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https://nordjyskemedier.sharepoint.com/sites/AnalysegruppenNordiskeMedier/Sfart/"/>
    </mc:Choice>
  </mc:AlternateContent>
  <xr:revisionPtr revIDLastSave="10359" documentId="6_{34E0D27B-08C7-4389-AE58-6CAAA97C1EF7}" xr6:coauthVersionLast="47" xr6:coauthVersionMax="47" xr10:uidLastSave="{C61A5535-57BC-4339-A120-E831B3533C88}"/>
  <bookViews>
    <workbookView xWindow="38280" yWindow="-240" windowWidth="38640" windowHeight="21120" xr2:uid="{00000000-000D-0000-FFFF-FFFF00000000}"/>
  </bookViews>
  <sheets>
    <sheet name="Masterark" sheetId="1" r:id="rId1"/>
  </sheets>
  <definedNames>
    <definedName name="_xlnm._FilterDatabase" localSheetId="0" hidden="1">Masterark!$A$1:$CT$2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5" i="1" l="1"/>
  <c r="T224" i="1"/>
  <c r="T209" i="1"/>
  <c r="S209" i="1"/>
  <c r="R209" i="1"/>
  <c r="Q209" i="1"/>
  <c r="AD230" i="1"/>
  <c r="AC230" i="1"/>
  <c r="AB230" i="1"/>
  <c r="AA230" i="1"/>
  <c r="AD229" i="1"/>
  <c r="AC229" i="1"/>
  <c r="AB229" i="1"/>
  <c r="AA229" i="1"/>
  <c r="AA232" i="1" s="1"/>
  <c r="AD225" i="1"/>
  <c r="AD224" i="1"/>
  <c r="AD209" i="1"/>
  <c r="AC209" i="1"/>
  <c r="AB209" i="1"/>
  <c r="AA209" i="1"/>
  <c r="AU229" i="1"/>
  <c r="AV229" i="1"/>
  <c r="AW229" i="1"/>
  <c r="AU230" i="1"/>
  <c r="AV230" i="1"/>
  <c r="AW230" i="1"/>
  <c r="AX230" i="1"/>
  <c r="AX229" i="1"/>
  <c r="AX225" i="1"/>
  <c r="AX224" i="1"/>
  <c r="AX209" i="1"/>
  <c r="AW209" i="1"/>
  <c r="AV209" i="1"/>
  <c r="AU209" i="1"/>
  <c r="BG209" i="1"/>
  <c r="BH225" i="1"/>
  <c r="BH224" i="1"/>
  <c r="BH209" i="1"/>
  <c r="BF209" i="1"/>
  <c r="BE209" i="1"/>
  <c r="BY209" i="1"/>
  <c r="BZ209" i="1"/>
  <c r="CA209" i="1"/>
  <c r="CB209" i="1"/>
  <c r="BR209" i="1"/>
  <c r="BQ209" i="1"/>
  <c r="BP209" i="1"/>
  <c r="BO209" i="1"/>
  <c r="BS133" i="1"/>
  <c r="BS197" i="1"/>
  <c r="BS170" i="1"/>
  <c r="BS69" i="1"/>
  <c r="BS97" i="1"/>
  <c r="BS159" i="1"/>
  <c r="BS31" i="1"/>
  <c r="BS165" i="1"/>
  <c r="BS106" i="1"/>
  <c r="BS78" i="1"/>
  <c r="BS143" i="1"/>
  <c r="BS95" i="1"/>
  <c r="BS104" i="1"/>
  <c r="BS135" i="1"/>
  <c r="BS141" i="1"/>
  <c r="BS74" i="1"/>
  <c r="BS200" i="1"/>
  <c r="BS99" i="1"/>
  <c r="BS195" i="1"/>
  <c r="BS171" i="1"/>
  <c r="BS90" i="1"/>
  <c r="BS47" i="1"/>
  <c r="BS138" i="1"/>
  <c r="BS122" i="1"/>
  <c r="BS204" i="1"/>
  <c r="BS206" i="1"/>
  <c r="BS44" i="1"/>
  <c r="BS162" i="1"/>
  <c r="BS67" i="1"/>
  <c r="BS172" i="1"/>
  <c r="BS196" i="1"/>
  <c r="BS48" i="1"/>
  <c r="BS118" i="1"/>
  <c r="BS156" i="1"/>
  <c r="BS61" i="1"/>
  <c r="BS176" i="1"/>
  <c r="BS2" i="1"/>
  <c r="BS168" i="1"/>
  <c r="BS85" i="1"/>
  <c r="BS185" i="1"/>
  <c r="BS199" i="1"/>
  <c r="BS83" i="1"/>
  <c r="BS205" i="1"/>
  <c r="BS73" i="1"/>
  <c r="BS103" i="1"/>
  <c r="BS202" i="1"/>
  <c r="BS3" i="1"/>
  <c r="BS32" i="1"/>
  <c r="BS201" i="1"/>
  <c r="BS24" i="1"/>
  <c r="BS181" i="1"/>
  <c r="BS79" i="1"/>
  <c r="BS110" i="1"/>
  <c r="BS193" i="1"/>
  <c r="BS75" i="1"/>
  <c r="BS4" i="1"/>
  <c r="BS125" i="1"/>
  <c r="BS5" i="1"/>
  <c r="BS92" i="1"/>
  <c r="BS66" i="1"/>
  <c r="BS39" i="1"/>
  <c r="BS38" i="1"/>
  <c r="BS33" i="1"/>
  <c r="BS163" i="1"/>
  <c r="BS149" i="1"/>
  <c r="BS26" i="1"/>
  <c r="BS19" i="1"/>
  <c r="BS100" i="1"/>
  <c r="BS45" i="1"/>
  <c r="BS23" i="1"/>
  <c r="BS70" i="1"/>
  <c r="BS56" i="1"/>
  <c r="BS155" i="1"/>
  <c r="BS81" i="1"/>
  <c r="BS6" i="1"/>
  <c r="BS136" i="1"/>
  <c r="BS7" i="1"/>
  <c r="BS121" i="1"/>
  <c r="BS22" i="1"/>
  <c r="BS76" i="1"/>
  <c r="BS58" i="1"/>
  <c r="BS139" i="1"/>
  <c r="BS130" i="1"/>
  <c r="BS151" i="1"/>
  <c r="BS8" i="1"/>
  <c r="BS113" i="1"/>
  <c r="BS189" i="1"/>
  <c r="BS71" i="1"/>
  <c r="BS80" i="1"/>
  <c r="BS57" i="1"/>
  <c r="BS134" i="1"/>
  <c r="BS175" i="1"/>
  <c r="BS9" i="1"/>
  <c r="BS42" i="1"/>
  <c r="BS87" i="1"/>
  <c r="BS63" i="1"/>
  <c r="BS28" i="1"/>
  <c r="BS49" i="1"/>
  <c r="BS10" i="1"/>
  <c r="BS203" i="1"/>
  <c r="BS11" i="1"/>
  <c r="BS124" i="1"/>
  <c r="BS105" i="1"/>
  <c r="BS82" i="1"/>
  <c r="BS50" i="1"/>
  <c r="BS120" i="1"/>
  <c r="BS179" i="1"/>
  <c r="BS96" i="1"/>
  <c r="BS88" i="1"/>
  <c r="BS131" i="1"/>
  <c r="BS41" i="1"/>
  <c r="BS167" i="1"/>
  <c r="BS12" i="1"/>
  <c r="BS191" i="1"/>
  <c r="BS107" i="1"/>
  <c r="BS186" i="1"/>
  <c r="BS53" i="1"/>
  <c r="BS132" i="1"/>
  <c r="BS114" i="1"/>
  <c r="BS194" i="1"/>
  <c r="BS154" i="1"/>
  <c r="BS29" i="1"/>
  <c r="BS34" i="1"/>
  <c r="BS137" i="1"/>
  <c r="BS146" i="1"/>
  <c r="BS150" i="1"/>
  <c r="BS119" i="1"/>
  <c r="BS187" i="1"/>
  <c r="BS55" i="1"/>
  <c r="BS59" i="1"/>
  <c r="BS169" i="1"/>
  <c r="BS91" i="1"/>
  <c r="BS37" i="1"/>
  <c r="BS173" i="1"/>
  <c r="BS102" i="1"/>
  <c r="BS123" i="1"/>
  <c r="BS148" i="1"/>
  <c r="BS64" i="1"/>
  <c r="BS35" i="1"/>
  <c r="BS153" i="1"/>
  <c r="BS128" i="1"/>
  <c r="BS40" i="1"/>
  <c r="BS142" i="1"/>
  <c r="BS144" i="1"/>
  <c r="BS13" i="1"/>
  <c r="BS36" i="1"/>
  <c r="BS126" i="1"/>
  <c r="BS20" i="1"/>
  <c r="BS164" i="1"/>
  <c r="BS51" i="1"/>
  <c r="BS184" i="1"/>
  <c r="BS116" i="1"/>
  <c r="BS112" i="1"/>
  <c r="BS62" i="1"/>
  <c r="BS93" i="1"/>
  <c r="BS21" i="1"/>
  <c r="BS111" i="1"/>
  <c r="BS30" i="1"/>
  <c r="BS177" i="1"/>
  <c r="BS180" i="1"/>
  <c r="BS86" i="1"/>
  <c r="BS183" i="1"/>
  <c r="BS157" i="1"/>
  <c r="BS158" i="1"/>
  <c r="BS65" i="1"/>
  <c r="BS166" i="1"/>
  <c r="BS98" i="1"/>
  <c r="BS145" i="1"/>
  <c r="BS43" i="1"/>
  <c r="BS77" i="1"/>
  <c r="BS152" i="1"/>
  <c r="BS161" i="1"/>
  <c r="BS108" i="1"/>
  <c r="BS182" i="1"/>
  <c r="BS109" i="1"/>
  <c r="BS14" i="1"/>
  <c r="BS115" i="1"/>
  <c r="BS52" i="1"/>
  <c r="BS25" i="1"/>
  <c r="BS147" i="1"/>
  <c r="BS198" i="1"/>
  <c r="BS129" i="1"/>
  <c r="BS192" i="1"/>
  <c r="BS27" i="1"/>
  <c r="BS140" i="1"/>
  <c r="BS178" i="1"/>
  <c r="BS190" i="1"/>
  <c r="BS15" i="1"/>
  <c r="BS60" i="1"/>
  <c r="BS54" i="1"/>
  <c r="BS72" i="1"/>
  <c r="BS160" i="1"/>
  <c r="BS16" i="1"/>
  <c r="BS117" i="1"/>
  <c r="BS127" i="1"/>
  <c r="BS89" i="1"/>
  <c r="BS84" i="1"/>
  <c r="BS68" i="1"/>
  <c r="BS188" i="1"/>
  <c r="BS46" i="1"/>
  <c r="BS94" i="1"/>
  <c r="BS17" i="1"/>
  <c r="BS174" i="1"/>
  <c r="BS18" i="1"/>
  <c r="BS101" i="1"/>
  <c r="BU133" i="1"/>
  <c r="BU197" i="1"/>
  <c r="BU170" i="1"/>
  <c r="BU69" i="1"/>
  <c r="BU97" i="1"/>
  <c r="BU159" i="1"/>
  <c r="BU31" i="1"/>
  <c r="BU165" i="1"/>
  <c r="BU106" i="1"/>
  <c r="BU78" i="1"/>
  <c r="BU143" i="1"/>
  <c r="BU95" i="1"/>
  <c r="BU104" i="1"/>
  <c r="BU135" i="1"/>
  <c r="BU141" i="1"/>
  <c r="BU74" i="1"/>
  <c r="BU200" i="1"/>
  <c r="BU99" i="1"/>
  <c r="BU195" i="1"/>
  <c r="BU171" i="1"/>
  <c r="BU90" i="1"/>
  <c r="BU47" i="1"/>
  <c r="BU138" i="1"/>
  <c r="BU122" i="1"/>
  <c r="BU204" i="1"/>
  <c r="BU206" i="1"/>
  <c r="BU44" i="1"/>
  <c r="BU162" i="1"/>
  <c r="BU67" i="1"/>
  <c r="BU172" i="1"/>
  <c r="BU196" i="1"/>
  <c r="BU48" i="1"/>
  <c r="BU118" i="1"/>
  <c r="BU156" i="1"/>
  <c r="BU61" i="1"/>
  <c r="BU176" i="1"/>
  <c r="BU2" i="1"/>
  <c r="BU168" i="1"/>
  <c r="BU85" i="1"/>
  <c r="BU185" i="1"/>
  <c r="BU199" i="1"/>
  <c r="BU83" i="1"/>
  <c r="BU205" i="1"/>
  <c r="BU73" i="1"/>
  <c r="BU103" i="1"/>
  <c r="BU202" i="1"/>
  <c r="BU3" i="1"/>
  <c r="BU32" i="1"/>
  <c r="BU201" i="1"/>
  <c r="BU24" i="1"/>
  <c r="BU181" i="1"/>
  <c r="BU79" i="1"/>
  <c r="BU110" i="1"/>
  <c r="BU193" i="1"/>
  <c r="BU75" i="1"/>
  <c r="BU4" i="1"/>
  <c r="BU125" i="1"/>
  <c r="BU5" i="1"/>
  <c r="BU92" i="1"/>
  <c r="BU66" i="1"/>
  <c r="BU39" i="1"/>
  <c r="BU38" i="1"/>
  <c r="BU33" i="1"/>
  <c r="BU163" i="1"/>
  <c r="BU149" i="1"/>
  <c r="BU26" i="1"/>
  <c r="BU19" i="1"/>
  <c r="BU100" i="1"/>
  <c r="BU45" i="1"/>
  <c r="BU23" i="1"/>
  <c r="BU70" i="1"/>
  <c r="BU56" i="1"/>
  <c r="BU155" i="1"/>
  <c r="BU81" i="1"/>
  <c r="BU6" i="1"/>
  <c r="BU136" i="1"/>
  <c r="BU7" i="1"/>
  <c r="BU121" i="1"/>
  <c r="BU22" i="1"/>
  <c r="BU76" i="1"/>
  <c r="BU58" i="1"/>
  <c r="BU139" i="1"/>
  <c r="BU130" i="1"/>
  <c r="BU151" i="1"/>
  <c r="BU8" i="1"/>
  <c r="BU113" i="1"/>
  <c r="BU189" i="1"/>
  <c r="BU71" i="1"/>
  <c r="BU80" i="1"/>
  <c r="BU57" i="1"/>
  <c r="BU134" i="1"/>
  <c r="BU175" i="1"/>
  <c r="BU9" i="1"/>
  <c r="BU42" i="1"/>
  <c r="BU87" i="1"/>
  <c r="BU63" i="1"/>
  <c r="BU28" i="1"/>
  <c r="BU49" i="1"/>
  <c r="BU10" i="1"/>
  <c r="BU203" i="1"/>
  <c r="BU11" i="1"/>
  <c r="BU124" i="1"/>
  <c r="BU105" i="1"/>
  <c r="BU82" i="1"/>
  <c r="BU50" i="1"/>
  <c r="BU120" i="1"/>
  <c r="BU179" i="1"/>
  <c r="BU96" i="1"/>
  <c r="BU88" i="1"/>
  <c r="BU131" i="1"/>
  <c r="BU41" i="1"/>
  <c r="BU167" i="1"/>
  <c r="BU12" i="1"/>
  <c r="BU191" i="1"/>
  <c r="BU107" i="1"/>
  <c r="BU186" i="1"/>
  <c r="BU53" i="1"/>
  <c r="BU132" i="1"/>
  <c r="BU114" i="1"/>
  <c r="BU194" i="1"/>
  <c r="BU154" i="1"/>
  <c r="BU29" i="1"/>
  <c r="BU34" i="1"/>
  <c r="BU137" i="1"/>
  <c r="BU146" i="1"/>
  <c r="BU150" i="1"/>
  <c r="BU119" i="1"/>
  <c r="BU187" i="1"/>
  <c r="BU55" i="1"/>
  <c r="BU59" i="1"/>
  <c r="BU169" i="1"/>
  <c r="BU91" i="1"/>
  <c r="BU37" i="1"/>
  <c r="BU173" i="1"/>
  <c r="BU102" i="1"/>
  <c r="BU123" i="1"/>
  <c r="BU148" i="1"/>
  <c r="BU64" i="1"/>
  <c r="BU35" i="1"/>
  <c r="BU153" i="1"/>
  <c r="BU128" i="1"/>
  <c r="BU40" i="1"/>
  <c r="BU142" i="1"/>
  <c r="BU144" i="1"/>
  <c r="BU13" i="1"/>
  <c r="BU36" i="1"/>
  <c r="BU126" i="1"/>
  <c r="BU20" i="1"/>
  <c r="BU164" i="1"/>
  <c r="BU51" i="1"/>
  <c r="BU184" i="1"/>
  <c r="BU116" i="1"/>
  <c r="BU112" i="1"/>
  <c r="BU62" i="1"/>
  <c r="BU93" i="1"/>
  <c r="BU21" i="1"/>
  <c r="BU111" i="1"/>
  <c r="BU30" i="1"/>
  <c r="BU177" i="1"/>
  <c r="BU180" i="1"/>
  <c r="BU86" i="1"/>
  <c r="BU183" i="1"/>
  <c r="BU157" i="1"/>
  <c r="BU158" i="1"/>
  <c r="BU65" i="1"/>
  <c r="BU166" i="1"/>
  <c r="BU98" i="1"/>
  <c r="BU145" i="1"/>
  <c r="BU43" i="1"/>
  <c r="BU77" i="1"/>
  <c r="BU152" i="1"/>
  <c r="BU161" i="1"/>
  <c r="BU108" i="1"/>
  <c r="BU182" i="1"/>
  <c r="BU109" i="1"/>
  <c r="BU14" i="1"/>
  <c r="BU115" i="1"/>
  <c r="BU52" i="1"/>
  <c r="BU25" i="1"/>
  <c r="BU147" i="1"/>
  <c r="BU198" i="1"/>
  <c r="BU129" i="1"/>
  <c r="BU192" i="1"/>
  <c r="BU27" i="1"/>
  <c r="BU140" i="1"/>
  <c r="BU178" i="1"/>
  <c r="BU190" i="1"/>
  <c r="BU15" i="1"/>
  <c r="BU60" i="1"/>
  <c r="BU54" i="1"/>
  <c r="BU72" i="1"/>
  <c r="BU160" i="1"/>
  <c r="BU16" i="1"/>
  <c r="BU117" i="1"/>
  <c r="BU127" i="1"/>
  <c r="BU89" i="1"/>
  <c r="BU84" i="1"/>
  <c r="BU68" i="1"/>
  <c r="BU188" i="1"/>
  <c r="BU46" i="1"/>
  <c r="BU94" i="1"/>
  <c r="BU17" i="1"/>
  <c r="BU174" i="1"/>
  <c r="BU18" i="1"/>
  <c r="BT133" i="1"/>
  <c r="BT197" i="1"/>
  <c r="BT170" i="1"/>
  <c r="BT69" i="1"/>
  <c r="BT97" i="1"/>
  <c r="BT159" i="1"/>
  <c r="BT31" i="1"/>
  <c r="BT165" i="1"/>
  <c r="BT106" i="1"/>
  <c r="BT78" i="1"/>
  <c r="BT143" i="1"/>
  <c r="BT95" i="1"/>
  <c r="BT104" i="1"/>
  <c r="BT135" i="1"/>
  <c r="BT141" i="1"/>
  <c r="BT74" i="1"/>
  <c r="BT200" i="1"/>
  <c r="BT99" i="1"/>
  <c r="BT195" i="1"/>
  <c r="BT171" i="1"/>
  <c r="BT90" i="1"/>
  <c r="BT47" i="1"/>
  <c r="BT138" i="1"/>
  <c r="BT122" i="1"/>
  <c r="BT204" i="1"/>
  <c r="BT206" i="1"/>
  <c r="BT44" i="1"/>
  <c r="BT162" i="1"/>
  <c r="BT67" i="1"/>
  <c r="BT172" i="1"/>
  <c r="BT196" i="1"/>
  <c r="BT48" i="1"/>
  <c r="BT118" i="1"/>
  <c r="BT156" i="1"/>
  <c r="BT61" i="1"/>
  <c r="BT176" i="1"/>
  <c r="BT2" i="1"/>
  <c r="BT168" i="1"/>
  <c r="BT85" i="1"/>
  <c r="BT185" i="1"/>
  <c r="BT199" i="1"/>
  <c r="BT83" i="1"/>
  <c r="BT205" i="1"/>
  <c r="BT73" i="1"/>
  <c r="BT103" i="1"/>
  <c r="BT202" i="1"/>
  <c r="BT3" i="1"/>
  <c r="BT32" i="1"/>
  <c r="BT201" i="1"/>
  <c r="BT24" i="1"/>
  <c r="BT181" i="1"/>
  <c r="BT79" i="1"/>
  <c r="BT110" i="1"/>
  <c r="BT193" i="1"/>
  <c r="BT75" i="1"/>
  <c r="BT4" i="1"/>
  <c r="BT125" i="1"/>
  <c r="BT5" i="1"/>
  <c r="BT92" i="1"/>
  <c r="BT66" i="1"/>
  <c r="BT39" i="1"/>
  <c r="BT38" i="1"/>
  <c r="BT33" i="1"/>
  <c r="BT163" i="1"/>
  <c r="BT149" i="1"/>
  <c r="BT26" i="1"/>
  <c r="BT19" i="1"/>
  <c r="BT100" i="1"/>
  <c r="BT45" i="1"/>
  <c r="BT23" i="1"/>
  <c r="BT70" i="1"/>
  <c r="BT56" i="1"/>
  <c r="BT155" i="1"/>
  <c r="BT81" i="1"/>
  <c r="BT6" i="1"/>
  <c r="BT136" i="1"/>
  <c r="BT7" i="1"/>
  <c r="BT121" i="1"/>
  <c r="BT22" i="1"/>
  <c r="BT76" i="1"/>
  <c r="BT58" i="1"/>
  <c r="BT139" i="1"/>
  <c r="BT130" i="1"/>
  <c r="BT151" i="1"/>
  <c r="BT8" i="1"/>
  <c r="BT113" i="1"/>
  <c r="BT189" i="1"/>
  <c r="BT71" i="1"/>
  <c r="BT80" i="1"/>
  <c r="BT57" i="1"/>
  <c r="BT134" i="1"/>
  <c r="BT175" i="1"/>
  <c r="BT9" i="1"/>
  <c r="BT42" i="1"/>
  <c r="BT87" i="1"/>
  <c r="BT63" i="1"/>
  <c r="BT28" i="1"/>
  <c r="BT49" i="1"/>
  <c r="BT10" i="1"/>
  <c r="BT203" i="1"/>
  <c r="BT11" i="1"/>
  <c r="BT124" i="1"/>
  <c r="BT105" i="1"/>
  <c r="BT82" i="1"/>
  <c r="BT50" i="1"/>
  <c r="BT120" i="1"/>
  <c r="BT179" i="1"/>
  <c r="BT96" i="1"/>
  <c r="BT88" i="1"/>
  <c r="BT131" i="1"/>
  <c r="BT41" i="1"/>
  <c r="BT167" i="1"/>
  <c r="BT12" i="1"/>
  <c r="BT191" i="1"/>
  <c r="BT107" i="1"/>
  <c r="BT186" i="1"/>
  <c r="BT53" i="1"/>
  <c r="BT132" i="1"/>
  <c r="BT114" i="1"/>
  <c r="BT194" i="1"/>
  <c r="BT154" i="1"/>
  <c r="BT29" i="1"/>
  <c r="BT34" i="1"/>
  <c r="BT137" i="1"/>
  <c r="BT146" i="1"/>
  <c r="BT150" i="1"/>
  <c r="BT119" i="1"/>
  <c r="BT187" i="1"/>
  <c r="BT55" i="1"/>
  <c r="BT59" i="1"/>
  <c r="BT169" i="1"/>
  <c r="BT91" i="1"/>
  <c r="BT37" i="1"/>
  <c r="BT173" i="1"/>
  <c r="BT102" i="1"/>
  <c r="BT123" i="1"/>
  <c r="BT148" i="1"/>
  <c r="BT64" i="1"/>
  <c r="BT35" i="1"/>
  <c r="BT153" i="1"/>
  <c r="BT128" i="1"/>
  <c r="BT40" i="1"/>
  <c r="BT142" i="1"/>
  <c r="BT144" i="1"/>
  <c r="BT13" i="1"/>
  <c r="BT36" i="1"/>
  <c r="BT126" i="1"/>
  <c r="BT20" i="1"/>
  <c r="BT164" i="1"/>
  <c r="BT51" i="1"/>
  <c r="BT184" i="1"/>
  <c r="BT116" i="1"/>
  <c r="BT112" i="1"/>
  <c r="BT62" i="1"/>
  <c r="BT93" i="1"/>
  <c r="BT21" i="1"/>
  <c r="BT111" i="1"/>
  <c r="BT30" i="1"/>
  <c r="BT177" i="1"/>
  <c r="BT180" i="1"/>
  <c r="BT86" i="1"/>
  <c r="BT183" i="1"/>
  <c r="BT157" i="1"/>
  <c r="BT158" i="1"/>
  <c r="BT65" i="1"/>
  <c r="BT166" i="1"/>
  <c r="BT98" i="1"/>
  <c r="BT145" i="1"/>
  <c r="BT43" i="1"/>
  <c r="BT77" i="1"/>
  <c r="BT152" i="1"/>
  <c r="BT161" i="1"/>
  <c r="BT108" i="1"/>
  <c r="BT182" i="1"/>
  <c r="BT109" i="1"/>
  <c r="BT14" i="1"/>
  <c r="BT115" i="1"/>
  <c r="BT52" i="1"/>
  <c r="BT25" i="1"/>
  <c r="BT147" i="1"/>
  <c r="BT198" i="1"/>
  <c r="BT129" i="1"/>
  <c r="BT192" i="1"/>
  <c r="BT27" i="1"/>
  <c r="BT140" i="1"/>
  <c r="BT178" i="1"/>
  <c r="BT190" i="1"/>
  <c r="BT15" i="1"/>
  <c r="BT60" i="1"/>
  <c r="BT54" i="1"/>
  <c r="BT72" i="1"/>
  <c r="BT160" i="1"/>
  <c r="BT16" i="1"/>
  <c r="BT117" i="1"/>
  <c r="BT127" i="1"/>
  <c r="BT89" i="1"/>
  <c r="BT84" i="1"/>
  <c r="BT68" i="1"/>
  <c r="BT188" i="1"/>
  <c r="BT46" i="1"/>
  <c r="BT94" i="1"/>
  <c r="BT17" i="1"/>
  <c r="BT174" i="1"/>
  <c r="BT18" i="1"/>
  <c r="BV133" i="1"/>
  <c r="BV197" i="1"/>
  <c r="BV170" i="1"/>
  <c r="BV69" i="1"/>
  <c r="BV97" i="1"/>
  <c r="BV159" i="1"/>
  <c r="BV31" i="1"/>
  <c r="BV165" i="1"/>
  <c r="BV106" i="1"/>
  <c r="BV78" i="1"/>
  <c r="BV143" i="1"/>
  <c r="BV95" i="1"/>
  <c r="BV104" i="1"/>
  <c r="BV135" i="1"/>
  <c r="BV141" i="1"/>
  <c r="BV74" i="1"/>
  <c r="BV200" i="1"/>
  <c r="BV99" i="1"/>
  <c r="BV195" i="1"/>
  <c r="BV171" i="1"/>
  <c r="BV90" i="1"/>
  <c r="BV47" i="1"/>
  <c r="BV138" i="1"/>
  <c r="BV122" i="1"/>
  <c r="BV204" i="1"/>
  <c r="BV206" i="1"/>
  <c r="BV44" i="1"/>
  <c r="BV162" i="1"/>
  <c r="BV67" i="1"/>
  <c r="BV172" i="1"/>
  <c r="BV196" i="1"/>
  <c r="BV48" i="1"/>
  <c r="BV118" i="1"/>
  <c r="BV156" i="1"/>
  <c r="BV61" i="1"/>
  <c r="BV176" i="1"/>
  <c r="BV2" i="1"/>
  <c r="BV168" i="1"/>
  <c r="BV85" i="1"/>
  <c r="BV185" i="1"/>
  <c r="BV199" i="1"/>
  <c r="BV83" i="1"/>
  <c r="BV205" i="1"/>
  <c r="BV73" i="1"/>
  <c r="BV103" i="1"/>
  <c r="BV202" i="1"/>
  <c r="BV3" i="1"/>
  <c r="BV32" i="1"/>
  <c r="BV201" i="1"/>
  <c r="BV24" i="1"/>
  <c r="BV181" i="1"/>
  <c r="BV79" i="1"/>
  <c r="BV110" i="1"/>
  <c r="BV193" i="1"/>
  <c r="BV75" i="1"/>
  <c r="BV4" i="1"/>
  <c r="BV125" i="1"/>
  <c r="BV5" i="1"/>
  <c r="BV92" i="1"/>
  <c r="BV66" i="1"/>
  <c r="BV39" i="1"/>
  <c r="BV38" i="1"/>
  <c r="BV33" i="1"/>
  <c r="BV163" i="1"/>
  <c r="BV149" i="1"/>
  <c r="BV26" i="1"/>
  <c r="BV19" i="1"/>
  <c r="BV100" i="1"/>
  <c r="BV45" i="1"/>
  <c r="BV23" i="1"/>
  <c r="BV70" i="1"/>
  <c r="BV56" i="1"/>
  <c r="BV155" i="1"/>
  <c r="BV81" i="1"/>
  <c r="BV6" i="1"/>
  <c r="BV136" i="1"/>
  <c r="BV7" i="1"/>
  <c r="BV121" i="1"/>
  <c r="BV22" i="1"/>
  <c r="BV76" i="1"/>
  <c r="BV58" i="1"/>
  <c r="BV139" i="1"/>
  <c r="BV130" i="1"/>
  <c r="BV151" i="1"/>
  <c r="BV8" i="1"/>
  <c r="BV113" i="1"/>
  <c r="BV189" i="1"/>
  <c r="BV71" i="1"/>
  <c r="BV80" i="1"/>
  <c r="BV57" i="1"/>
  <c r="BV134" i="1"/>
  <c r="BV175" i="1"/>
  <c r="BV9" i="1"/>
  <c r="BV42" i="1"/>
  <c r="BV87" i="1"/>
  <c r="BV63" i="1"/>
  <c r="BV28" i="1"/>
  <c r="BV49" i="1"/>
  <c r="BV10" i="1"/>
  <c r="BV203" i="1"/>
  <c r="BV11" i="1"/>
  <c r="BV124" i="1"/>
  <c r="BV105" i="1"/>
  <c r="BV82" i="1"/>
  <c r="BV50" i="1"/>
  <c r="BV120" i="1"/>
  <c r="BV179" i="1"/>
  <c r="BV96" i="1"/>
  <c r="BV88" i="1"/>
  <c r="BV131" i="1"/>
  <c r="BV41" i="1"/>
  <c r="BV167" i="1"/>
  <c r="BV12" i="1"/>
  <c r="BV191" i="1"/>
  <c r="BV107" i="1"/>
  <c r="BV186" i="1"/>
  <c r="BV53" i="1"/>
  <c r="BV132" i="1"/>
  <c r="BV114" i="1"/>
  <c r="BV194" i="1"/>
  <c r="BV154" i="1"/>
  <c r="BV29" i="1"/>
  <c r="BV34" i="1"/>
  <c r="BV137" i="1"/>
  <c r="BV146" i="1"/>
  <c r="BV150" i="1"/>
  <c r="BV119" i="1"/>
  <c r="BV187" i="1"/>
  <c r="BV55" i="1"/>
  <c r="BV59" i="1"/>
  <c r="BV169" i="1"/>
  <c r="BV91" i="1"/>
  <c r="BV37" i="1"/>
  <c r="BV173" i="1"/>
  <c r="BV102" i="1"/>
  <c r="BV123" i="1"/>
  <c r="BV148" i="1"/>
  <c r="BV64" i="1"/>
  <c r="BV35" i="1"/>
  <c r="BV153" i="1"/>
  <c r="BV128" i="1"/>
  <c r="BV40" i="1"/>
  <c r="BV142" i="1"/>
  <c r="BV144" i="1"/>
  <c r="BV13" i="1"/>
  <c r="BV36" i="1"/>
  <c r="BV126" i="1"/>
  <c r="BV20" i="1"/>
  <c r="BV164" i="1"/>
  <c r="BV51" i="1"/>
  <c r="BV184" i="1"/>
  <c r="BV116" i="1"/>
  <c r="BV112" i="1"/>
  <c r="BV62" i="1"/>
  <c r="BV93" i="1"/>
  <c r="BV21" i="1"/>
  <c r="BV111" i="1"/>
  <c r="BV30" i="1"/>
  <c r="BV177" i="1"/>
  <c r="BV180" i="1"/>
  <c r="BV86" i="1"/>
  <c r="BV183" i="1"/>
  <c r="BV157" i="1"/>
  <c r="BV158" i="1"/>
  <c r="BV65" i="1"/>
  <c r="BV166" i="1"/>
  <c r="BV98" i="1"/>
  <c r="BV145" i="1"/>
  <c r="BV43" i="1"/>
  <c r="BV77" i="1"/>
  <c r="BV152" i="1"/>
  <c r="BV161" i="1"/>
  <c r="BV108" i="1"/>
  <c r="BV182" i="1"/>
  <c r="BV109" i="1"/>
  <c r="BV14" i="1"/>
  <c r="BV115" i="1"/>
  <c r="BV52" i="1"/>
  <c r="BV25" i="1"/>
  <c r="BV147" i="1"/>
  <c r="BV198" i="1"/>
  <c r="BV129" i="1"/>
  <c r="BV192" i="1"/>
  <c r="BV27" i="1"/>
  <c r="BV140" i="1"/>
  <c r="BV178" i="1"/>
  <c r="BV190" i="1"/>
  <c r="BV15" i="1"/>
  <c r="BV60" i="1"/>
  <c r="BV54" i="1"/>
  <c r="BV72" i="1"/>
  <c r="BV160" i="1"/>
  <c r="BV16" i="1"/>
  <c r="BV117" i="1"/>
  <c r="BV127" i="1"/>
  <c r="BV89" i="1"/>
  <c r="BV84" i="1"/>
  <c r="BV68" i="1"/>
  <c r="BV188" i="1"/>
  <c r="BV46" i="1"/>
  <c r="BV94" i="1"/>
  <c r="BV17" i="1"/>
  <c r="BV174" i="1"/>
  <c r="BV18" i="1"/>
  <c r="BV101" i="1"/>
  <c r="BI133" i="1"/>
  <c r="BI197" i="1"/>
  <c r="BI170" i="1"/>
  <c r="BI69" i="1"/>
  <c r="BI97" i="1"/>
  <c r="BI159" i="1"/>
  <c r="BI31" i="1"/>
  <c r="BI165" i="1"/>
  <c r="BI106" i="1"/>
  <c r="BI78" i="1"/>
  <c r="BI143" i="1"/>
  <c r="BI95" i="1"/>
  <c r="BI104" i="1"/>
  <c r="BI135" i="1"/>
  <c r="BI141" i="1"/>
  <c r="BI74" i="1"/>
  <c r="BI200" i="1"/>
  <c r="BI99" i="1"/>
  <c r="BI195" i="1"/>
  <c r="BI171" i="1"/>
  <c r="BI90" i="1"/>
  <c r="BI47" i="1"/>
  <c r="BI138" i="1"/>
  <c r="BI122" i="1"/>
  <c r="BI204" i="1"/>
  <c r="BI206" i="1"/>
  <c r="BI44" i="1"/>
  <c r="BI162" i="1"/>
  <c r="BI67" i="1"/>
  <c r="BI172" i="1"/>
  <c r="BI196" i="1"/>
  <c r="BI48" i="1"/>
  <c r="BI118" i="1"/>
  <c r="BI156" i="1"/>
  <c r="BI61" i="1"/>
  <c r="BI176" i="1"/>
  <c r="BI2" i="1"/>
  <c r="BI168" i="1"/>
  <c r="BI85" i="1"/>
  <c r="BI185" i="1"/>
  <c r="BI199" i="1"/>
  <c r="BI83" i="1"/>
  <c r="BI205" i="1"/>
  <c r="BI73" i="1"/>
  <c r="BI103" i="1"/>
  <c r="BI202" i="1"/>
  <c r="BI3" i="1"/>
  <c r="BI32" i="1"/>
  <c r="BI201" i="1"/>
  <c r="BI24" i="1"/>
  <c r="BI181" i="1"/>
  <c r="BI79" i="1"/>
  <c r="BI110" i="1"/>
  <c r="BI193" i="1"/>
  <c r="BI75" i="1"/>
  <c r="BI4" i="1"/>
  <c r="BI125" i="1"/>
  <c r="BI5" i="1"/>
  <c r="BI92" i="1"/>
  <c r="BI66" i="1"/>
  <c r="BI39" i="1"/>
  <c r="BI38" i="1"/>
  <c r="BI33" i="1"/>
  <c r="BI163" i="1"/>
  <c r="BI149" i="1"/>
  <c r="BI26" i="1"/>
  <c r="BI19" i="1"/>
  <c r="BI100" i="1"/>
  <c r="BI45" i="1"/>
  <c r="BI23" i="1"/>
  <c r="BI70" i="1"/>
  <c r="BI56" i="1"/>
  <c r="BI155" i="1"/>
  <c r="BI81" i="1"/>
  <c r="BI6" i="1"/>
  <c r="BI136" i="1"/>
  <c r="BI7" i="1"/>
  <c r="BI121" i="1"/>
  <c r="BI22" i="1"/>
  <c r="BI76" i="1"/>
  <c r="BI58" i="1"/>
  <c r="BI139" i="1"/>
  <c r="BI130" i="1"/>
  <c r="BI151" i="1"/>
  <c r="BI8" i="1"/>
  <c r="BI113" i="1"/>
  <c r="BI189" i="1"/>
  <c r="BI71" i="1"/>
  <c r="BI80" i="1"/>
  <c r="BI57" i="1"/>
  <c r="BI134" i="1"/>
  <c r="BI175" i="1"/>
  <c r="BI9" i="1"/>
  <c r="BI42" i="1"/>
  <c r="BI87" i="1"/>
  <c r="BI63" i="1"/>
  <c r="BI28" i="1"/>
  <c r="BI49" i="1"/>
  <c r="BI10" i="1"/>
  <c r="BI203" i="1"/>
  <c r="BI11" i="1"/>
  <c r="BI124" i="1"/>
  <c r="BI105" i="1"/>
  <c r="BI82" i="1"/>
  <c r="BI50" i="1"/>
  <c r="BI120" i="1"/>
  <c r="BI179" i="1"/>
  <c r="BI96" i="1"/>
  <c r="BI88" i="1"/>
  <c r="BI131" i="1"/>
  <c r="BI41" i="1"/>
  <c r="BI167" i="1"/>
  <c r="BI12" i="1"/>
  <c r="BI191" i="1"/>
  <c r="BI107" i="1"/>
  <c r="BI186" i="1"/>
  <c r="BI53" i="1"/>
  <c r="BI132" i="1"/>
  <c r="BI114" i="1"/>
  <c r="BI194" i="1"/>
  <c r="BI154" i="1"/>
  <c r="BI29" i="1"/>
  <c r="BI34" i="1"/>
  <c r="BI137" i="1"/>
  <c r="BI146" i="1"/>
  <c r="BI150" i="1"/>
  <c r="BI119" i="1"/>
  <c r="BI187" i="1"/>
  <c r="BI55" i="1"/>
  <c r="BI59" i="1"/>
  <c r="BI169" i="1"/>
  <c r="BI91" i="1"/>
  <c r="BI37" i="1"/>
  <c r="BI173" i="1"/>
  <c r="BI102" i="1"/>
  <c r="BI123" i="1"/>
  <c r="BI148" i="1"/>
  <c r="BI64" i="1"/>
  <c r="BI35" i="1"/>
  <c r="BI153" i="1"/>
  <c r="BI128" i="1"/>
  <c r="BI40" i="1"/>
  <c r="BI142" i="1"/>
  <c r="BI144" i="1"/>
  <c r="BI13" i="1"/>
  <c r="BI36" i="1"/>
  <c r="BI126" i="1"/>
  <c r="BI20" i="1"/>
  <c r="BI164" i="1"/>
  <c r="BI51" i="1"/>
  <c r="BI184" i="1"/>
  <c r="BI116" i="1"/>
  <c r="BI112" i="1"/>
  <c r="BI62" i="1"/>
  <c r="BI93" i="1"/>
  <c r="BI21" i="1"/>
  <c r="BI111" i="1"/>
  <c r="BI30" i="1"/>
  <c r="BI177" i="1"/>
  <c r="BI180" i="1"/>
  <c r="BI86" i="1"/>
  <c r="BI183" i="1"/>
  <c r="BI157" i="1"/>
  <c r="BI158" i="1"/>
  <c r="BI65" i="1"/>
  <c r="BI166" i="1"/>
  <c r="BI98" i="1"/>
  <c r="BI145" i="1"/>
  <c r="BI43" i="1"/>
  <c r="BI77" i="1"/>
  <c r="BI152" i="1"/>
  <c r="BI161" i="1"/>
  <c r="BI108" i="1"/>
  <c r="BI182" i="1"/>
  <c r="BI109" i="1"/>
  <c r="BI14" i="1"/>
  <c r="BI115" i="1"/>
  <c r="BI52" i="1"/>
  <c r="BI25" i="1"/>
  <c r="BI147" i="1"/>
  <c r="BI198" i="1"/>
  <c r="BI129" i="1"/>
  <c r="BI192" i="1"/>
  <c r="BI27" i="1"/>
  <c r="BI140" i="1"/>
  <c r="BI178" i="1"/>
  <c r="BI190" i="1"/>
  <c r="BI15" i="1"/>
  <c r="BI60" i="1"/>
  <c r="BI54" i="1"/>
  <c r="BI72" i="1"/>
  <c r="BI160" i="1"/>
  <c r="BI16" i="1"/>
  <c r="BI117" i="1"/>
  <c r="BI127" i="1"/>
  <c r="BI89" i="1"/>
  <c r="BI84" i="1"/>
  <c r="BI68" i="1"/>
  <c r="BI188" i="1"/>
  <c r="BI46" i="1"/>
  <c r="BI94" i="1"/>
  <c r="BI17" i="1"/>
  <c r="BI174" i="1"/>
  <c r="BI18" i="1"/>
  <c r="BJ133" i="1"/>
  <c r="BK133" i="1"/>
  <c r="BJ197" i="1"/>
  <c r="BK197" i="1"/>
  <c r="BJ170" i="1"/>
  <c r="BK170" i="1"/>
  <c r="BJ69" i="1"/>
  <c r="BK69" i="1"/>
  <c r="BJ97" i="1"/>
  <c r="BK97" i="1"/>
  <c r="BJ159" i="1"/>
  <c r="BK159" i="1"/>
  <c r="BJ31" i="1"/>
  <c r="BK31" i="1"/>
  <c r="BJ165" i="1"/>
  <c r="BK165" i="1"/>
  <c r="BJ106" i="1"/>
  <c r="BK106" i="1"/>
  <c r="BJ78" i="1"/>
  <c r="BK78" i="1"/>
  <c r="BJ143" i="1"/>
  <c r="BK143" i="1"/>
  <c r="BJ95" i="1"/>
  <c r="BK95" i="1"/>
  <c r="BJ104" i="1"/>
  <c r="BK104" i="1"/>
  <c r="BJ135" i="1"/>
  <c r="BK135" i="1"/>
  <c r="BJ141" i="1"/>
  <c r="BK141" i="1"/>
  <c r="BJ74" i="1"/>
  <c r="BK74" i="1"/>
  <c r="BJ200" i="1"/>
  <c r="BK200" i="1"/>
  <c r="BJ99" i="1"/>
  <c r="BK99" i="1"/>
  <c r="BJ195" i="1"/>
  <c r="BK195" i="1"/>
  <c r="BJ171" i="1"/>
  <c r="BK171" i="1"/>
  <c r="BJ90" i="1"/>
  <c r="BK90" i="1"/>
  <c r="BJ47" i="1"/>
  <c r="BK47" i="1"/>
  <c r="BJ138" i="1"/>
  <c r="BK138" i="1"/>
  <c r="BJ122" i="1"/>
  <c r="BK122" i="1"/>
  <c r="BJ204" i="1"/>
  <c r="BK204" i="1"/>
  <c r="BJ206" i="1"/>
  <c r="BK206" i="1"/>
  <c r="BJ44" i="1"/>
  <c r="BK44" i="1"/>
  <c r="BJ162" i="1"/>
  <c r="BK162" i="1"/>
  <c r="BJ67" i="1"/>
  <c r="BK67" i="1"/>
  <c r="BJ172" i="1"/>
  <c r="BK172" i="1"/>
  <c r="BJ196" i="1"/>
  <c r="BK196" i="1"/>
  <c r="BJ48" i="1"/>
  <c r="BK48" i="1"/>
  <c r="BJ118" i="1"/>
  <c r="BK118" i="1"/>
  <c r="BJ156" i="1"/>
  <c r="BK156" i="1"/>
  <c r="BJ61" i="1"/>
  <c r="BK61" i="1"/>
  <c r="BJ176" i="1"/>
  <c r="BK176" i="1"/>
  <c r="BJ2" i="1"/>
  <c r="BK2" i="1"/>
  <c r="BJ168" i="1"/>
  <c r="BK168" i="1"/>
  <c r="BJ85" i="1"/>
  <c r="BK85" i="1"/>
  <c r="BJ185" i="1"/>
  <c r="BK185" i="1"/>
  <c r="BJ199" i="1"/>
  <c r="BK199" i="1"/>
  <c r="BJ83" i="1"/>
  <c r="BK83" i="1"/>
  <c r="BJ205" i="1"/>
  <c r="BK205" i="1"/>
  <c r="BJ73" i="1"/>
  <c r="BK73" i="1"/>
  <c r="BJ103" i="1"/>
  <c r="BK103" i="1"/>
  <c r="BJ202" i="1"/>
  <c r="BK202" i="1"/>
  <c r="BJ3" i="1"/>
  <c r="BK3" i="1"/>
  <c r="BJ32" i="1"/>
  <c r="BK32" i="1"/>
  <c r="BJ201" i="1"/>
  <c r="BK201" i="1"/>
  <c r="BJ24" i="1"/>
  <c r="BK24" i="1"/>
  <c r="BJ181" i="1"/>
  <c r="BK181" i="1"/>
  <c r="BJ79" i="1"/>
  <c r="BK79" i="1"/>
  <c r="BJ110" i="1"/>
  <c r="BK110" i="1"/>
  <c r="BJ193" i="1"/>
  <c r="BK193" i="1"/>
  <c r="BJ75" i="1"/>
  <c r="BK75" i="1"/>
  <c r="BJ4" i="1"/>
  <c r="BK4" i="1"/>
  <c r="BJ125" i="1"/>
  <c r="BK125" i="1"/>
  <c r="BJ5" i="1"/>
  <c r="BK5" i="1"/>
  <c r="BJ92" i="1"/>
  <c r="BK92" i="1"/>
  <c r="BJ66" i="1"/>
  <c r="BK66" i="1"/>
  <c r="BJ39" i="1"/>
  <c r="BK39" i="1"/>
  <c r="BJ38" i="1"/>
  <c r="BK38" i="1"/>
  <c r="BJ33" i="1"/>
  <c r="BK33" i="1"/>
  <c r="BJ163" i="1"/>
  <c r="BK163" i="1"/>
  <c r="BJ149" i="1"/>
  <c r="BK149" i="1"/>
  <c r="BJ26" i="1"/>
  <c r="BK26" i="1"/>
  <c r="BJ19" i="1"/>
  <c r="BK19" i="1"/>
  <c r="BJ100" i="1"/>
  <c r="BK100" i="1"/>
  <c r="BJ45" i="1"/>
  <c r="BK45" i="1"/>
  <c r="BJ23" i="1"/>
  <c r="BK23" i="1"/>
  <c r="BJ70" i="1"/>
  <c r="BK70" i="1"/>
  <c r="BJ56" i="1"/>
  <c r="BK56" i="1"/>
  <c r="BJ155" i="1"/>
  <c r="BK155" i="1"/>
  <c r="BJ81" i="1"/>
  <c r="BK81" i="1"/>
  <c r="BJ6" i="1"/>
  <c r="BK6" i="1"/>
  <c r="BJ136" i="1"/>
  <c r="BK136" i="1"/>
  <c r="BJ7" i="1"/>
  <c r="BK7" i="1"/>
  <c r="BJ121" i="1"/>
  <c r="BK121" i="1"/>
  <c r="BJ22" i="1"/>
  <c r="BK22" i="1"/>
  <c r="BJ76" i="1"/>
  <c r="BK76" i="1"/>
  <c r="BJ58" i="1"/>
  <c r="BK58" i="1"/>
  <c r="BJ139" i="1"/>
  <c r="BK139" i="1"/>
  <c r="BJ130" i="1"/>
  <c r="BK130" i="1"/>
  <c r="BJ151" i="1"/>
  <c r="BK151" i="1"/>
  <c r="BJ8" i="1"/>
  <c r="BK8" i="1"/>
  <c r="BJ113" i="1"/>
  <c r="BK113" i="1"/>
  <c r="BJ189" i="1"/>
  <c r="BK189" i="1"/>
  <c r="BJ71" i="1"/>
  <c r="BK71" i="1"/>
  <c r="BJ80" i="1"/>
  <c r="BK80" i="1"/>
  <c r="BJ57" i="1"/>
  <c r="BK57" i="1"/>
  <c r="BJ134" i="1"/>
  <c r="BK134" i="1"/>
  <c r="BJ175" i="1"/>
  <c r="BK175" i="1"/>
  <c r="BJ9" i="1"/>
  <c r="BK9" i="1"/>
  <c r="BJ42" i="1"/>
  <c r="BK42" i="1"/>
  <c r="BJ87" i="1"/>
  <c r="BK87" i="1"/>
  <c r="BJ63" i="1"/>
  <c r="BK63" i="1"/>
  <c r="BJ28" i="1"/>
  <c r="BK28" i="1"/>
  <c r="BJ49" i="1"/>
  <c r="BK49" i="1"/>
  <c r="BJ10" i="1"/>
  <c r="BK10" i="1"/>
  <c r="BJ203" i="1"/>
  <c r="BK203" i="1"/>
  <c r="BJ11" i="1"/>
  <c r="BK11" i="1"/>
  <c r="BJ124" i="1"/>
  <c r="BK124" i="1"/>
  <c r="BJ105" i="1"/>
  <c r="BK105" i="1"/>
  <c r="BJ82" i="1"/>
  <c r="BK82" i="1"/>
  <c r="BJ50" i="1"/>
  <c r="BK50" i="1"/>
  <c r="BJ120" i="1"/>
  <c r="BK120" i="1"/>
  <c r="BJ179" i="1"/>
  <c r="BK179" i="1"/>
  <c r="BJ96" i="1"/>
  <c r="BK96" i="1"/>
  <c r="BJ88" i="1"/>
  <c r="BK88" i="1"/>
  <c r="BJ131" i="1"/>
  <c r="BK131" i="1"/>
  <c r="BJ41" i="1"/>
  <c r="BK41" i="1"/>
  <c r="BJ167" i="1"/>
  <c r="BK167" i="1"/>
  <c r="BJ12" i="1"/>
  <c r="BK12" i="1"/>
  <c r="BJ191" i="1"/>
  <c r="BK191" i="1"/>
  <c r="BJ107" i="1"/>
  <c r="BK107" i="1"/>
  <c r="BJ186" i="1"/>
  <c r="BK186" i="1"/>
  <c r="BJ53" i="1"/>
  <c r="BK53" i="1"/>
  <c r="BJ132" i="1"/>
  <c r="BK132" i="1"/>
  <c r="BJ114" i="1"/>
  <c r="BK114" i="1"/>
  <c r="BJ194" i="1"/>
  <c r="BK194" i="1"/>
  <c r="BJ154" i="1"/>
  <c r="BK154" i="1"/>
  <c r="BJ29" i="1"/>
  <c r="BK29" i="1"/>
  <c r="BJ34" i="1"/>
  <c r="BK34" i="1"/>
  <c r="BJ137" i="1"/>
  <c r="BK137" i="1"/>
  <c r="BJ146" i="1"/>
  <c r="BK146" i="1"/>
  <c r="BJ150" i="1"/>
  <c r="BK150" i="1"/>
  <c r="BJ119" i="1"/>
  <c r="BK119" i="1"/>
  <c r="BJ187" i="1"/>
  <c r="BK187" i="1"/>
  <c r="BJ55" i="1"/>
  <c r="BK55" i="1"/>
  <c r="BJ59" i="1"/>
  <c r="BK59" i="1"/>
  <c r="BJ169" i="1"/>
  <c r="BK169" i="1"/>
  <c r="BJ91" i="1"/>
  <c r="BK91" i="1"/>
  <c r="BJ37" i="1"/>
  <c r="BK37" i="1"/>
  <c r="BJ173" i="1"/>
  <c r="BK173" i="1"/>
  <c r="BJ102" i="1"/>
  <c r="BK102" i="1"/>
  <c r="BJ123" i="1"/>
  <c r="BK123" i="1"/>
  <c r="BJ148" i="1"/>
  <c r="BK148" i="1"/>
  <c r="BJ64" i="1"/>
  <c r="BK64" i="1"/>
  <c r="BJ35" i="1"/>
  <c r="BK35" i="1"/>
  <c r="BJ153" i="1"/>
  <c r="BK153" i="1"/>
  <c r="BJ128" i="1"/>
  <c r="BK128" i="1"/>
  <c r="BJ40" i="1"/>
  <c r="BK40" i="1"/>
  <c r="BJ142" i="1"/>
  <c r="BK142" i="1"/>
  <c r="BJ144" i="1"/>
  <c r="BK144" i="1"/>
  <c r="BJ13" i="1"/>
  <c r="BK13" i="1"/>
  <c r="BJ36" i="1"/>
  <c r="BK36" i="1"/>
  <c r="BJ126" i="1"/>
  <c r="BK126" i="1"/>
  <c r="BJ20" i="1"/>
  <c r="BK20" i="1"/>
  <c r="BJ164" i="1"/>
  <c r="BK164" i="1"/>
  <c r="BJ51" i="1"/>
  <c r="BK51" i="1"/>
  <c r="BJ184" i="1"/>
  <c r="BK184" i="1"/>
  <c r="BJ116" i="1"/>
  <c r="BK116" i="1"/>
  <c r="BJ112" i="1"/>
  <c r="BK112" i="1"/>
  <c r="BJ62" i="1"/>
  <c r="BK62" i="1"/>
  <c r="BJ93" i="1"/>
  <c r="BK93" i="1"/>
  <c r="BJ21" i="1"/>
  <c r="BK21" i="1"/>
  <c r="BJ111" i="1"/>
  <c r="BK111" i="1"/>
  <c r="BJ30" i="1"/>
  <c r="BK30" i="1"/>
  <c r="BJ177" i="1"/>
  <c r="BK177" i="1"/>
  <c r="BJ180" i="1"/>
  <c r="BK180" i="1"/>
  <c r="BJ86" i="1"/>
  <c r="BK86" i="1"/>
  <c r="BJ183" i="1"/>
  <c r="BK183" i="1"/>
  <c r="BJ157" i="1"/>
  <c r="BK157" i="1"/>
  <c r="BJ158" i="1"/>
  <c r="BK158" i="1"/>
  <c r="BJ65" i="1"/>
  <c r="BK65" i="1"/>
  <c r="BJ166" i="1"/>
  <c r="BK166" i="1"/>
  <c r="BJ98" i="1"/>
  <c r="BK98" i="1"/>
  <c r="BJ145" i="1"/>
  <c r="BK145" i="1"/>
  <c r="BJ43" i="1"/>
  <c r="BK43" i="1"/>
  <c r="BJ77" i="1"/>
  <c r="BK77" i="1"/>
  <c r="BJ152" i="1"/>
  <c r="BK152" i="1"/>
  <c r="BJ161" i="1"/>
  <c r="BK161" i="1"/>
  <c r="BJ108" i="1"/>
  <c r="BK108" i="1"/>
  <c r="BJ182" i="1"/>
  <c r="BK182" i="1"/>
  <c r="BJ109" i="1"/>
  <c r="BK109" i="1"/>
  <c r="BJ14" i="1"/>
  <c r="BK14" i="1"/>
  <c r="BJ115" i="1"/>
  <c r="BK115" i="1"/>
  <c r="BJ52" i="1"/>
  <c r="BK52" i="1"/>
  <c r="BJ25" i="1"/>
  <c r="BK25" i="1"/>
  <c r="BJ147" i="1"/>
  <c r="BK147" i="1"/>
  <c r="BJ198" i="1"/>
  <c r="BK198" i="1"/>
  <c r="BJ129" i="1"/>
  <c r="BK129" i="1"/>
  <c r="BJ192" i="1"/>
  <c r="BK192" i="1"/>
  <c r="BJ27" i="1"/>
  <c r="BK27" i="1"/>
  <c r="BJ140" i="1"/>
  <c r="BK140" i="1"/>
  <c r="BJ178" i="1"/>
  <c r="BK178" i="1"/>
  <c r="BJ190" i="1"/>
  <c r="BK190" i="1"/>
  <c r="BJ15" i="1"/>
  <c r="BK15" i="1"/>
  <c r="BJ60" i="1"/>
  <c r="BK60" i="1"/>
  <c r="BJ54" i="1"/>
  <c r="BK54" i="1"/>
  <c r="BJ72" i="1"/>
  <c r="BK72" i="1"/>
  <c r="BJ160" i="1"/>
  <c r="BK160" i="1"/>
  <c r="BJ16" i="1"/>
  <c r="BK16" i="1"/>
  <c r="BJ117" i="1"/>
  <c r="BK117" i="1"/>
  <c r="BJ127" i="1"/>
  <c r="BK127" i="1"/>
  <c r="BJ89" i="1"/>
  <c r="BK89" i="1"/>
  <c r="BJ84" i="1"/>
  <c r="BK84" i="1"/>
  <c r="BJ68" i="1"/>
  <c r="BK68" i="1"/>
  <c r="BJ188" i="1"/>
  <c r="BK188" i="1"/>
  <c r="BJ46" i="1"/>
  <c r="BK46" i="1"/>
  <c r="BJ94" i="1"/>
  <c r="BK94" i="1"/>
  <c r="BJ17" i="1"/>
  <c r="BK17" i="1"/>
  <c r="BJ174" i="1"/>
  <c r="BK174" i="1"/>
  <c r="BJ18" i="1"/>
  <c r="BK18" i="1"/>
  <c r="BI101" i="1"/>
  <c r="BL133" i="1"/>
  <c r="BL197" i="1"/>
  <c r="BL170" i="1"/>
  <c r="BL69" i="1"/>
  <c r="BL97" i="1"/>
  <c r="BL159" i="1"/>
  <c r="BL31" i="1"/>
  <c r="BL165" i="1"/>
  <c r="BL106" i="1"/>
  <c r="BL78" i="1"/>
  <c r="BL143" i="1"/>
  <c r="BL95" i="1"/>
  <c r="BL104" i="1"/>
  <c r="BL135" i="1"/>
  <c r="BL141" i="1"/>
  <c r="BL74" i="1"/>
  <c r="BL200" i="1"/>
  <c r="BL99" i="1"/>
  <c r="BL195" i="1"/>
  <c r="BL171" i="1"/>
  <c r="BL90" i="1"/>
  <c r="BL47" i="1"/>
  <c r="BL138" i="1"/>
  <c r="BL122" i="1"/>
  <c r="BL204" i="1"/>
  <c r="BL206" i="1"/>
  <c r="BL44" i="1"/>
  <c r="BL162" i="1"/>
  <c r="BL67" i="1"/>
  <c r="BL172" i="1"/>
  <c r="BL196" i="1"/>
  <c r="BL48" i="1"/>
  <c r="BL118" i="1"/>
  <c r="BL156" i="1"/>
  <c r="BL61" i="1"/>
  <c r="BL176" i="1"/>
  <c r="BL2" i="1"/>
  <c r="BL168" i="1"/>
  <c r="BL85" i="1"/>
  <c r="BL185" i="1"/>
  <c r="BL199" i="1"/>
  <c r="BL83" i="1"/>
  <c r="BL205" i="1"/>
  <c r="BL73" i="1"/>
  <c r="BL103" i="1"/>
  <c r="BL202" i="1"/>
  <c r="BL3" i="1"/>
  <c r="BL32" i="1"/>
  <c r="BL201" i="1"/>
  <c r="BL24" i="1"/>
  <c r="BL181" i="1"/>
  <c r="BL79" i="1"/>
  <c r="BL110" i="1"/>
  <c r="BL193" i="1"/>
  <c r="BL75" i="1"/>
  <c r="BL4" i="1"/>
  <c r="BL125" i="1"/>
  <c r="BL5" i="1"/>
  <c r="BL92" i="1"/>
  <c r="BL66" i="1"/>
  <c r="BL39" i="1"/>
  <c r="BL38" i="1"/>
  <c r="BL33" i="1"/>
  <c r="BL163" i="1"/>
  <c r="BL149" i="1"/>
  <c r="BL26" i="1"/>
  <c r="BL19" i="1"/>
  <c r="BL100" i="1"/>
  <c r="BL45" i="1"/>
  <c r="BL23" i="1"/>
  <c r="BL70" i="1"/>
  <c r="BL56" i="1"/>
  <c r="BL155" i="1"/>
  <c r="BL81" i="1"/>
  <c r="BL6" i="1"/>
  <c r="BL136" i="1"/>
  <c r="BL7" i="1"/>
  <c r="BL121" i="1"/>
  <c r="BL22" i="1"/>
  <c r="BL76" i="1"/>
  <c r="BL58" i="1"/>
  <c r="BL139" i="1"/>
  <c r="BL130" i="1"/>
  <c r="BL151" i="1"/>
  <c r="BL8" i="1"/>
  <c r="BL113" i="1"/>
  <c r="BL189" i="1"/>
  <c r="BL71" i="1"/>
  <c r="BL80" i="1"/>
  <c r="BL57" i="1"/>
  <c r="BL134" i="1"/>
  <c r="BL175" i="1"/>
  <c r="BL9" i="1"/>
  <c r="BL42" i="1"/>
  <c r="BL87" i="1"/>
  <c r="BL63" i="1"/>
  <c r="BL28" i="1"/>
  <c r="BL49" i="1"/>
  <c r="BL10" i="1"/>
  <c r="BL203" i="1"/>
  <c r="BL11" i="1"/>
  <c r="BL124" i="1"/>
  <c r="BL105" i="1"/>
  <c r="BL82" i="1"/>
  <c r="BL50" i="1"/>
  <c r="BL120" i="1"/>
  <c r="BL179" i="1"/>
  <c r="BL96" i="1"/>
  <c r="BL88" i="1"/>
  <c r="BL131" i="1"/>
  <c r="BL41" i="1"/>
  <c r="BL167" i="1"/>
  <c r="BL12" i="1"/>
  <c r="BL191" i="1"/>
  <c r="BL107" i="1"/>
  <c r="BL186" i="1"/>
  <c r="BL53" i="1"/>
  <c r="BL132" i="1"/>
  <c r="BL114" i="1"/>
  <c r="BL194" i="1"/>
  <c r="BL154" i="1"/>
  <c r="BL29" i="1"/>
  <c r="BL34" i="1"/>
  <c r="BL137" i="1"/>
  <c r="BL146" i="1"/>
  <c r="BL150" i="1"/>
  <c r="BL119" i="1"/>
  <c r="BL187" i="1"/>
  <c r="BL55" i="1"/>
  <c r="BL59" i="1"/>
  <c r="BL169" i="1"/>
  <c r="BL91" i="1"/>
  <c r="BL37" i="1"/>
  <c r="BL173" i="1"/>
  <c r="BL102" i="1"/>
  <c r="BL123" i="1"/>
  <c r="BL148" i="1"/>
  <c r="BL64" i="1"/>
  <c r="BL35" i="1"/>
  <c r="BL153" i="1"/>
  <c r="BL128" i="1"/>
  <c r="BL40" i="1"/>
  <c r="BL142" i="1"/>
  <c r="BL144" i="1"/>
  <c r="BL13" i="1"/>
  <c r="BL36" i="1"/>
  <c r="BL126" i="1"/>
  <c r="BL20" i="1"/>
  <c r="BL164" i="1"/>
  <c r="BL51" i="1"/>
  <c r="BL184" i="1"/>
  <c r="BL116" i="1"/>
  <c r="BL112" i="1"/>
  <c r="BL62" i="1"/>
  <c r="BL93" i="1"/>
  <c r="BL21" i="1"/>
  <c r="BL111" i="1"/>
  <c r="BL30" i="1"/>
  <c r="BL177" i="1"/>
  <c r="BL180" i="1"/>
  <c r="BL86" i="1"/>
  <c r="BL183" i="1"/>
  <c r="BL157" i="1"/>
  <c r="BL158" i="1"/>
  <c r="BL65" i="1"/>
  <c r="BL166" i="1"/>
  <c r="BL98" i="1"/>
  <c r="BL145" i="1"/>
  <c r="BL43" i="1"/>
  <c r="BL77" i="1"/>
  <c r="BL152" i="1"/>
  <c r="BL161" i="1"/>
  <c r="BL108" i="1"/>
  <c r="BL182" i="1"/>
  <c r="BL109" i="1"/>
  <c r="BL14" i="1"/>
  <c r="BL115" i="1"/>
  <c r="BL52" i="1"/>
  <c r="BL25" i="1"/>
  <c r="BL147" i="1"/>
  <c r="BL198" i="1"/>
  <c r="BL129" i="1"/>
  <c r="BL192" i="1"/>
  <c r="BL27" i="1"/>
  <c r="BL140" i="1"/>
  <c r="BL178" i="1"/>
  <c r="BL190" i="1"/>
  <c r="BL15" i="1"/>
  <c r="BL60" i="1"/>
  <c r="BL54" i="1"/>
  <c r="BL72" i="1"/>
  <c r="BL160" i="1"/>
  <c r="BL16" i="1"/>
  <c r="BL117" i="1"/>
  <c r="BL127" i="1"/>
  <c r="BL89" i="1"/>
  <c r="BL84" i="1"/>
  <c r="BL68" i="1"/>
  <c r="BL188" i="1"/>
  <c r="BL46" i="1"/>
  <c r="BL94" i="1"/>
  <c r="BL17" i="1"/>
  <c r="BL174" i="1"/>
  <c r="BL18" i="1"/>
  <c r="BL101" i="1"/>
  <c r="AY133" i="1"/>
  <c r="AY197" i="1"/>
  <c r="AY170" i="1"/>
  <c r="AY69" i="1"/>
  <c r="AY97" i="1"/>
  <c r="AY159" i="1"/>
  <c r="AY31" i="1"/>
  <c r="AY165" i="1"/>
  <c r="AY106" i="1"/>
  <c r="AY78" i="1"/>
  <c r="AY143" i="1"/>
  <c r="AY95" i="1"/>
  <c r="AY104" i="1"/>
  <c r="AY135" i="1"/>
  <c r="AY141" i="1"/>
  <c r="AY74" i="1"/>
  <c r="AY200" i="1"/>
  <c r="AY99" i="1"/>
  <c r="AY195" i="1"/>
  <c r="AY171" i="1"/>
  <c r="AY90" i="1"/>
  <c r="AY47" i="1"/>
  <c r="AY138" i="1"/>
  <c r="AY122" i="1"/>
  <c r="AY204" i="1"/>
  <c r="AY206" i="1"/>
  <c r="AY44" i="1"/>
  <c r="AY162" i="1"/>
  <c r="AY67" i="1"/>
  <c r="AY172" i="1"/>
  <c r="AY196" i="1"/>
  <c r="AY48" i="1"/>
  <c r="AY118" i="1"/>
  <c r="AY156" i="1"/>
  <c r="AY61" i="1"/>
  <c r="AY176" i="1"/>
  <c r="AY2" i="1"/>
  <c r="AY168" i="1"/>
  <c r="AY85" i="1"/>
  <c r="AY185" i="1"/>
  <c r="AY199" i="1"/>
  <c r="AY83" i="1"/>
  <c r="AY205" i="1"/>
  <c r="AY73" i="1"/>
  <c r="AY103" i="1"/>
  <c r="AY202" i="1"/>
  <c r="AY3" i="1"/>
  <c r="AY32" i="1"/>
  <c r="AY201" i="1"/>
  <c r="AY24" i="1"/>
  <c r="AY181" i="1"/>
  <c r="AY79" i="1"/>
  <c r="AY110" i="1"/>
  <c r="AY193" i="1"/>
  <c r="AY75" i="1"/>
  <c r="AY4" i="1"/>
  <c r="AY125" i="1"/>
  <c r="AY5" i="1"/>
  <c r="AY92" i="1"/>
  <c r="AY66" i="1"/>
  <c r="AY39" i="1"/>
  <c r="AY38" i="1"/>
  <c r="AY33" i="1"/>
  <c r="AY163" i="1"/>
  <c r="AY149" i="1"/>
  <c r="AY26" i="1"/>
  <c r="AY19" i="1"/>
  <c r="AY100" i="1"/>
  <c r="AY45" i="1"/>
  <c r="AY23" i="1"/>
  <c r="AY70" i="1"/>
  <c r="AY56" i="1"/>
  <c r="AY155" i="1"/>
  <c r="AY81" i="1"/>
  <c r="AY6" i="1"/>
  <c r="AY136" i="1"/>
  <c r="AY7" i="1"/>
  <c r="AY121" i="1"/>
  <c r="AY22" i="1"/>
  <c r="AY76" i="1"/>
  <c r="AY58" i="1"/>
  <c r="AY139" i="1"/>
  <c r="AY130" i="1"/>
  <c r="AY151" i="1"/>
  <c r="AY8" i="1"/>
  <c r="AY113" i="1"/>
  <c r="AY189" i="1"/>
  <c r="AY71" i="1"/>
  <c r="AY80" i="1"/>
  <c r="AY57" i="1"/>
  <c r="AY134" i="1"/>
  <c r="AY175" i="1"/>
  <c r="AY9" i="1"/>
  <c r="AY42" i="1"/>
  <c r="AY87" i="1"/>
  <c r="AY63" i="1"/>
  <c r="AY28" i="1"/>
  <c r="AY49" i="1"/>
  <c r="AY10" i="1"/>
  <c r="AY203" i="1"/>
  <c r="AY11" i="1"/>
  <c r="AY124" i="1"/>
  <c r="AY105" i="1"/>
  <c r="AY82" i="1"/>
  <c r="AY50" i="1"/>
  <c r="AY120" i="1"/>
  <c r="AY179" i="1"/>
  <c r="AY96" i="1"/>
  <c r="AY88" i="1"/>
  <c r="AY131" i="1"/>
  <c r="AY41" i="1"/>
  <c r="AY167" i="1"/>
  <c r="AY12" i="1"/>
  <c r="AY191" i="1"/>
  <c r="AY107" i="1"/>
  <c r="AY186" i="1"/>
  <c r="AY53" i="1"/>
  <c r="AY132" i="1"/>
  <c r="AY114" i="1"/>
  <c r="AY194" i="1"/>
  <c r="AY154" i="1"/>
  <c r="AY29" i="1"/>
  <c r="AY34" i="1"/>
  <c r="AY137" i="1"/>
  <c r="AY146" i="1"/>
  <c r="AY150" i="1"/>
  <c r="AY119" i="1"/>
  <c r="AY187" i="1"/>
  <c r="AY55" i="1"/>
  <c r="AY59" i="1"/>
  <c r="AY169" i="1"/>
  <c r="AY91" i="1"/>
  <c r="AY37" i="1"/>
  <c r="AY173" i="1"/>
  <c r="AY102" i="1"/>
  <c r="AY123" i="1"/>
  <c r="AY148" i="1"/>
  <c r="AY64" i="1"/>
  <c r="AY35" i="1"/>
  <c r="AY153" i="1"/>
  <c r="AY128" i="1"/>
  <c r="AY40" i="1"/>
  <c r="AY142" i="1"/>
  <c r="AY144" i="1"/>
  <c r="AY13" i="1"/>
  <c r="AY36" i="1"/>
  <c r="AY126" i="1"/>
  <c r="AY20" i="1"/>
  <c r="AY164" i="1"/>
  <c r="AY51" i="1"/>
  <c r="AY184" i="1"/>
  <c r="AY116" i="1"/>
  <c r="AY112" i="1"/>
  <c r="AY62" i="1"/>
  <c r="AY93" i="1"/>
  <c r="AY21" i="1"/>
  <c r="AY111" i="1"/>
  <c r="AY30" i="1"/>
  <c r="AY177" i="1"/>
  <c r="AY180" i="1"/>
  <c r="AY86" i="1"/>
  <c r="AY183" i="1"/>
  <c r="AY157" i="1"/>
  <c r="AY158" i="1"/>
  <c r="AY65" i="1"/>
  <c r="AY166" i="1"/>
  <c r="AY98" i="1"/>
  <c r="AY145" i="1"/>
  <c r="AY43" i="1"/>
  <c r="AY77" i="1"/>
  <c r="AY152" i="1"/>
  <c r="AY161" i="1"/>
  <c r="AY108" i="1"/>
  <c r="AY182" i="1"/>
  <c r="AY109" i="1"/>
  <c r="AY14" i="1"/>
  <c r="AY115" i="1"/>
  <c r="AY52" i="1"/>
  <c r="AY25" i="1"/>
  <c r="AY147" i="1"/>
  <c r="AY198" i="1"/>
  <c r="AY129" i="1"/>
  <c r="AY192" i="1"/>
  <c r="AY27" i="1"/>
  <c r="AY140" i="1"/>
  <c r="AY178" i="1"/>
  <c r="AY190" i="1"/>
  <c r="AY15" i="1"/>
  <c r="AY60" i="1"/>
  <c r="AY54" i="1"/>
  <c r="AY72" i="1"/>
  <c r="AY160" i="1"/>
  <c r="AY16" i="1"/>
  <c r="AY117" i="1"/>
  <c r="AY127" i="1"/>
  <c r="AY89" i="1"/>
  <c r="AY84" i="1"/>
  <c r="AY68" i="1"/>
  <c r="AY188" i="1"/>
  <c r="AY46" i="1"/>
  <c r="AY94" i="1"/>
  <c r="AY17" i="1"/>
  <c r="AY174" i="1"/>
  <c r="AY18" i="1"/>
  <c r="AY101" i="1"/>
  <c r="AZ133" i="1"/>
  <c r="BA133" i="1"/>
  <c r="AZ197" i="1"/>
  <c r="BA197" i="1"/>
  <c r="AZ170" i="1"/>
  <c r="BA170" i="1"/>
  <c r="AZ69" i="1"/>
  <c r="BA69" i="1"/>
  <c r="AZ97" i="1"/>
  <c r="BA97" i="1"/>
  <c r="AZ159" i="1"/>
  <c r="BA159" i="1"/>
  <c r="AZ31" i="1"/>
  <c r="BA31" i="1"/>
  <c r="AZ165" i="1"/>
  <c r="BA165" i="1"/>
  <c r="AZ106" i="1"/>
  <c r="BA106" i="1"/>
  <c r="AZ78" i="1"/>
  <c r="BA78" i="1"/>
  <c r="AZ143" i="1"/>
  <c r="BA143" i="1"/>
  <c r="AZ95" i="1"/>
  <c r="BA95" i="1"/>
  <c r="AZ104" i="1"/>
  <c r="BA104" i="1"/>
  <c r="AZ135" i="1"/>
  <c r="BA135" i="1"/>
  <c r="AZ141" i="1"/>
  <c r="BA141" i="1"/>
  <c r="AZ74" i="1"/>
  <c r="BA74" i="1"/>
  <c r="AZ200" i="1"/>
  <c r="BA200" i="1"/>
  <c r="AZ99" i="1"/>
  <c r="BA99" i="1"/>
  <c r="AZ195" i="1"/>
  <c r="BA195" i="1"/>
  <c r="AZ171" i="1"/>
  <c r="BA171" i="1"/>
  <c r="AZ90" i="1"/>
  <c r="BA90" i="1"/>
  <c r="AZ47" i="1"/>
  <c r="BA47" i="1"/>
  <c r="AZ138" i="1"/>
  <c r="BA138" i="1"/>
  <c r="AZ122" i="1"/>
  <c r="BA122" i="1"/>
  <c r="AZ204" i="1"/>
  <c r="BA204" i="1"/>
  <c r="AZ206" i="1"/>
  <c r="BA206" i="1"/>
  <c r="AZ44" i="1"/>
  <c r="BA44" i="1"/>
  <c r="AZ162" i="1"/>
  <c r="BA162" i="1"/>
  <c r="AZ67" i="1"/>
  <c r="BA67" i="1"/>
  <c r="AZ172" i="1"/>
  <c r="BA172" i="1"/>
  <c r="AZ196" i="1"/>
  <c r="BA196" i="1"/>
  <c r="AZ48" i="1"/>
  <c r="BA48" i="1"/>
  <c r="AZ118" i="1"/>
  <c r="BA118" i="1"/>
  <c r="AZ156" i="1"/>
  <c r="BA156" i="1"/>
  <c r="AZ61" i="1"/>
  <c r="BA61" i="1"/>
  <c r="AZ176" i="1"/>
  <c r="BA176" i="1"/>
  <c r="AZ2" i="1"/>
  <c r="BA2" i="1"/>
  <c r="AZ168" i="1"/>
  <c r="BA168" i="1"/>
  <c r="AZ85" i="1"/>
  <c r="BA85" i="1"/>
  <c r="AZ185" i="1"/>
  <c r="BA185" i="1"/>
  <c r="AZ199" i="1"/>
  <c r="BA199" i="1"/>
  <c r="AZ83" i="1"/>
  <c r="BA83" i="1"/>
  <c r="AZ205" i="1"/>
  <c r="BA205" i="1"/>
  <c r="AZ73" i="1"/>
  <c r="BA73" i="1"/>
  <c r="AZ103" i="1"/>
  <c r="BA103" i="1"/>
  <c r="AZ202" i="1"/>
  <c r="BA202" i="1"/>
  <c r="AZ3" i="1"/>
  <c r="BA3" i="1"/>
  <c r="AZ32" i="1"/>
  <c r="BA32" i="1"/>
  <c r="AZ201" i="1"/>
  <c r="BA201" i="1"/>
  <c r="AZ24" i="1"/>
  <c r="BA24" i="1"/>
  <c r="AZ181" i="1"/>
  <c r="BA181" i="1"/>
  <c r="AZ79" i="1"/>
  <c r="BA79" i="1"/>
  <c r="AZ110" i="1"/>
  <c r="BA110" i="1"/>
  <c r="AZ193" i="1"/>
  <c r="BA193" i="1"/>
  <c r="AZ75" i="1"/>
  <c r="BA75" i="1"/>
  <c r="AZ4" i="1"/>
  <c r="BA4" i="1"/>
  <c r="AZ125" i="1"/>
  <c r="BA125" i="1"/>
  <c r="AZ5" i="1"/>
  <c r="BA5" i="1"/>
  <c r="AZ92" i="1"/>
  <c r="BA92" i="1"/>
  <c r="AZ66" i="1"/>
  <c r="BA66" i="1"/>
  <c r="AZ39" i="1"/>
  <c r="BA39" i="1"/>
  <c r="AZ38" i="1"/>
  <c r="BA38" i="1"/>
  <c r="AZ33" i="1"/>
  <c r="BA33" i="1"/>
  <c r="AZ163" i="1"/>
  <c r="BA163" i="1"/>
  <c r="AZ149" i="1"/>
  <c r="BA149" i="1"/>
  <c r="AZ26" i="1"/>
  <c r="BA26" i="1"/>
  <c r="AZ19" i="1"/>
  <c r="BA19" i="1"/>
  <c r="AZ100" i="1"/>
  <c r="BA100" i="1"/>
  <c r="AZ45" i="1"/>
  <c r="BA45" i="1"/>
  <c r="AZ23" i="1"/>
  <c r="BA23" i="1"/>
  <c r="AZ70" i="1"/>
  <c r="BA70" i="1"/>
  <c r="AZ56" i="1"/>
  <c r="BA56" i="1"/>
  <c r="AZ155" i="1"/>
  <c r="BA155" i="1"/>
  <c r="AZ81" i="1"/>
  <c r="BA81" i="1"/>
  <c r="AZ6" i="1"/>
  <c r="BA6" i="1"/>
  <c r="AZ136" i="1"/>
  <c r="BA136" i="1"/>
  <c r="AZ7" i="1"/>
  <c r="BA7" i="1"/>
  <c r="AZ121" i="1"/>
  <c r="BA121" i="1"/>
  <c r="AZ22" i="1"/>
  <c r="BA22" i="1"/>
  <c r="AZ76" i="1"/>
  <c r="BA76" i="1"/>
  <c r="AZ58" i="1"/>
  <c r="BA58" i="1"/>
  <c r="AZ139" i="1"/>
  <c r="BA139" i="1"/>
  <c r="AZ130" i="1"/>
  <c r="BA130" i="1"/>
  <c r="AZ151" i="1"/>
  <c r="BA151" i="1"/>
  <c r="AZ8" i="1"/>
  <c r="BA8" i="1"/>
  <c r="AZ113" i="1"/>
  <c r="BA113" i="1"/>
  <c r="AZ189" i="1"/>
  <c r="BA189" i="1"/>
  <c r="AZ71" i="1"/>
  <c r="BA71" i="1"/>
  <c r="AZ80" i="1"/>
  <c r="BA80" i="1"/>
  <c r="AZ57" i="1"/>
  <c r="BA57" i="1"/>
  <c r="AZ134" i="1"/>
  <c r="BA134" i="1"/>
  <c r="AZ175" i="1"/>
  <c r="BA175" i="1"/>
  <c r="AZ9" i="1"/>
  <c r="BA9" i="1"/>
  <c r="AZ42" i="1"/>
  <c r="BA42" i="1"/>
  <c r="AZ87" i="1"/>
  <c r="BA87" i="1"/>
  <c r="AZ63" i="1"/>
  <c r="BA63" i="1"/>
  <c r="AZ28" i="1"/>
  <c r="BA28" i="1"/>
  <c r="AZ49" i="1"/>
  <c r="BA49" i="1"/>
  <c r="AZ10" i="1"/>
  <c r="BA10" i="1"/>
  <c r="AZ203" i="1"/>
  <c r="BA203" i="1"/>
  <c r="AZ11" i="1"/>
  <c r="BA11" i="1"/>
  <c r="AZ124" i="1"/>
  <c r="BA124" i="1"/>
  <c r="AZ105" i="1"/>
  <c r="BA105" i="1"/>
  <c r="AZ82" i="1"/>
  <c r="BA82" i="1"/>
  <c r="AZ50" i="1"/>
  <c r="BA50" i="1"/>
  <c r="AZ120" i="1"/>
  <c r="BA120" i="1"/>
  <c r="AZ179" i="1"/>
  <c r="BA179" i="1"/>
  <c r="AZ96" i="1"/>
  <c r="BA96" i="1"/>
  <c r="AZ88" i="1"/>
  <c r="BA88" i="1"/>
  <c r="AZ131" i="1"/>
  <c r="BA131" i="1"/>
  <c r="AZ41" i="1"/>
  <c r="BA41" i="1"/>
  <c r="AZ167" i="1"/>
  <c r="BA167" i="1"/>
  <c r="AZ12" i="1"/>
  <c r="BA12" i="1"/>
  <c r="AZ191" i="1"/>
  <c r="BA191" i="1"/>
  <c r="AZ107" i="1"/>
  <c r="BA107" i="1"/>
  <c r="AZ186" i="1"/>
  <c r="BA186" i="1"/>
  <c r="AZ53" i="1"/>
  <c r="BA53" i="1"/>
  <c r="AZ132" i="1"/>
  <c r="BA132" i="1"/>
  <c r="AZ114" i="1"/>
  <c r="BA114" i="1"/>
  <c r="AZ194" i="1"/>
  <c r="BA194" i="1"/>
  <c r="AZ154" i="1"/>
  <c r="BA154" i="1"/>
  <c r="AZ29" i="1"/>
  <c r="BA29" i="1"/>
  <c r="AZ34" i="1"/>
  <c r="BA34" i="1"/>
  <c r="AZ137" i="1"/>
  <c r="BA137" i="1"/>
  <c r="AZ146" i="1"/>
  <c r="BA146" i="1"/>
  <c r="AZ150" i="1"/>
  <c r="BA150" i="1"/>
  <c r="AZ119" i="1"/>
  <c r="BA119" i="1"/>
  <c r="AZ187" i="1"/>
  <c r="BA187" i="1"/>
  <c r="AZ55" i="1"/>
  <c r="BA55" i="1"/>
  <c r="AZ59" i="1"/>
  <c r="BA59" i="1"/>
  <c r="AZ169" i="1"/>
  <c r="BA169" i="1"/>
  <c r="AZ91" i="1"/>
  <c r="BA91" i="1"/>
  <c r="AZ37" i="1"/>
  <c r="BA37" i="1"/>
  <c r="AZ173" i="1"/>
  <c r="BA173" i="1"/>
  <c r="AZ102" i="1"/>
  <c r="BA102" i="1"/>
  <c r="AZ123" i="1"/>
  <c r="BA123" i="1"/>
  <c r="AZ148" i="1"/>
  <c r="BA148" i="1"/>
  <c r="AZ64" i="1"/>
  <c r="BA64" i="1"/>
  <c r="AZ35" i="1"/>
  <c r="BA35" i="1"/>
  <c r="AZ153" i="1"/>
  <c r="BA153" i="1"/>
  <c r="AZ128" i="1"/>
  <c r="BA128" i="1"/>
  <c r="AZ40" i="1"/>
  <c r="BA40" i="1"/>
  <c r="AZ142" i="1"/>
  <c r="BA142" i="1"/>
  <c r="AZ144" i="1"/>
  <c r="BA144" i="1"/>
  <c r="AZ13" i="1"/>
  <c r="BA13" i="1"/>
  <c r="AZ36" i="1"/>
  <c r="BA36" i="1"/>
  <c r="AZ126" i="1"/>
  <c r="BA126" i="1"/>
  <c r="AZ20" i="1"/>
  <c r="BA20" i="1"/>
  <c r="AZ164" i="1"/>
  <c r="BA164" i="1"/>
  <c r="AZ51" i="1"/>
  <c r="BA51" i="1"/>
  <c r="AZ184" i="1"/>
  <c r="BA184" i="1"/>
  <c r="AZ116" i="1"/>
  <c r="BA116" i="1"/>
  <c r="AZ112" i="1"/>
  <c r="BA112" i="1"/>
  <c r="AZ62" i="1"/>
  <c r="BA62" i="1"/>
  <c r="AZ93" i="1"/>
  <c r="BA93" i="1"/>
  <c r="AZ21" i="1"/>
  <c r="BA21" i="1"/>
  <c r="AZ111" i="1"/>
  <c r="BA111" i="1"/>
  <c r="AZ30" i="1"/>
  <c r="BA30" i="1"/>
  <c r="AZ177" i="1"/>
  <c r="BA177" i="1"/>
  <c r="AZ180" i="1"/>
  <c r="BA180" i="1"/>
  <c r="AZ86" i="1"/>
  <c r="BA86" i="1"/>
  <c r="AZ183" i="1"/>
  <c r="BA183" i="1"/>
  <c r="AZ157" i="1"/>
  <c r="BA157" i="1"/>
  <c r="AZ158" i="1"/>
  <c r="BA158" i="1"/>
  <c r="AZ65" i="1"/>
  <c r="BA65" i="1"/>
  <c r="AZ166" i="1"/>
  <c r="BA166" i="1"/>
  <c r="AZ98" i="1"/>
  <c r="BA98" i="1"/>
  <c r="AZ145" i="1"/>
  <c r="BA145" i="1"/>
  <c r="AZ43" i="1"/>
  <c r="BA43" i="1"/>
  <c r="AZ77" i="1"/>
  <c r="BA77" i="1"/>
  <c r="AZ152" i="1"/>
  <c r="BA152" i="1"/>
  <c r="AZ161" i="1"/>
  <c r="BA161" i="1"/>
  <c r="AZ108" i="1"/>
  <c r="BA108" i="1"/>
  <c r="AZ182" i="1"/>
  <c r="BA182" i="1"/>
  <c r="AZ109" i="1"/>
  <c r="BA109" i="1"/>
  <c r="AZ14" i="1"/>
  <c r="BA14" i="1"/>
  <c r="AZ115" i="1"/>
  <c r="BA115" i="1"/>
  <c r="AZ52" i="1"/>
  <c r="BA52" i="1"/>
  <c r="AZ25" i="1"/>
  <c r="BA25" i="1"/>
  <c r="AZ147" i="1"/>
  <c r="BA147" i="1"/>
  <c r="AZ198" i="1"/>
  <c r="BA198" i="1"/>
  <c r="AZ129" i="1"/>
  <c r="BA129" i="1"/>
  <c r="AZ192" i="1"/>
  <c r="BA192" i="1"/>
  <c r="AZ27" i="1"/>
  <c r="BA27" i="1"/>
  <c r="AZ140" i="1"/>
  <c r="BA140" i="1"/>
  <c r="AZ178" i="1"/>
  <c r="BA178" i="1"/>
  <c r="AZ190" i="1"/>
  <c r="BA190" i="1"/>
  <c r="AZ15" i="1"/>
  <c r="BA15" i="1"/>
  <c r="AZ60" i="1"/>
  <c r="BA60" i="1"/>
  <c r="AZ54" i="1"/>
  <c r="BA54" i="1"/>
  <c r="AZ72" i="1"/>
  <c r="BA72" i="1"/>
  <c r="AZ160" i="1"/>
  <c r="BA160" i="1"/>
  <c r="AZ16" i="1"/>
  <c r="BA16" i="1"/>
  <c r="AZ117" i="1"/>
  <c r="BA117" i="1"/>
  <c r="AZ127" i="1"/>
  <c r="BA127" i="1"/>
  <c r="AZ89" i="1"/>
  <c r="BA89" i="1"/>
  <c r="AZ84" i="1"/>
  <c r="BA84" i="1"/>
  <c r="AZ68" i="1"/>
  <c r="BA68" i="1"/>
  <c r="AZ188" i="1"/>
  <c r="BA188" i="1"/>
  <c r="AZ46" i="1"/>
  <c r="BA46" i="1"/>
  <c r="AZ94" i="1"/>
  <c r="BA94" i="1"/>
  <c r="AZ17" i="1"/>
  <c r="BA17" i="1"/>
  <c r="AZ174" i="1"/>
  <c r="BA174" i="1"/>
  <c r="AZ18" i="1"/>
  <c r="BA18" i="1"/>
  <c r="BB133" i="1"/>
  <c r="BB197" i="1"/>
  <c r="BB170" i="1"/>
  <c r="BB69" i="1"/>
  <c r="BB97" i="1"/>
  <c r="BB159" i="1"/>
  <c r="BB31" i="1"/>
  <c r="BB165" i="1"/>
  <c r="BB106" i="1"/>
  <c r="BB78" i="1"/>
  <c r="BB143" i="1"/>
  <c r="BB95" i="1"/>
  <c r="BB104" i="1"/>
  <c r="BB135" i="1"/>
  <c r="BB141" i="1"/>
  <c r="BB74" i="1"/>
  <c r="BB200" i="1"/>
  <c r="BB99" i="1"/>
  <c r="BB195" i="1"/>
  <c r="BB171" i="1"/>
  <c r="BB90" i="1"/>
  <c r="BB47" i="1"/>
  <c r="BB138" i="1"/>
  <c r="BB122" i="1"/>
  <c r="BB204" i="1"/>
  <c r="BB206" i="1"/>
  <c r="BB44" i="1"/>
  <c r="BB162" i="1"/>
  <c r="BB67" i="1"/>
  <c r="BB172" i="1"/>
  <c r="BB196" i="1"/>
  <c r="BB48" i="1"/>
  <c r="BB118" i="1"/>
  <c r="BB156" i="1"/>
  <c r="BB61" i="1"/>
  <c r="BB176" i="1"/>
  <c r="BB2" i="1"/>
  <c r="BB168" i="1"/>
  <c r="BB85" i="1"/>
  <c r="BB185" i="1"/>
  <c r="BB199" i="1"/>
  <c r="BB83" i="1"/>
  <c r="BB205" i="1"/>
  <c r="BB73" i="1"/>
  <c r="BB103" i="1"/>
  <c r="BB202" i="1"/>
  <c r="BB3" i="1"/>
  <c r="BB32" i="1"/>
  <c r="BB201" i="1"/>
  <c r="BB24" i="1"/>
  <c r="BB181" i="1"/>
  <c r="BB79" i="1"/>
  <c r="BB110" i="1"/>
  <c r="BB193" i="1"/>
  <c r="BB75" i="1"/>
  <c r="BB4" i="1"/>
  <c r="BB125" i="1"/>
  <c r="BB5" i="1"/>
  <c r="BB92" i="1"/>
  <c r="BB66" i="1"/>
  <c r="BB39" i="1"/>
  <c r="BB38" i="1"/>
  <c r="BB33" i="1"/>
  <c r="BB163" i="1"/>
  <c r="BB149" i="1"/>
  <c r="BB26" i="1"/>
  <c r="BB19" i="1"/>
  <c r="BB100" i="1"/>
  <c r="BB45" i="1"/>
  <c r="BB23" i="1"/>
  <c r="BB70" i="1"/>
  <c r="BB56" i="1"/>
  <c r="BB155" i="1"/>
  <c r="BB81" i="1"/>
  <c r="BB6" i="1"/>
  <c r="BB136" i="1"/>
  <c r="BB7" i="1"/>
  <c r="BB121" i="1"/>
  <c r="BB22" i="1"/>
  <c r="BB76" i="1"/>
  <c r="BB58" i="1"/>
  <c r="BB139" i="1"/>
  <c r="BB130" i="1"/>
  <c r="BB151" i="1"/>
  <c r="BB8" i="1"/>
  <c r="BB113" i="1"/>
  <c r="BB189" i="1"/>
  <c r="BB71" i="1"/>
  <c r="BB80" i="1"/>
  <c r="BB57" i="1"/>
  <c r="BB134" i="1"/>
  <c r="BB175" i="1"/>
  <c r="BB9" i="1"/>
  <c r="BB42" i="1"/>
  <c r="BB87" i="1"/>
  <c r="BB63" i="1"/>
  <c r="BB28" i="1"/>
  <c r="BB49" i="1"/>
  <c r="BB10" i="1"/>
  <c r="BB203" i="1"/>
  <c r="BB11" i="1"/>
  <c r="BB124" i="1"/>
  <c r="BB105" i="1"/>
  <c r="BB82" i="1"/>
  <c r="BB50" i="1"/>
  <c r="BB120" i="1"/>
  <c r="BB179" i="1"/>
  <c r="BB96" i="1"/>
  <c r="BB88" i="1"/>
  <c r="BB131" i="1"/>
  <c r="BB41" i="1"/>
  <c r="BB167" i="1"/>
  <c r="BB12" i="1"/>
  <c r="BB191" i="1"/>
  <c r="BB107" i="1"/>
  <c r="BB186" i="1"/>
  <c r="BB53" i="1"/>
  <c r="BB132" i="1"/>
  <c r="BB114" i="1"/>
  <c r="BB194" i="1"/>
  <c r="BB154" i="1"/>
  <c r="BB29" i="1"/>
  <c r="BB34" i="1"/>
  <c r="BB137" i="1"/>
  <c r="BB146" i="1"/>
  <c r="BB150" i="1"/>
  <c r="BB119" i="1"/>
  <c r="BB187" i="1"/>
  <c r="BB55" i="1"/>
  <c r="BB59" i="1"/>
  <c r="BB169" i="1"/>
  <c r="BB91" i="1"/>
  <c r="BB37" i="1"/>
  <c r="BB173" i="1"/>
  <c r="BB102" i="1"/>
  <c r="BB123" i="1"/>
  <c r="BB148" i="1"/>
  <c r="BB64" i="1"/>
  <c r="BB35" i="1"/>
  <c r="BB153" i="1"/>
  <c r="BB128" i="1"/>
  <c r="BB40" i="1"/>
  <c r="BB142" i="1"/>
  <c r="BB144" i="1"/>
  <c r="BB13" i="1"/>
  <c r="BB36" i="1"/>
  <c r="BB126" i="1"/>
  <c r="BB20" i="1"/>
  <c r="BB164" i="1"/>
  <c r="BB51" i="1"/>
  <c r="BB184" i="1"/>
  <c r="BB116" i="1"/>
  <c r="BB112" i="1"/>
  <c r="BB62" i="1"/>
  <c r="BB93" i="1"/>
  <c r="BB21" i="1"/>
  <c r="BB111" i="1"/>
  <c r="BB30" i="1"/>
  <c r="BB177" i="1"/>
  <c r="BB180" i="1"/>
  <c r="BB86" i="1"/>
  <c r="BB183" i="1"/>
  <c r="BB157" i="1"/>
  <c r="BB158" i="1"/>
  <c r="BB65" i="1"/>
  <c r="BB166" i="1"/>
  <c r="BB98" i="1"/>
  <c r="BB145" i="1"/>
  <c r="BB43" i="1"/>
  <c r="BB77" i="1"/>
  <c r="BB152" i="1"/>
  <c r="BB161" i="1"/>
  <c r="BB108" i="1"/>
  <c r="BB182" i="1"/>
  <c r="BB109" i="1"/>
  <c r="BB14" i="1"/>
  <c r="BB115" i="1"/>
  <c r="BB52" i="1"/>
  <c r="BB25" i="1"/>
  <c r="BB147" i="1"/>
  <c r="BB198" i="1"/>
  <c r="BB129" i="1"/>
  <c r="BB192" i="1"/>
  <c r="BB27" i="1"/>
  <c r="BB140" i="1"/>
  <c r="BB178" i="1"/>
  <c r="BB190" i="1"/>
  <c r="BB15" i="1"/>
  <c r="BB60" i="1"/>
  <c r="BB54" i="1"/>
  <c r="BB72" i="1"/>
  <c r="BB160" i="1"/>
  <c r="BB16" i="1"/>
  <c r="BB117" i="1"/>
  <c r="BB127" i="1"/>
  <c r="BB89" i="1"/>
  <c r="BB84" i="1"/>
  <c r="BB68" i="1"/>
  <c r="BB188" i="1"/>
  <c r="BB46" i="1"/>
  <c r="BB94" i="1"/>
  <c r="BB17" i="1"/>
  <c r="BB174" i="1"/>
  <c r="BB18" i="1"/>
  <c r="BB101" i="1"/>
  <c r="AO133" i="1"/>
  <c r="AO197" i="1"/>
  <c r="AO170" i="1"/>
  <c r="AO69" i="1"/>
  <c r="AO97" i="1"/>
  <c r="AO159" i="1"/>
  <c r="AO31" i="1"/>
  <c r="AO165" i="1"/>
  <c r="AO106" i="1"/>
  <c r="AO78" i="1"/>
  <c r="AO143" i="1"/>
  <c r="AO95" i="1"/>
  <c r="AO104" i="1"/>
  <c r="AO135" i="1"/>
  <c r="AO141" i="1"/>
  <c r="AO74" i="1"/>
  <c r="AO200" i="1"/>
  <c r="AO99" i="1"/>
  <c r="AO195" i="1"/>
  <c r="AO171" i="1"/>
  <c r="AO90" i="1"/>
  <c r="AO47" i="1"/>
  <c r="AO138" i="1"/>
  <c r="AO122" i="1"/>
  <c r="AO204" i="1"/>
  <c r="AO206" i="1"/>
  <c r="AO44" i="1"/>
  <c r="AO162" i="1"/>
  <c r="AO67" i="1"/>
  <c r="AO172" i="1"/>
  <c r="AO196" i="1"/>
  <c r="AO48" i="1"/>
  <c r="AO118" i="1"/>
  <c r="AO156" i="1"/>
  <c r="AO61" i="1"/>
  <c r="AO176" i="1"/>
  <c r="AO2" i="1"/>
  <c r="AO168" i="1"/>
  <c r="AO85" i="1"/>
  <c r="AO185" i="1"/>
  <c r="AO199" i="1"/>
  <c r="AO83" i="1"/>
  <c r="AO205" i="1"/>
  <c r="AO73" i="1"/>
  <c r="AO103" i="1"/>
  <c r="AO202" i="1"/>
  <c r="AO3" i="1"/>
  <c r="AO32" i="1"/>
  <c r="AO201" i="1"/>
  <c r="AO24" i="1"/>
  <c r="AO181" i="1"/>
  <c r="AO79" i="1"/>
  <c r="AO110" i="1"/>
  <c r="AO193" i="1"/>
  <c r="AO75" i="1"/>
  <c r="AO4" i="1"/>
  <c r="AO125" i="1"/>
  <c r="AO5" i="1"/>
  <c r="AO92" i="1"/>
  <c r="AO66" i="1"/>
  <c r="AO39" i="1"/>
  <c r="AO38" i="1"/>
  <c r="AO33" i="1"/>
  <c r="AO163" i="1"/>
  <c r="AO149" i="1"/>
  <c r="AO26" i="1"/>
  <c r="AO19" i="1"/>
  <c r="AO100" i="1"/>
  <c r="AO45" i="1"/>
  <c r="AO23" i="1"/>
  <c r="AO70" i="1"/>
  <c r="AO56" i="1"/>
  <c r="AO155" i="1"/>
  <c r="AO81" i="1"/>
  <c r="AO6" i="1"/>
  <c r="AO136" i="1"/>
  <c r="AO7" i="1"/>
  <c r="AO121" i="1"/>
  <c r="AO22" i="1"/>
  <c r="AO76" i="1"/>
  <c r="AO58" i="1"/>
  <c r="AO139" i="1"/>
  <c r="AO130" i="1"/>
  <c r="AO151" i="1"/>
  <c r="AO8" i="1"/>
  <c r="AO113" i="1"/>
  <c r="AO189" i="1"/>
  <c r="AO71" i="1"/>
  <c r="AO80" i="1"/>
  <c r="AO57" i="1"/>
  <c r="AO134" i="1"/>
  <c r="AO175" i="1"/>
  <c r="AO9" i="1"/>
  <c r="AO42" i="1"/>
  <c r="AO87" i="1"/>
  <c r="AO63" i="1"/>
  <c r="AO28" i="1"/>
  <c r="AO49" i="1"/>
  <c r="AO10" i="1"/>
  <c r="AO203" i="1"/>
  <c r="AO11" i="1"/>
  <c r="AO124" i="1"/>
  <c r="AO105" i="1"/>
  <c r="AO82" i="1"/>
  <c r="AO50" i="1"/>
  <c r="AO120" i="1"/>
  <c r="AO179" i="1"/>
  <c r="AO96" i="1"/>
  <c r="AO88" i="1"/>
  <c r="AO131" i="1"/>
  <c r="AO41" i="1"/>
  <c r="AO167" i="1"/>
  <c r="AO12" i="1"/>
  <c r="AO191" i="1"/>
  <c r="AO107" i="1"/>
  <c r="AO186" i="1"/>
  <c r="AO53" i="1"/>
  <c r="AO132" i="1"/>
  <c r="AO114" i="1"/>
  <c r="AO194" i="1"/>
  <c r="AO154" i="1"/>
  <c r="AO29" i="1"/>
  <c r="AO34" i="1"/>
  <c r="AO137" i="1"/>
  <c r="AO146" i="1"/>
  <c r="AO150" i="1"/>
  <c r="AO119" i="1"/>
  <c r="AO187" i="1"/>
  <c r="AO55" i="1"/>
  <c r="AO59" i="1"/>
  <c r="AO169" i="1"/>
  <c r="AO91" i="1"/>
  <c r="AO37" i="1"/>
  <c r="AO173" i="1"/>
  <c r="AO102" i="1"/>
  <c r="AO123" i="1"/>
  <c r="AO148" i="1"/>
  <c r="AO64" i="1"/>
  <c r="AO35" i="1"/>
  <c r="AO153" i="1"/>
  <c r="AO128" i="1"/>
  <c r="AO40" i="1"/>
  <c r="AO142" i="1"/>
  <c r="AO144" i="1"/>
  <c r="AO13" i="1"/>
  <c r="AO36" i="1"/>
  <c r="AO126" i="1"/>
  <c r="AO20" i="1"/>
  <c r="AO164" i="1"/>
  <c r="AO51" i="1"/>
  <c r="AO184" i="1"/>
  <c r="AO116" i="1"/>
  <c r="AO112" i="1"/>
  <c r="AO62" i="1"/>
  <c r="AO93" i="1"/>
  <c r="AO21" i="1"/>
  <c r="AO111" i="1"/>
  <c r="AO30" i="1"/>
  <c r="AO177" i="1"/>
  <c r="AO180" i="1"/>
  <c r="AO86" i="1"/>
  <c r="AO183" i="1"/>
  <c r="AO157" i="1"/>
  <c r="AO158" i="1"/>
  <c r="AO65" i="1"/>
  <c r="AO166" i="1"/>
  <c r="AO98" i="1"/>
  <c r="AO145" i="1"/>
  <c r="AO43" i="1"/>
  <c r="AO77" i="1"/>
  <c r="AO152" i="1"/>
  <c r="AO161" i="1"/>
  <c r="AO108" i="1"/>
  <c r="AO182" i="1"/>
  <c r="AO109" i="1"/>
  <c r="AO14" i="1"/>
  <c r="AO115" i="1"/>
  <c r="AO52" i="1"/>
  <c r="AO25" i="1"/>
  <c r="AO147" i="1"/>
  <c r="AO198" i="1"/>
  <c r="AO129" i="1"/>
  <c r="AO192" i="1"/>
  <c r="AO27" i="1"/>
  <c r="AO140" i="1"/>
  <c r="AO178" i="1"/>
  <c r="AO190" i="1"/>
  <c r="AO15" i="1"/>
  <c r="AO60" i="1"/>
  <c r="AO54" i="1"/>
  <c r="AO72" i="1"/>
  <c r="AO160" i="1"/>
  <c r="AO16" i="1"/>
  <c r="AO117" i="1"/>
  <c r="AO127" i="1"/>
  <c r="AO89" i="1"/>
  <c r="AO84" i="1"/>
  <c r="AO68" i="1"/>
  <c r="AO188" i="1"/>
  <c r="AO46" i="1"/>
  <c r="AO94" i="1"/>
  <c r="AO17" i="1"/>
  <c r="AO174" i="1"/>
  <c r="AO18" i="1"/>
  <c r="AO101" i="1"/>
  <c r="AP133" i="1"/>
  <c r="AQ133" i="1"/>
  <c r="AP197" i="1"/>
  <c r="AQ197" i="1"/>
  <c r="AP170" i="1"/>
  <c r="AQ170" i="1"/>
  <c r="AP69" i="1"/>
  <c r="AQ69" i="1"/>
  <c r="AP97" i="1"/>
  <c r="AQ97" i="1"/>
  <c r="AP159" i="1"/>
  <c r="AQ159" i="1"/>
  <c r="AP31" i="1"/>
  <c r="AQ31" i="1"/>
  <c r="AP165" i="1"/>
  <c r="AQ165" i="1"/>
  <c r="AP106" i="1"/>
  <c r="AQ106" i="1"/>
  <c r="AP78" i="1"/>
  <c r="AQ78" i="1"/>
  <c r="AP143" i="1"/>
  <c r="AQ143" i="1"/>
  <c r="AP95" i="1"/>
  <c r="AQ95" i="1"/>
  <c r="AP104" i="1"/>
  <c r="AQ104" i="1"/>
  <c r="AP135" i="1"/>
  <c r="AQ135" i="1"/>
  <c r="AP141" i="1"/>
  <c r="AQ141" i="1"/>
  <c r="AP74" i="1"/>
  <c r="AQ74" i="1"/>
  <c r="AP200" i="1"/>
  <c r="AQ200" i="1"/>
  <c r="AP99" i="1"/>
  <c r="AQ99" i="1"/>
  <c r="AP195" i="1"/>
  <c r="AQ195" i="1"/>
  <c r="AP171" i="1"/>
  <c r="AQ171" i="1"/>
  <c r="AP90" i="1"/>
  <c r="AQ90" i="1"/>
  <c r="AP47" i="1"/>
  <c r="AQ47" i="1"/>
  <c r="AP138" i="1"/>
  <c r="AQ138" i="1"/>
  <c r="AP122" i="1"/>
  <c r="AQ122" i="1"/>
  <c r="AP204" i="1"/>
  <c r="AQ204" i="1"/>
  <c r="AP206" i="1"/>
  <c r="AQ206" i="1"/>
  <c r="AP44" i="1"/>
  <c r="AQ44" i="1"/>
  <c r="AP162" i="1"/>
  <c r="AQ162" i="1"/>
  <c r="AP67" i="1"/>
  <c r="AQ67" i="1"/>
  <c r="AP172" i="1"/>
  <c r="AQ172" i="1"/>
  <c r="AP196" i="1"/>
  <c r="AQ196" i="1"/>
  <c r="AP48" i="1"/>
  <c r="AQ48" i="1"/>
  <c r="AP118" i="1"/>
  <c r="AQ118" i="1"/>
  <c r="AP156" i="1"/>
  <c r="AQ156" i="1"/>
  <c r="AP61" i="1"/>
  <c r="AQ61" i="1"/>
  <c r="AP176" i="1"/>
  <c r="AQ176" i="1"/>
  <c r="AP2" i="1"/>
  <c r="AQ2" i="1"/>
  <c r="AP168" i="1"/>
  <c r="AQ168" i="1"/>
  <c r="AP85" i="1"/>
  <c r="AQ85" i="1"/>
  <c r="AP185" i="1"/>
  <c r="AQ185" i="1"/>
  <c r="AP199" i="1"/>
  <c r="AQ199" i="1"/>
  <c r="AP83" i="1"/>
  <c r="AQ83" i="1"/>
  <c r="AP205" i="1"/>
  <c r="AQ205" i="1"/>
  <c r="AP73" i="1"/>
  <c r="AQ73" i="1"/>
  <c r="AP103" i="1"/>
  <c r="AQ103" i="1"/>
  <c r="AP202" i="1"/>
  <c r="AQ202" i="1"/>
  <c r="AP3" i="1"/>
  <c r="AQ3" i="1"/>
  <c r="AP32" i="1"/>
  <c r="AQ32" i="1"/>
  <c r="AP201" i="1"/>
  <c r="AQ201" i="1"/>
  <c r="AP24" i="1"/>
  <c r="AQ24" i="1"/>
  <c r="AP181" i="1"/>
  <c r="AQ181" i="1"/>
  <c r="AP79" i="1"/>
  <c r="AQ79" i="1"/>
  <c r="AP110" i="1"/>
  <c r="AQ110" i="1"/>
  <c r="AP193" i="1"/>
  <c r="AQ193" i="1"/>
  <c r="AP75" i="1"/>
  <c r="AQ75" i="1"/>
  <c r="AP4" i="1"/>
  <c r="AQ4" i="1"/>
  <c r="AP125" i="1"/>
  <c r="AQ125" i="1"/>
  <c r="AP5" i="1"/>
  <c r="AQ5" i="1"/>
  <c r="AP92" i="1"/>
  <c r="AQ92" i="1"/>
  <c r="AP66" i="1"/>
  <c r="AQ66" i="1"/>
  <c r="AP39" i="1"/>
  <c r="AQ39" i="1"/>
  <c r="AP38" i="1"/>
  <c r="AQ38" i="1"/>
  <c r="AP33" i="1"/>
  <c r="AQ33" i="1"/>
  <c r="AP163" i="1"/>
  <c r="AQ163" i="1"/>
  <c r="AP149" i="1"/>
  <c r="AQ149" i="1"/>
  <c r="AP26" i="1"/>
  <c r="AQ26" i="1"/>
  <c r="AP19" i="1"/>
  <c r="AQ19" i="1"/>
  <c r="AP100" i="1"/>
  <c r="AQ100" i="1"/>
  <c r="AP45" i="1"/>
  <c r="AQ45" i="1"/>
  <c r="AP23" i="1"/>
  <c r="AQ23" i="1"/>
  <c r="AP70" i="1"/>
  <c r="AQ70" i="1"/>
  <c r="AP56" i="1"/>
  <c r="AQ56" i="1"/>
  <c r="AP155" i="1"/>
  <c r="AQ155" i="1"/>
  <c r="AP81" i="1"/>
  <c r="AQ81" i="1"/>
  <c r="AP6" i="1"/>
  <c r="AQ6" i="1"/>
  <c r="AP136" i="1"/>
  <c r="AQ136" i="1"/>
  <c r="AP7" i="1"/>
  <c r="AQ7" i="1"/>
  <c r="AP121" i="1"/>
  <c r="AQ121" i="1"/>
  <c r="AP22" i="1"/>
  <c r="AQ22" i="1"/>
  <c r="AP76" i="1"/>
  <c r="AQ76" i="1"/>
  <c r="AP58" i="1"/>
  <c r="AQ58" i="1"/>
  <c r="AP139" i="1"/>
  <c r="AQ139" i="1"/>
  <c r="AP130" i="1"/>
  <c r="AQ130" i="1"/>
  <c r="AP151" i="1"/>
  <c r="AQ151" i="1"/>
  <c r="AP8" i="1"/>
  <c r="AQ8" i="1"/>
  <c r="AP113" i="1"/>
  <c r="AQ113" i="1"/>
  <c r="AP189" i="1"/>
  <c r="AQ189" i="1"/>
  <c r="AP71" i="1"/>
  <c r="AQ71" i="1"/>
  <c r="AP80" i="1"/>
  <c r="AQ80" i="1"/>
  <c r="AP57" i="1"/>
  <c r="AQ57" i="1"/>
  <c r="AP134" i="1"/>
  <c r="AQ134" i="1"/>
  <c r="AP175" i="1"/>
  <c r="AQ175" i="1"/>
  <c r="AP9" i="1"/>
  <c r="AQ9" i="1"/>
  <c r="AP42" i="1"/>
  <c r="AQ42" i="1"/>
  <c r="AP87" i="1"/>
  <c r="AQ87" i="1"/>
  <c r="AP63" i="1"/>
  <c r="AQ63" i="1"/>
  <c r="AP28" i="1"/>
  <c r="AQ28" i="1"/>
  <c r="AP49" i="1"/>
  <c r="AQ49" i="1"/>
  <c r="AP10" i="1"/>
  <c r="AQ10" i="1"/>
  <c r="AP203" i="1"/>
  <c r="AQ203" i="1"/>
  <c r="AP11" i="1"/>
  <c r="AQ11" i="1"/>
  <c r="AP124" i="1"/>
  <c r="AQ124" i="1"/>
  <c r="AP105" i="1"/>
  <c r="AQ105" i="1"/>
  <c r="AP82" i="1"/>
  <c r="AQ82" i="1"/>
  <c r="AP50" i="1"/>
  <c r="AQ50" i="1"/>
  <c r="AP120" i="1"/>
  <c r="AQ120" i="1"/>
  <c r="AP179" i="1"/>
  <c r="AQ179" i="1"/>
  <c r="AP96" i="1"/>
  <c r="AQ96" i="1"/>
  <c r="AP88" i="1"/>
  <c r="AQ88" i="1"/>
  <c r="AP131" i="1"/>
  <c r="AQ131" i="1"/>
  <c r="AP41" i="1"/>
  <c r="AQ41" i="1"/>
  <c r="AP167" i="1"/>
  <c r="AQ167" i="1"/>
  <c r="AP12" i="1"/>
  <c r="AQ12" i="1"/>
  <c r="AP191" i="1"/>
  <c r="AQ191" i="1"/>
  <c r="AP107" i="1"/>
  <c r="AQ107" i="1"/>
  <c r="AP186" i="1"/>
  <c r="AQ186" i="1"/>
  <c r="AP53" i="1"/>
  <c r="AQ53" i="1"/>
  <c r="AP132" i="1"/>
  <c r="AQ132" i="1"/>
  <c r="AP114" i="1"/>
  <c r="AQ114" i="1"/>
  <c r="AP194" i="1"/>
  <c r="AQ194" i="1"/>
  <c r="AP154" i="1"/>
  <c r="AQ154" i="1"/>
  <c r="AP29" i="1"/>
  <c r="AQ29" i="1"/>
  <c r="AP34" i="1"/>
  <c r="AQ34" i="1"/>
  <c r="AP137" i="1"/>
  <c r="AQ137" i="1"/>
  <c r="AP146" i="1"/>
  <c r="AQ146" i="1"/>
  <c r="AP150" i="1"/>
  <c r="AQ150" i="1"/>
  <c r="AP119" i="1"/>
  <c r="AQ119" i="1"/>
  <c r="AP187" i="1"/>
  <c r="AQ187" i="1"/>
  <c r="AP55" i="1"/>
  <c r="AQ55" i="1"/>
  <c r="AP59" i="1"/>
  <c r="AQ59" i="1"/>
  <c r="AP169" i="1"/>
  <c r="AQ169" i="1"/>
  <c r="AP91" i="1"/>
  <c r="AQ91" i="1"/>
  <c r="AP37" i="1"/>
  <c r="AQ37" i="1"/>
  <c r="AP173" i="1"/>
  <c r="AQ173" i="1"/>
  <c r="AP102" i="1"/>
  <c r="AQ102" i="1"/>
  <c r="AP123" i="1"/>
  <c r="AQ123" i="1"/>
  <c r="AP148" i="1"/>
  <c r="AQ148" i="1"/>
  <c r="AP64" i="1"/>
  <c r="AQ64" i="1"/>
  <c r="AP35" i="1"/>
  <c r="AQ35" i="1"/>
  <c r="AP153" i="1"/>
  <c r="AQ153" i="1"/>
  <c r="AP128" i="1"/>
  <c r="AQ128" i="1"/>
  <c r="AP40" i="1"/>
  <c r="AQ40" i="1"/>
  <c r="AP142" i="1"/>
  <c r="AQ142" i="1"/>
  <c r="AP144" i="1"/>
  <c r="AQ144" i="1"/>
  <c r="AP13" i="1"/>
  <c r="AQ13" i="1"/>
  <c r="AP36" i="1"/>
  <c r="AQ36" i="1"/>
  <c r="AP126" i="1"/>
  <c r="AQ126" i="1"/>
  <c r="AP20" i="1"/>
  <c r="AQ20" i="1"/>
  <c r="AP164" i="1"/>
  <c r="AQ164" i="1"/>
  <c r="AP51" i="1"/>
  <c r="AQ51" i="1"/>
  <c r="AP184" i="1"/>
  <c r="AQ184" i="1"/>
  <c r="AP116" i="1"/>
  <c r="AQ116" i="1"/>
  <c r="AP112" i="1"/>
  <c r="AQ112" i="1"/>
  <c r="AP62" i="1"/>
  <c r="AQ62" i="1"/>
  <c r="AP93" i="1"/>
  <c r="AQ93" i="1"/>
  <c r="AP21" i="1"/>
  <c r="AQ21" i="1"/>
  <c r="AP111" i="1"/>
  <c r="AQ111" i="1"/>
  <c r="AP30" i="1"/>
  <c r="AQ30" i="1"/>
  <c r="AP177" i="1"/>
  <c r="AQ177" i="1"/>
  <c r="AP180" i="1"/>
  <c r="AQ180" i="1"/>
  <c r="AP86" i="1"/>
  <c r="AQ86" i="1"/>
  <c r="AP183" i="1"/>
  <c r="AQ183" i="1"/>
  <c r="AP157" i="1"/>
  <c r="AQ157" i="1"/>
  <c r="AP158" i="1"/>
  <c r="AQ158" i="1"/>
  <c r="AP65" i="1"/>
  <c r="AQ65" i="1"/>
  <c r="AP166" i="1"/>
  <c r="AQ166" i="1"/>
  <c r="AP98" i="1"/>
  <c r="AQ98" i="1"/>
  <c r="AP145" i="1"/>
  <c r="AQ145" i="1"/>
  <c r="AP43" i="1"/>
  <c r="AQ43" i="1"/>
  <c r="AP77" i="1"/>
  <c r="AQ77" i="1"/>
  <c r="AP152" i="1"/>
  <c r="AQ152" i="1"/>
  <c r="AP161" i="1"/>
  <c r="AQ161" i="1"/>
  <c r="AP108" i="1"/>
  <c r="AQ108" i="1"/>
  <c r="AP182" i="1"/>
  <c r="AQ182" i="1"/>
  <c r="AP109" i="1"/>
  <c r="AQ109" i="1"/>
  <c r="AP14" i="1"/>
  <c r="AQ14" i="1"/>
  <c r="AP115" i="1"/>
  <c r="AQ115" i="1"/>
  <c r="AP52" i="1"/>
  <c r="AQ52" i="1"/>
  <c r="AP25" i="1"/>
  <c r="AQ25" i="1"/>
  <c r="AP147" i="1"/>
  <c r="AQ147" i="1"/>
  <c r="AP198" i="1"/>
  <c r="AQ198" i="1"/>
  <c r="AP129" i="1"/>
  <c r="AQ129" i="1"/>
  <c r="AP192" i="1"/>
  <c r="AQ192" i="1"/>
  <c r="AP27" i="1"/>
  <c r="AQ27" i="1"/>
  <c r="AP140" i="1"/>
  <c r="AQ140" i="1"/>
  <c r="AP178" i="1"/>
  <c r="AQ178" i="1"/>
  <c r="AP190" i="1"/>
  <c r="AQ190" i="1"/>
  <c r="AP15" i="1"/>
  <c r="AQ15" i="1"/>
  <c r="AP60" i="1"/>
  <c r="AQ60" i="1"/>
  <c r="AP54" i="1"/>
  <c r="AQ54" i="1"/>
  <c r="AP72" i="1"/>
  <c r="AQ72" i="1"/>
  <c r="AP160" i="1"/>
  <c r="AQ160" i="1"/>
  <c r="AP16" i="1"/>
  <c r="AQ16" i="1"/>
  <c r="AP117" i="1"/>
  <c r="AQ117" i="1"/>
  <c r="AP127" i="1"/>
  <c r="AQ127" i="1"/>
  <c r="AP89" i="1"/>
  <c r="AQ89" i="1"/>
  <c r="AP84" i="1"/>
  <c r="AQ84" i="1"/>
  <c r="AP68" i="1"/>
  <c r="AQ68" i="1"/>
  <c r="AP188" i="1"/>
  <c r="AQ188" i="1"/>
  <c r="AP46" i="1"/>
  <c r="AQ46" i="1"/>
  <c r="AP94" i="1"/>
  <c r="AQ94" i="1"/>
  <c r="AP17" i="1"/>
  <c r="AQ17" i="1"/>
  <c r="AP174" i="1"/>
  <c r="AQ174" i="1"/>
  <c r="AP18" i="1"/>
  <c r="AQ18" i="1"/>
  <c r="AS133" i="1"/>
  <c r="AS197" i="1"/>
  <c r="AS170" i="1"/>
  <c r="AS69" i="1"/>
  <c r="AS97" i="1"/>
  <c r="AS159" i="1"/>
  <c r="AS31" i="1"/>
  <c r="AS165" i="1"/>
  <c r="AS106" i="1"/>
  <c r="AS78" i="1"/>
  <c r="AS143" i="1"/>
  <c r="AS95" i="1"/>
  <c r="AS104" i="1"/>
  <c r="AS135" i="1"/>
  <c r="AS141" i="1"/>
  <c r="AS74" i="1"/>
  <c r="AS200" i="1"/>
  <c r="AS99" i="1"/>
  <c r="AS195" i="1"/>
  <c r="AS171" i="1"/>
  <c r="AS90" i="1"/>
  <c r="AS47" i="1"/>
  <c r="AS138" i="1"/>
  <c r="AS122" i="1"/>
  <c r="AS204" i="1"/>
  <c r="AS206" i="1"/>
  <c r="AS44" i="1"/>
  <c r="AS162" i="1"/>
  <c r="AS67" i="1"/>
  <c r="AS172" i="1"/>
  <c r="AS196" i="1"/>
  <c r="AS48" i="1"/>
  <c r="AS118" i="1"/>
  <c r="AS156" i="1"/>
  <c r="AS61" i="1"/>
  <c r="AS176" i="1"/>
  <c r="AS2" i="1"/>
  <c r="AS168" i="1"/>
  <c r="AS85" i="1"/>
  <c r="AS185" i="1"/>
  <c r="AS199" i="1"/>
  <c r="AS83" i="1"/>
  <c r="AS205" i="1"/>
  <c r="AS73" i="1"/>
  <c r="AS103" i="1"/>
  <c r="AS202" i="1"/>
  <c r="AS3" i="1"/>
  <c r="AS32" i="1"/>
  <c r="AS201" i="1"/>
  <c r="AS24" i="1"/>
  <c r="AS181" i="1"/>
  <c r="AS79" i="1"/>
  <c r="AS110" i="1"/>
  <c r="AS193" i="1"/>
  <c r="AS75" i="1"/>
  <c r="AS4" i="1"/>
  <c r="AS125" i="1"/>
  <c r="AS5" i="1"/>
  <c r="AS92" i="1"/>
  <c r="AS66" i="1"/>
  <c r="AS39" i="1"/>
  <c r="AS38" i="1"/>
  <c r="AS33" i="1"/>
  <c r="AS163" i="1"/>
  <c r="AS149" i="1"/>
  <c r="AS26" i="1"/>
  <c r="AS19" i="1"/>
  <c r="AS100" i="1"/>
  <c r="AS45" i="1"/>
  <c r="AS23" i="1"/>
  <c r="AS70" i="1"/>
  <c r="AS56" i="1"/>
  <c r="AS155" i="1"/>
  <c r="AS81" i="1"/>
  <c r="AS6" i="1"/>
  <c r="AS136" i="1"/>
  <c r="AS7" i="1"/>
  <c r="AS121" i="1"/>
  <c r="AS22" i="1"/>
  <c r="AS76" i="1"/>
  <c r="AS58" i="1"/>
  <c r="AS139" i="1"/>
  <c r="AS130" i="1"/>
  <c r="AS151" i="1"/>
  <c r="AS8" i="1"/>
  <c r="AS113" i="1"/>
  <c r="AS189" i="1"/>
  <c r="AS71" i="1"/>
  <c r="AS80" i="1"/>
  <c r="AS57" i="1"/>
  <c r="AS134" i="1"/>
  <c r="AS175" i="1"/>
  <c r="AS9" i="1"/>
  <c r="AS42" i="1"/>
  <c r="AS87" i="1"/>
  <c r="AS63" i="1"/>
  <c r="AS28" i="1"/>
  <c r="AS49" i="1"/>
  <c r="AS10" i="1"/>
  <c r="AS203" i="1"/>
  <c r="AS11" i="1"/>
  <c r="AS124" i="1"/>
  <c r="AS105" i="1"/>
  <c r="AS82" i="1"/>
  <c r="AS50" i="1"/>
  <c r="AS120" i="1"/>
  <c r="AS179" i="1"/>
  <c r="AS96" i="1"/>
  <c r="AS88" i="1"/>
  <c r="AS131" i="1"/>
  <c r="AS41" i="1"/>
  <c r="AS167" i="1"/>
  <c r="AS12" i="1"/>
  <c r="AS191" i="1"/>
  <c r="AS107" i="1"/>
  <c r="AS186" i="1"/>
  <c r="AS53" i="1"/>
  <c r="AS132" i="1"/>
  <c r="AS114" i="1"/>
  <c r="AS194" i="1"/>
  <c r="AS154" i="1"/>
  <c r="AS29" i="1"/>
  <c r="AS34" i="1"/>
  <c r="AS137" i="1"/>
  <c r="AS146" i="1"/>
  <c r="AS150" i="1"/>
  <c r="AS119" i="1"/>
  <c r="AS187" i="1"/>
  <c r="AS55" i="1"/>
  <c r="AS59" i="1"/>
  <c r="AS169" i="1"/>
  <c r="AS91" i="1"/>
  <c r="AS37" i="1"/>
  <c r="AS173" i="1"/>
  <c r="AS102" i="1"/>
  <c r="AS123" i="1"/>
  <c r="AS148" i="1"/>
  <c r="AS64" i="1"/>
  <c r="AS35" i="1"/>
  <c r="AS153" i="1"/>
  <c r="AS128" i="1"/>
  <c r="AS40" i="1"/>
  <c r="AS142" i="1"/>
  <c r="AS144" i="1"/>
  <c r="AS13" i="1"/>
  <c r="AS36" i="1"/>
  <c r="AS126" i="1"/>
  <c r="AS20" i="1"/>
  <c r="AS164" i="1"/>
  <c r="AS51" i="1"/>
  <c r="AS184" i="1"/>
  <c r="AS116" i="1"/>
  <c r="AS112" i="1"/>
  <c r="AS62" i="1"/>
  <c r="AS93" i="1"/>
  <c r="AS21" i="1"/>
  <c r="AS111" i="1"/>
  <c r="AS30" i="1"/>
  <c r="AS177" i="1"/>
  <c r="AS180" i="1"/>
  <c r="AS86" i="1"/>
  <c r="AS183" i="1"/>
  <c r="AS157" i="1"/>
  <c r="AS158" i="1"/>
  <c r="AS65" i="1"/>
  <c r="AS166" i="1"/>
  <c r="AS98" i="1"/>
  <c r="AS145" i="1"/>
  <c r="AS43" i="1"/>
  <c r="AS77" i="1"/>
  <c r="AS152" i="1"/>
  <c r="AS161" i="1"/>
  <c r="AS108" i="1"/>
  <c r="AS182" i="1"/>
  <c r="AS109" i="1"/>
  <c r="AS14" i="1"/>
  <c r="AS115" i="1"/>
  <c r="AS52" i="1"/>
  <c r="AS25" i="1"/>
  <c r="AS147" i="1"/>
  <c r="AS198" i="1"/>
  <c r="AS129" i="1"/>
  <c r="AS192" i="1"/>
  <c r="AS27" i="1"/>
  <c r="AS140" i="1"/>
  <c r="AS178" i="1"/>
  <c r="AS190" i="1"/>
  <c r="AS15" i="1"/>
  <c r="AS60" i="1"/>
  <c r="AS54" i="1"/>
  <c r="AS72" i="1"/>
  <c r="AS160" i="1"/>
  <c r="AS16" i="1"/>
  <c r="AS117" i="1"/>
  <c r="AS127" i="1"/>
  <c r="AS89" i="1"/>
  <c r="AS84" i="1"/>
  <c r="AS68" i="1"/>
  <c r="AS188" i="1"/>
  <c r="AS46" i="1"/>
  <c r="AS94" i="1"/>
  <c r="AS17" i="1"/>
  <c r="AS174" i="1"/>
  <c r="AS18" i="1"/>
  <c r="AR133" i="1"/>
  <c r="AR197" i="1"/>
  <c r="AR170" i="1"/>
  <c r="AR69" i="1"/>
  <c r="AR97" i="1"/>
  <c r="AR159" i="1"/>
  <c r="AR31" i="1"/>
  <c r="AR165" i="1"/>
  <c r="AR106" i="1"/>
  <c r="AR78" i="1"/>
  <c r="AR143" i="1"/>
  <c r="AR95" i="1"/>
  <c r="AR104" i="1"/>
  <c r="AR135" i="1"/>
  <c r="AR141" i="1"/>
  <c r="AR74" i="1"/>
  <c r="AR200" i="1"/>
  <c r="AR99" i="1"/>
  <c r="AR195" i="1"/>
  <c r="AR171" i="1"/>
  <c r="AR90" i="1"/>
  <c r="AR47" i="1"/>
  <c r="AR138" i="1"/>
  <c r="AR122" i="1"/>
  <c r="AR204" i="1"/>
  <c r="AR206" i="1"/>
  <c r="AR44" i="1"/>
  <c r="AR162" i="1"/>
  <c r="AR67" i="1"/>
  <c r="AR172" i="1"/>
  <c r="AR196" i="1"/>
  <c r="AR48" i="1"/>
  <c r="AR118" i="1"/>
  <c r="AR156" i="1"/>
  <c r="AR61" i="1"/>
  <c r="AR176" i="1"/>
  <c r="AR2" i="1"/>
  <c r="AR168" i="1"/>
  <c r="AR85" i="1"/>
  <c r="AR185" i="1"/>
  <c r="AR199" i="1"/>
  <c r="AR83" i="1"/>
  <c r="AR205" i="1"/>
  <c r="AR73" i="1"/>
  <c r="AR103" i="1"/>
  <c r="AR202" i="1"/>
  <c r="AR3" i="1"/>
  <c r="AR32" i="1"/>
  <c r="AR201" i="1"/>
  <c r="AR24" i="1"/>
  <c r="AR181" i="1"/>
  <c r="AR79" i="1"/>
  <c r="AR110" i="1"/>
  <c r="AR193" i="1"/>
  <c r="AR75" i="1"/>
  <c r="AR4" i="1"/>
  <c r="AR125" i="1"/>
  <c r="AR5" i="1"/>
  <c r="AR92" i="1"/>
  <c r="AR66" i="1"/>
  <c r="AR39" i="1"/>
  <c r="AR38" i="1"/>
  <c r="AR33" i="1"/>
  <c r="AR163" i="1"/>
  <c r="AR149" i="1"/>
  <c r="AR26" i="1"/>
  <c r="AR19" i="1"/>
  <c r="AR100" i="1"/>
  <c r="AR45" i="1"/>
  <c r="AR23" i="1"/>
  <c r="AR70" i="1"/>
  <c r="AR56" i="1"/>
  <c r="AR155" i="1"/>
  <c r="AR81" i="1"/>
  <c r="AR6" i="1"/>
  <c r="AR136" i="1"/>
  <c r="AR7" i="1"/>
  <c r="AR121" i="1"/>
  <c r="AR22" i="1"/>
  <c r="AR76" i="1"/>
  <c r="AR58" i="1"/>
  <c r="AR139" i="1"/>
  <c r="AR130" i="1"/>
  <c r="AR151" i="1"/>
  <c r="AR8" i="1"/>
  <c r="AR113" i="1"/>
  <c r="AR189" i="1"/>
  <c r="AR71" i="1"/>
  <c r="AR80" i="1"/>
  <c r="AR57" i="1"/>
  <c r="AR134" i="1"/>
  <c r="AR175" i="1"/>
  <c r="AR9" i="1"/>
  <c r="AR42" i="1"/>
  <c r="AR87" i="1"/>
  <c r="AR63" i="1"/>
  <c r="AR28" i="1"/>
  <c r="AR49" i="1"/>
  <c r="AR10" i="1"/>
  <c r="AR203" i="1"/>
  <c r="AR11" i="1"/>
  <c r="AR124" i="1"/>
  <c r="AR105" i="1"/>
  <c r="AR82" i="1"/>
  <c r="AR50" i="1"/>
  <c r="AR120" i="1"/>
  <c r="AR179" i="1"/>
  <c r="AR96" i="1"/>
  <c r="AR88" i="1"/>
  <c r="AR131" i="1"/>
  <c r="AR41" i="1"/>
  <c r="AR167" i="1"/>
  <c r="AR12" i="1"/>
  <c r="AR191" i="1"/>
  <c r="AR107" i="1"/>
  <c r="AR186" i="1"/>
  <c r="AR53" i="1"/>
  <c r="AR132" i="1"/>
  <c r="AR114" i="1"/>
  <c r="AR194" i="1"/>
  <c r="AR154" i="1"/>
  <c r="AR29" i="1"/>
  <c r="AR34" i="1"/>
  <c r="AR137" i="1"/>
  <c r="AR146" i="1"/>
  <c r="AR150" i="1"/>
  <c r="AR119" i="1"/>
  <c r="AR187" i="1"/>
  <c r="AR55" i="1"/>
  <c r="AR59" i="1"/>
  <c r="AR169" i="1"/>
  <c r="AR91" i="1"/>
  <c r="AR37" i="1"/>
  <c r="AR173" i="1"/>
  <c r="AR102" i="1"/>
  <c r="AR123" i="1"/>
  <c r="AR148" i="1"/>
  <c r="AR64" i="1"/>
  <c r="AR35" i="1"/>
  <c r="AR153" i="1"/>
  <c r="AR128" i="1"/>
  <c r="AR40" i="1"/>
  <c r="AR142" i="1"/>
  <c r="AR144" i="1"/>
  <c r="AR13" i="1"/>
  <c r="AR36" i="1"/>
  <c r="AR126" i="1"/>
  <c r="AR20" i="1"/>
  <c r="AR164" i="1"/>
  <c r="AR51" i="1"/>
  <c r="AR184" i="1"/>
  <c r="AR116" i="1"/>
  <c r="AR112" i="1"/>
  <c r="AR62" i="1"/>
  <c r="AR93" i="1"/>
  <c r="AR21" i="1"/>
  <c r="AR111" i="1"/>
  <c r="AR30" i="1"/>
  <c r="AR177" i="1"/>
  <c r="AR180" i="1"/>
  <c r="AR86" i="1"/>
  <c r="AR183" i="1"/>
  <c r="AR157" i="1"/>
  <c r="AR158" i="1"/>
  <c r="AR65" i="1"/>
  <c r="AR166" i="1"/>
  <c r="AR98" i="1"/>
  <c r="AR145" i="1"/>
  <c r="AR43" i="1"/>
  <c r="AR77" i="1"/>
  <c r="AR152" i="1"/>
  <c r="AR161" i="1"/>
  <c r="AR108" i="1"/>
  <c r="AR182" i="1"/>
  <c r="AR109" i="1"/>
  <c r="AR14" i="1"/>
  <c r="AR115" i="1"/>
  <c r="AR52" i="1"/>
  <c r="AR25" i="1"/>
  <c r="AR147" i="1"/>
  <c r="AR198" i="1"/>
  <c r="AR129" i="1"/>
  <c r="AR192" i="1"/>
  <c r="AR27" i="1"/>
  <c r="AR140" i="1"/>
  <c r="AR178" i="1"/>
  <c r="AR190" i="1"/>
  <c r="AR15" i="1"/>
  <c r="AR60" i="1"/>
  <c r="AR54" i="1"/>
  <c r="AR72" i="1"/>
  <c r="AR160" i="1"/>
  <c r="AR16" i="1"/>
  <c r="AR117" i="1"/>
  <c r="AR127" i="1"/>
  <c r="AR89" i="1"/>
  <c r="AR84" i="1"/>
  <c r="AR68" i="1"/>
  <c r="AR188" i="1"/>
  <c r="AR46" i="1"/>
  <c r="AR94" i="1"/>
  <c r="AR17" i="1"/>
  <c r="AR174" i="1"/>
  <c r="AR18" i="1"/>
  <c r="AR101" i="1"/>
  <c r="AI197" i="1"/>
  <c r="AI170" i="1"/>
  <c r="AI69" i="1"/>
  <c r="AI97" i="1"/>
  <c r="AI159" i="1"/>
  <c r="AI31" i="1"/>
  <c r="AI165" i="1"/>
  <c r="AI106" i="1"/>
  <c r="AI78" i="1"/>
  <c r="AI143" i="1"/>
  <c r="AI95" i="1"/>
  <c r="AI104" i="1"/>
  <c r="AI135" i="1"/>
  <c r="AI141" i="1"/>
  <c r="AI74" i="1"/>
  <c r="AI200" i="1"/>
  <c r="AI99" i="1"/>
  <c r="AI195" i="1"/>
  <c r="AI171" i="1"/>
  <c r="AI90" i="1"/>
  <c r="AI47" i="1"/>
  <c r="AI138" i="1"/>
  <c r="AI122" i="1"/>
  <c r="AI204" i="1"/>
  <c r="AI206" i="1"/>
  <c r="AI44" i="1"/>
  <c r="AI162" i="1"/>
  <c r="AI67" i="1"/>
  <c r="AI172" i="1"/>
  <c r="AI196" i="1"/>
  <c r="AI48" i="1"/>
  <c r="AI118" i="1"/>
  <c r="AI156" i="1"/>
  <c r="AI61" i="1"/>
  <c r="AI176" i="1"/>
  <c r="AI2" i="1"/>
  <c r="AI168" i="1"/>
  <c r="AI85" i="1"/>
  <c r="AI185" i="1"/>
  <c r="AI199" i="1"/>
  <c r="AI83" i="1"/>
  <c r="AI205" i="1"/>
  <c r="AI73" i="1"/>
  <c r="AI103" i="1"/>
  <c r="AI202" i="1"/>
  <c r="AI3" i="1"/>
  <c r="AI32" i="1"/>
  <c r="AI201" i="1"/>
  <c r="AI24" i="1"/>
  <c r="AI181" i="1"/>
  <c r="AI79" i="1"/>
  <c r="AI110" i="1"/>
  <c r="AI193" i="1"/>
  <c r="AI75" i="1"/>
  <c r="AI4" i="1"/>
  <c r="AI125" i="1"/>
  <c r="AI5" i="1"/>
  <c r="AI92" i="1"/>
  <c r="AI66" i="1"/>
  <c r="AI39" i="1"/>
  <c r="AI38" i="1"/>
  <c r="AI33" i="1"/>
  <c r="AI163" i="1"/>
  <c r="AI149" i="1"/>
  <c r="AI26" i="1"/>
  <c r="AI19" i="1"/>
  <c r="AI100" i="1"/>
  <c r="AI45" i="1"/>
  <c r="AI23" i="1"/>
  <c r="AI70" i="1"/>
  <c r="AI56" i="1"/>
  <c r="AI155" i="1"/>
  <c r="AI81" i="1"/>
  <c r="AI6" i="1"/>
  <c r="AI136" i="1"/>
  <c r="AI7" i="1"/>
  <c r="AI121" i="1"/>
  <c r="AI22" i="1"/>
  <c r="AI76" i="1"/>
  <c r="AI58" i="1"/>
  <c r="AI139" i="1"/>
  <c r="AI130" i="1"/>
  <c r="AI151" i="1"/>
  <c r="AI8" i="1"/>
  <c r="AI113" i="1"/>
  <c r="AI189" i="1"/>
  <c r="AI71" i="1"/>
  <c r="AI80" i="1"/>
  <c r="AI57" i="1"/>
  <c r="AI134" i="1"/>
  <c r="AI175" i="1"/>
  <c r="AI9" i="1"/>
  <c r="AI42" i="1"/>
  <c r="AE133" i="1"/>
  <c r="AE197" i="1"/>
  <c r="AE170" i="1"/>
  <c r="AE69" i="1"/>
  <c r="AE97" i="1"/>
  <c r="AE159" i="1"/>
  <c r="AE31" i="1"/>
  <c r="AE165" i="1"/>
  <c r="AE106" i="1"/>
  <c r="AE78" i="1"/>
  <c r="AE143" i="1"/>
  <c r="AE95" i="1"/>
  <c r="AE104" i="1"/>
  <c r="AE135" i="1"/>
  <c r="AE141" i="1"/>
  <c r="AE74" i="1"/>
  <c r="AE200" i="1"/>
  <c r="AE99" i="1"/>
  <c r="AE195" i="1"/>
  <c r="AE171" i="1"/>
  <c r="AE90" i="1"/>
  <c r="AE47" i="1"/>
  <c r="AE138" i="1"/>
  <c r="AE122" i="1"/>
  <c r="AE204" i="1"/>
  <c r="AE206" i="1"/>
  <c r="AE44" i="1"/>
  <c r="AE162" i="1"/>
  <c r="AE67" i="1"/>
  <c r="AE172" i="1"/>
  <c r="AE196" i="1"/>
  <c r="AE48" i="1"/>
  <c r="AE118" i="1"/>
  <c r="AE156" i="1"/>
  <c r="AE61" i="1"/>
  <c r="AE176" i="1"/>
  <c r="AE2" i="1"/>
  <c r="AE168" i="1"/>
  <c r="AE85" i="1"/>
  <c r="AE185" i="1"/>
  <c r="AE199" i="1"/>
  <c r="AE83" i="1"/>
  <c r="AE205" i="1"/>
  <c r="AE73" i="1"/>
  <c r="AE103" i="1"/>
  <c r="AE202" i="1"/>
  <c r="AE3" i="1"/>
  <c r="AE32" i="1"/>
  <c r="AE201" i="1"/>
  <c r="AE24" i="1"/>
  <c r="AE181" i="1"/>
  <c r="AE79" i="1"/>
  <c r="AE110" i="1"/>
  <c r="AE193" i="1"/>
  <c r="AE75" i="1"/>
  <c r="AE4" i="1"/>
  <c r="AE125" i="1"/>
  <c r="AE5" i="1"/>
  <c r="AE92" i="1"/>
  <c r="AE66" i="1"/>
  <c r="AE39" i="1"/>
  <c r="AE38" i="1"/>
  <c r="AE33" i="1"/>
  <c r="AE163" i="1"/>
  <c r="AE149" i="1"/>
  <c r="AE26" i="1"/>
  <c r="AE19" i="1"/>
  <c r="AE100" i="1"/>
  <c r="AE45" i="1"/>
  <c r="AE23" i="1"/>
  <c r="AE70" i="1"/>
  <c r="AE56" i="1"/>
  <c r="AE155" i="1"/>
  <c r="AE81" i="1"/>
  <c r="AE6" i="1"/>
  <c r="AE136" i="1"/>
  <c r="AE7" i="1"/>
  <c r="AE121" i="1"/>
  <c r="AE22" i="1"/>
  <c r="AE76" i="1"/>
  <c r="AE58" i="1"/>
  <c r="AE139" i="1"/>
  <c r="AE130" i="1"/>
  <c r="AE151" i="1"/>
  <c r="AE8" i="1"/>
  <c r="AE113" i="1"/>
  <c r="AE189" i="1"/>
  <c r="AE71" i="1"/>
  <c r="AE80" i="1"/>
  <c r="AE57" i="1"/>
  <c r="AE134" i="1"/>
  <c r="AE175" i="1"/>
  <c r="AE9" i="1"/>
  <c r="AE42" i="1"/>
  <c r="AE87" i="1"/>
  <c r="AE63" i="1"/>
  <c r="AE28" i="1"/>
  <c r="AE49" i="1"/>
  <c r="AE10" i="1"/>
  <c r="AE203" i="1"/>
  <c r="AE11" i="1"/>
  <c r="AE124" i="1"/>
  <c r="AE105" i="1"/>
  <c r="AE82" i="1"/>
  <c r="AE50" i="1"/>
  <c r="AE120" i="1"/>
  <c r="AE179" i="1"/>
  <c r="AE96" i="1"/>
  <c r="AE88" i="1"/>
  <c r="AE131" i="1"/>
  <c r="AE41" i="1"/>
  <c r="AE167" i="1"/>
  <c r="AE12" i="1"/>
  <c r="AE191" i="1"/>
  <c r="AE107" i="1"/>
  <c r="AE186" i="1"/>
  <c r="AE53" i="1"/>
  <c r="AE132" i="1"/>
  <c r="AE114" i="1"/>
  <c r="AE194" i="1"/>
  <c r="AE154" i="1"/>
  <c r="AE29" i="1"/>
  <c r="AE34" i="1"/>
  <c r="AE137" i="1"/>
  <c r="AE146" i="1"/>
  <c r="AE150" i="1"/>
  <c r="AE119" i="1"/>
  <c r="AE187" i="1"/>
  <c r="AE55" i="1"/>
  <c r="AE59" i="1"/>
  <c r="AE169" i="1"/>
  <c r="AE91" i="1"/>
  <c r="AE37" i="1"/>
  <c r="AE173" i="1"/>
  <c r="AE102" i="1"/>
  <c r="AE123" i="1"/>
  <c r="AE148" i="1"/>
  <c r="AE64" i="1"/>
  <c r="AE35" i="1"/>
  <c r="AE153" i="1"/>
  <c r="AE128" i="1"/>
  <c r="AE40" i="1"/>
  <c r="AE142" i="1"/>
  <c r="AE144" i="1"/>
  <c r="AE13" i="1"/>
  <c r="AE36" i="1"/>
  <c r="AE126" i="1"/>
  <c r="AE20" i="1"/>
  <c r="AE164" i="1"/>
  <c r="AE51" i="1"/>
  <c r="AE184" i="1"/>
  <c r="AE116" i="1"/>
  <c r="AE112" i="1"/>
  <c r="AE62" i="1"/>
  <c r="AE93" i="1"/>
  <c r="AE21" i="1"/>
  <c r="AE111" i="1"/>
  <c r="AE30" i="1"/>
  <c r="AE177" i="1"/>
  <c r="AE180" i="1"/>
  <c r="AE86" i="1"/>
  <c r="AE183" i="1"/>
  <c r="AE157" i="1"/>
  <c r="AE158" i="1"/>
  <c r="AE65" i="1"/>
  <c r="AE166" i="1"/>
  <c r="AE98" i="1"/>
  <c r="AE145" i="1"/>
  <c r="AE43" i="1"/>
  <c r="AE77" i="1"/>
  <c r="AE152" i="1"/>
  <c r="AE161" i="1"/>
  <c r="AE108" i="1"/>
  <c r="AE182" i="1"/>
  <c r="AE109" i="1"/>
  <c r="AE14" i="1"/>
  <c r="AE115" i="1"/>
  <c r="AE52" i="1"/>
  <c r="AE25" i="1"/>
  <c r="AE147" i="1"/>
  <c r="AE198" i="1"/>
  <c r="AE129" i="1"/>
  <c r="AE192" i="1"/>
  <c r="AE27" i="1"/>
  <c r="AE140" i="1"/>
  <c r="AE178" i="1"/>
  <c r="AE190" i="1"/>
  <c r="AE15" i="1"/>
  <c r="AE60" i="1"/>
  <c r="AE54" i="1"/>
  <c r="AE72" i="1"/>
  <c r="AE160" i="1"/>
  <c r="AE16" i="1"/>
  <c r="AE117" i="1"/>
  <c r="AE127" i="1"/>
  <c r="AE89" i="1"/>
  <c r="AE84" i="1"/>
  <c r="AE68" i="1"/>
  <c r="AE188" i="1"/>
  <c r="AE46" i="1"/>
  <c r="AE94" i="1"/>
  <c r="AE17" i="1"/>
  <c r="AE174" i="1"/>
  <c r="AE18" i="1"/>
  <c r="AF133" i="1"/>
  <c r="AG133" i="1"/>
  <c r="AF197" i="1"/>
  <c r="AG197" i="1"/>
  <c r="AF170" i="1"/>
  <c r="AG170" i="1"/>
  <c r="AF69" i="1"/>
  <c r="AG69" i="1"/>
  <c r="AF97" i="1"/>
  <c r="AG97" i="1"/>
  <c r="AF159" i="1"/>
  <c r="AG159" i="1"/>
  <c r="AF31" i="1"/>
  <c r="AG31" i="1"/>
  <c r="AF165" i="1"/>
  <c r="AG165" i="1"/>
  <c r="AF106" i="1"/>
  <c r="AG106" i="1"/>
  <c r="AF78" i="1"/>
  <c r="AG78" i="1"/>
  <c r="AF143" i="1"/>
  <c r="AG143" i="1"/>
  <c r="AF95" i="1"/>
  <c r="AG95" i="1"/>
  <c r="AF104" i="1"/>
  <c r="AG104" i="1"/>
  <c r="AF135" i="1"/>
  <c r="AG135" i="1"/>
  <c r="AF141" i="1"/>
  <c r="AG141" i="1"/>
  <c r="AF74" i="1"/>
  <c r="AG74" i="1"/>
  <c r="AF200" i="1"/>
  <c r="AG200" i="1"/>
  <c r="AF99" i="1"/>
  <c r="AG99" i="1"/>
  <c r="AF195" i="1"/>
  <c r="AG195" i="1"/>
  <c r="AF171" i="1"/>
  <c r="AG171" i="1"/>
  <c r="AF90" i="1"/>
  <c r="AG90" i="1"/>
  <c r="AF47" i="1"/>
  <c r="AG47" i="1"/>
  <c r="AF138" i="1"/>
  <c r="AG138" i="1"/>
  <c r="AF122" i="1"/>
  <c r="AG122" i="1"/>
  <c r="AF204" i="1"/>
  <c r="AG204" i="1"/>
  <c r="AF206" i="1"/>
  <c r="AG206" i="1"/>
  <c r="AF44" i="1"/>
  <c r="AG44" i="1"/>
  <c r="AF162" i="1"/>
  <c r="AG162" i="1"/>
  <c r="AF67" i="1"/>
  <c r="AG67" i="1"/>
  <c r="AF172" i="1"/>
  <c r="AG172" i="1"/>
  <c r="AF196" i="1"/>
  <c r="AG196" i="1"/>
  <c r="AF48" i="1"/>
  <c r="AG48" i="1"/>
  <c r="AF118" i="1"/>
  <c r="AG118" i="1"/>
  <c r="AF156" i="1"/>
  <c r="AG156" i="1"/>
  <c r="AF61" i="1"/>
  <c r="AG61" i="1"/>
  <c r="AF176" i="1"/>
  <c r="AG176" i="1"/>
  <c r="AF2" i="1"/>
  <c r="AG2" i="1"/>
  <c r="AF168" i="1"/>
  <c r="AG168" i="1"/>
  <c r="AF85" i="1"/>
  <c r="AG85" i="1"/>
  <c r="AF185" i="1"/>
  <c r="AG185" i="1"/>
  <c r="AF199" i="1"/>
  <c r="AG199" i="1"/>
  <c r="AF83" i="1"/>
  <c r="AG83" i="1"/>
  <c r="AF205" i="1"/>
  <c r="AG205" i="1"/>
  <c r="AF73" i="1"/>
  <c r="AG73" i="1"/>
  <c r="AF103" i="1"/>
  <c r="AG103" i="1"/>
  <c r="AF202" i="1"/>
  <c r="AG202" i="1"/>
  <c r="AF3" i="1"/>
  <c r="AG3" i="1"/>
  <c r="AF32" i="1"/>
  <c r="AG32" i="1"/>
  <c r="AF201" i="1"/>
  <c r="AG201" i="1"/>
  <c r="AF24" i="1"/>
  <c r="AG24" i="1"/>
  <c r="AF181" i="1"/>
  <c r="AG181" i="1"/>
  <c r="AF79" i="1"/>
  <c r="AG79" i="1"/>
  <c r="AF110" i="1"/>
  <c r="AG110" i="1"/>
  <c r="AF193" i="1"/>
  <c r="AG193" i="1"/>
  <c r="AF75" i="1"/>
  <c r="AG75" i="1"/>
  <c r="AF4" i="1"/>
  <c r="AG4" i="1"/>
  <c r="AF125" i="1"/>
  <c r="AG125" i="1"/>
  <c r="AF5" i="1"/>
  <c r="AG5" i="1"/>
  <c r="AF92" i="1"/>
  <c r="AG92" i="1"/>
  <c r="AF66" i="1"/>
  <c r="AG66" i="1"/>
  <c r="AF39" i="1"/>
  <c r="AG39" i="1"/>
  <c r="AF38" i="1"/>
  <c r="AG38" i="1"/>
  <c r="AF33" i="1"/>
  <c r="AG33" i="1"/>
  <c r="AF163" i="1"/>
  <c r="AG163" i="1"/>
  <c r="AF149" i="1"/>
  <c r="AG149" i="1"/>
  <c r="AF26" i="1"/>
  <c r="AG26" i="1"/>
  <c r="AF19" i="1"/>
  <c r="AG19" i="1"/>
  <c r="AF100" i="1"/>
  <c r="AG100" i="1"/>
  <c r="AF45" i="1"/>
  <c r="AG45" i="1"/>
  <c r="AF23" i="1"/>
  <c r="AG23" i="1"/>
  <c r="AF70" i="1"/>
  <c r="AG70" i="1"/>
  <c r="AF56" i="1"/>
  <c r="AG56" i="1"/>
  <c r="AF155" i="1"/>
  <c r="AG155" i="1"/>
  <c r="AF81" i="1"/>
  <c r="AG81" i="1"/>
  <c r="AF6" i="1"/>
  <c r="AG6" i="1"/>
  <c r="AF136" i="1"/>
  <c r="AG136" i="1"/>
  <c r="AF7" i="1"/>
  <c r="AG7" i="1"/>
  <c r="AF121" i="1"/>
  <c r="AG121" i="1"/>
  <c r="AF22" i="1"/>
  <c r="AG22" i="1"/>
  <c r="AF76" i="1"/>
  <c r="AG76" i="1"/>
  <c r="AF58" i="1"/>
  <c r="AG58" i="1"/>
  <c r="AF139" i="1"/>
  <c r="AG139" i="1"/>
  <c r="AF130" i="1"/>
  <c r="AG130" i="1"/>
  <c r="AF151" i="1"/>
  <c r="AG151" i="1"/>
  <c r="AF8" i="1"/>
  <c r="AG8" i="1"/>
  <c r="AF113" i="1"/>
  <c r="AG113" i="1"/>
  <c r="AF189" i="1"/>
  <c r="AG189" i="1"/>
  <c r="AF71" i="1"/>
  <c r="AG71" i="1"/>
  <c r="AF80" i="1"/>
  <c r="AG80" i="1"/>
  <c r="AF57" i="1"/>
  <c r="AG57" i="1"/>
  <c r="AF134" i="1"/>
  <c r="AG134" i="1"/>
  <c r="AF175" i="1"/>
  <c r="AG175" i="1"/>
  <c r="AF9" i="1"/>
  <c r="AG9" i="1"/>
  <c r="AF42" i="1"/>
  <c r="AG42" i="1"/>
  <c r="AF87" i="1"/>
  <c r="AG87" i="1"/>
  <c r="AF63" i="1"/>
  <c r="AG63" i="1"/>
  <c r="AF28" i="1"/>
  <c r="AG28" i="1"/>
  <c r="AF49" i="1"/>
  <c r="AG49" i="1"/>
  <c r="AF10" i="1"/>
  <c r="AG10" i="1"/>
  <c r="AF203" i="1"/>
  <c r="AG203" i="1"/>
  <c r="AF11" i="1"/>
  <c r="AG11" i="1"/>
  <c r="AF124" i="1"/>
  <c r="AG124" i="1"/>
  <c r="AF105" i="1"/>
  <c r="AG105" i="1"/>
  <c r="AF82" i="1"/>
  <c r="AG82" i="1"/>
  <c r="AF50" i="1"/>
  <c r="AG50" i="1"/>
  <c r="AF120" i="1"/>
  <c r="AG120" i="1"/>
  <c r="AF179" i="1"/>
  <c r="AG179" i="1"/>
  <c r="AF96" i="1"/>
  <c r="AG96" i="1"/>
  <c r="AF88" i="1"/>
  <c r="AG88" i="1"/>
  <c r="AF131" i="1"/>
  <c r="AG131" i="1"/>
  <c r="AF41" i="1"/>
  <c r="AG41" i="1"/>
  <c r="AF167" i="1"/>
  <c r="AG167" i="1"/>
  <c r="AF12" i="1"/>
  <c r="AG12" i="1"/>
  <c r="AF191" i="1"/>
  <c r="AG191" i="1"/>
  <c r="AF107" i="1"/>
  <c r="AG107" i="1"/>
  <c r="AF186" i="1"/>
  <c r="AG186" i="1"/>
  <c r="AF53" i="1"/>
  <c r="AG53" i="1"/>
  <c r="AF132" i="1"/>
  <c r="AG132" i="1"/>
  <c r="AF114" i="1"/>
  <c r="AG114" i="1"/>
  <c r="AF194" i="1"/>
  <c r="AG194" i="1"/>
  <c r="AF154" i="1"/>
  <c r="AG154" i="1"/>
  <c r="AF29" i="1"/>
  <c r="AG29" i="1"/>
  <c r="AF34" i="1"/>
  <c r="AG34" i="1"/>
  <c r="AF137" i="1"/>
  <c r="AG137" i="1"/>
  <c r="AF146" i="1"/>
  <c r="AG146" i="1"/>
  <c r="AF150" i="1"/>
  <c r="AG150" i="1"/>
  <c r="AF119" i="1"/>
  <c r="AG119" i="1"/>
  <c r="AF187" i="1"/>
  <c r="AG187" i="1"/>
  <c r="AF55" i="1"/>
  <c r="AG55" i="1"/>
  <c r="AF59" i="1"/>
  <c r="AG59" i="1"/>
  <c r="AF169" i="1"/>
  <c r="AG169" i="1"/>
  <c r="AF91" i="1"/>
  <c r="AG91" i="1"/>
  <c r="AF37" i="1"/>
  <c r="AG37" i="1"/>
  <c r="AF173" i="1"/>
  <c r="AG173" i="1"/>
  <c r="AF102" i="1"/>
  <c r="AG102" i="1"/>
  <c r="AF123" i="1"/>
  <c r="AG123" i="1"/>
  <c r="AF148" i="1"/>
  <c r="AG148" i="1"/>
  <c r="AF64" i="1"/>
  <c r="AG64" i="1"/>
  <c r="AF35" i="1"/>
  <c r="AG35" i="1"/>
  <c r="AF153" i="1"/>
  <c r="AG153" i="1"/>
  <c r="AF128" i="1"/>
  <c r="AG128" i="1"/>
  <c r="AF40" i="1"/>
  <c r="AG40" i="1"/>
  <c r="AF142" i="1"/>
  <c r="AG142" i="1"/>
  <c r="AF144" i="1"/>
  <c r="AG144" i="1"/>
  <c r="AF13" i="1"/>
  <c r="AG13" i="1"/>
  <c r="AF36" i="1"/>
  <c r="AG36" i="1"/>
  <c r="AF126" i="1"/>
  <c r="AG126" i="1"/>
  <c r="AF20" i="1"/>
  <c r="AG20" i="1"/>
  <c r="AF164" i="1"/>
  <c r="AG164" i="1"/>
  <c r="AF51" i="1"/>
  <c r="AG51" i="1"/>
  <c r="AF184" i="1"/>
  <c r="AG184" i="1"/>
  <c r="AF116" i="1"/>
  <c r="AG116" i="1"/>
  <c r="AF112" i="1"/>
  <c r="AG112" i="1"/>
  <c r="AF62" i="1"/>
  <c r="AG62" i="1"/>
  <c r="AF93" i="1"/>
  <c r="AG93" i="1"/>
  <c r="AF21" i="1"/>
  <c r="AG21" i="1"/>
  <c r="AF111" i="1"/>
  <c r="AG111" i="1"/>
  <c r="AF30" i="1"/>
  <c r="AG30" i="1"/>
  <c r="AF177" i="1"/>
  <c r="AG177" i="1"/>
  <c r="AF180" i="1"/>
  <c r="AG180" i="1"/>
  <c r="AF86" i="1"/>
  <c r="AG86" i="1"/>
  <c r="AF183" i="1"/>
  <c r="AG183" i="1"/>
  <c r="AF157" i="1"/>
  <c r="AG157" i="1"/>
  <c r="AF158" i="1"/>
  <c r="AG158" i="1"/>
  <c r="AF65" i="1"/>
  <c r="AG65" i="1"/>
  <c r="AF166" i="1"/>
  <c r="AG166" i="1"/>
  <c r="AF98" i="1"/>
  <c r="AG98" i="1"/>
  <c r="AF145" i="1"/>
  <c r="AG145" i="1"/>
  <c r="AF43" i="1"/>
  <c r="AG43" i="1"/>
  <c r="AF77" i="1"/>
  <c r="AG77" i="1"/>
  <c r="AF152" i="1"/>
  <c r="AG152" i="1"/>
  <c r="AF161" i="1"/>
  <c r="AG161" i="1"/>
  <c r="AF108" i="1"/>
  <c r="AG108" i="1"/>
  <c r="AF182" i="1"/>
  <c r="AG182" i="1"/>
  <c r="AF109" i="1"/>
  <c r="AG109" i="1"/>
  <c r="AF14" i="1"/>
  <c r="AG14" i="1"/>
  <c r="AF115" i="1"/>
  <c r="AG115" i="1"/>
  <c r="AF52" i="1"/>
  <c r="AG52" i="1"/>
  <c r="AF25" i="1"/>
  <c r="AG25" i="1"/>
  <c r="AF147" i="1"/>
  <c r="AG147" i="1"/>
  <c r="AF198" i="1"/>
  <c r="AG198" i="1"/>
  <c r="AF129" i="1"/>
  <c r="AG129" i="1"/>
  <c r="AF192" i="1"/>
  <c r="AG192" i="1"/>
  <c r="AF27" i="1"/>
  <c r="AG27" i="1"/>
  <c r="AF140" i="1"/>
  <c r="AG140" i="1"/>
  <c r="AF178" i="1"/>
  <c r="AG178" i="1"/>
  <c r="AF190" i="1"/>
  <c r="AG190" i="1"/>
  <c r="AF15" i="1"/>
  <c r="AG15" i="1"/>
  <c r="AF60" i="1"/>
  <c r="AG60" i="1"/>
  <c r="AF54" i="1"/>
  <c r="AG54" i="1"/>
  <c r="AF72" i="1"/>
  <c r="AG72" i="1"/>
  <c r="AF160" i="1"/>
  <c r="AG160" i="1"/>
  <c r="AF16" i="1"/>
  <c r="AG16" i="1"/>
  <c r="AF117" i="1"/>
  <c r="AG117" i="1"/>
  <c r="AF127" i="1"/>
  <c r="AG127" i="1"/>
  <c r="AF89" i="1"/>
  <c r="AG89" i="1"/>
  <c r="AF84" i="1"/>
  <c r="AG84" i="1"/>
  <c r="AF68" i="1"/>
  <c r="AG68" i="1"/>
  <c r="AF188" i="1"/>
  <c r="AG188" i="1"/>
  <c r="AF46" i="1"/>
  <c r="AG46" i="1"/>
  <c r="AF94" i="1"/>
  <c r="AG94" i="1"/>
  <c r="AF17" i="1"/>
  <c r="AG17" i="1"/>
  <c r="AF174" i="1"/>
  <c r="AG174" i="1"/>
  <c r="AF18" i="1"/>
  <c r="AG18" i="1"/>
  <c r="AE101" i="1"/>
  <c r="AH133" i="1"/>
  <c r="AH197" i="1"/>
  <c r="AH170" i="1"/>
  <c r="AH69" i="1"/>
  <c r="AH97" i="1"/>
  <c r="AH159" i="1"/>
  <c r="AH31" i="1"/>
  <c r="AH165" i="1"/>
  <c r="AH106" i="1"/>
  <c r="AH78" i="1"/>
  <c r="AH143" i="1"/>
  <c r="AH95" i="1"/>
  <c r="AH104" i="1"/>
  <c r="AH135" i="1"/>
  <c r="AH141" i="1"/>
  <c r="AH74" i="1"/>
  <c r="AH200" i="1"/>
  <c r="AH99" i="1"/>
  <c r="AH195" i="1"/>
  <c r="AH171" i="1"/>
  <c r="AH90" i="1"/>
  <c r="AH47" i="1"/>
  <c r="AH138" i="1"/>
  <c r="AH122" i="1"/>
  <c r="AH204" i="1"/>
  <c r="AH206" i="1"/>
  <c r="AH44" i="1"/>
  <c r="AH162" i="1"/>
  <c r="AH67" i="1"/>
  <c r="AH172" i="1"/>
  <c r="AH196" i="1"/>
  <c r="AH48" i="1"/>
  <c r="AH118" i="1"/>
  <c r="AH156" i="1"/>
  <c r="AH61" i="1"/>
  <c r="AH176" i="1"/>
  <c r="AH2" i="1"/>
  <c r="AH168" i="1"/>
  <c r="AH85" i="1"/>
  <c r="AH185" i="1"/>
  <c r="AH199" i="1"/>
  <c r="AH83" i="1"/>
  <c r="AH205" i="1"/>
  <c r="AH73" i="1"/>
  <c r="AH103" i="1"/>
  <c r="AH202" i="1"/>
  <c r="AH3" i="1"/>
  <c r="AH32" i="1"/>
  <c r="AH201" i="1"/>
  <c r="AH24" i="1"/>
  <c r="AH181" i="1"/>
  <c r="AH79" i="1"/>
  <c r="AH110" i="1"/>
  <c r="AH193" i="1"/>
  <c r="AH75" i="1"/>
  <c r="AH4" i="1"/>
  <c r="AH125" i="1"/>
  <c r="AH5" i="1"/>
  <c r="AH92" i="1"/>
  <c r="AH66" i="1"/>
  <c r="AH39" i="1"/>
  <c r="AH38" i="1"/>
  <c r="AH33" i="1"/>
  <c r="AH163" i="1"/>
  <c r="AH149" i="1"/>
  <c r="AH26" i="1"/>
  <c r="AH19" i="1"/>
  <c r="AH100" i="1"/>
  <c r="AH45" i="1"/>
  <c r="AH23" i="1"/>
  <c r="AH70" i="1"/>
  <c r="AH56" i="1"/>
  <c r="AH155" i="1"/>
  <c r="AH81" i="1"/>
  <c r="AH6" i="1"/>
  <c r="AH136" i="1"/>
  <c r="AH7" i="1"/>
  <c r="AH121" i="1"/>
  <c r="AH22" i="1"/>
  <c r="AH76" i="1"/>
  <c r="AH58" i="1"/>
  <c r="AH139" i="1"/>
  <c r="AH130" i="1"/>
  <c r="AH151" i="1"/>
  <c r="AH8" i="1"/>
  <c r="AH113" i="1"/>
  <c r="AH189" i="1"/>
  <c r="AH71" i="1"/>
  <c r="AH80" i="1"/>
  <c r="AH57" i="1"/>
  <c r="AH134" i="1"/>
  <c r="AH175" i="1"/>
  <c r="AH9" i="1"/>
  <c r="AH42" i="1"/>
  <c r="AH87" i="1"/>
  <c r="AH63" i="1"/>
  <c r="AH28" i="1"/>
  <c r="AH49" i="1"/>
  <c r="AH10" i="1"/>
  <c r="AH203" i="1"/>
  <c r="AH11" i="1"/>
  <c r="AH124" i="1"/>
  <c r="AH105" i="1"/>
  <c r="AH82" i="1"/>
  <c r="AH50" i="1"/>
  <c r="AH120" i="1"/>
  <c r="AH179" i="1"/>
  <c r="AH96" i="1"/>
  <c r="AH88" i="1"/>
  <c r="AH131" i="1"/>
  <c r="AH41" i="1"/>
  <c r="AH167" i="1"/>
  <c r="AH12" i="1"/>
  <c r="AH191" i="1"/>
  <c r="AH107" i="1"/>
  <c r="AH186" i="1"/>
  <c r="AH53" i="1"/>
  <c r="AH132" i="1"/>
  <c r="AH114" i="1"/>
  <c r="AH194" i="1"/>
  <c r="AH154" i="1"/>
  <c r="AH29" i="1"/>
  <c r="AH34" i="1"/>
  <c r="AH137" i="1"/>
  <c r="AH146" i="1"/>
  <c r="AH150" i="1"/>
  <c r="AH119" i="1"/>
  <c r="AH187" i="1"/>
  <c r="AH55" i="1"/>
  <c r="AH59" i="1"/>
  <c r="AH169" i="1"/>
  <c r="AH91" i="1"/>
  <c r="AH37" i="1"/>
  <c r="AH173" i="1"/>
  <c r="AH102" i="1"/>
  <c r="AH123" i="1"/>
  <c r="AH148" i="1"/>
  <c r="AH64" i="1"/>
  <c r="AH35" i="1"/>
  <c r="AH153" i="1"/>
  <c r="AH128" i="1"/>
  <c r="AH40" i="1"/>
  <c r="AH142" i="1"/>
  <c r="AH144" i="1"/>
  <c r="AH13" i="1"/>
  <c r="AH36" i="1"/>
  <c r="AH126" i="1"/>
  <c r="AH20" i="1"/>
  <c r="AH164" i="1"/>
  <c r="AH51" i="1"/>
  <c r="AH184" i="1"/>
  <c r="AH116" i="1"/>
  <c r="AH112" i="1"/>
  <c r="AH62" i="1"/>
  <c r="AH93" i="1"/>
  <c r="AH21" i="1"/>
  <c r="AH111" i="1"/>
  <c r="AH30" i="1"/>
  <c r="AH177" i="1"/>
  <c r="AH180" i="1"/>
  <c r="AH86" i="1"/>
  <c r="AH183" i="1"/>
  <c r="AH157" i="1"/>
  <c r="AH158" i="1"/>
  <c r="AH65" i="1"/>
  <c r="AH166" i="1"/>
  <c r="AH98" i="1"/>
  <c r="AH145" i="1"/>
  <c r="AH43" i="1"/>
  <c r="AH77" i="1"/>
  <c r="AH152" i="1"/>
  <c r="AH161" i="1"/>
  <c r="AH108" i="1"/>
  <c r="AH182" i="1"/>
  <c r="AH109" i="1"/>
  <c r="AH14" i="1"/>
  <c r="AH115" i="1"/>
  <c r="AH52" i="1"/>
  <c r="AH25" i="1"/>
  <c r="AH147" i="1"/>
  <c r="AH198" i="1"/>
  <c r="AH129" i="1"/>
  <c r="AH192" i="1"/>
  <c r="AH27" i="1"/>
  <c r="AH140" i="1"/>
  <c r="AH178" i="1"/>
  <c r="AH190" i="1"/>
  <c r="AH15" i="1"/>
  <c r="AH60" i="1"/>
  <c r="AH54" i="1"/>
  <c r="AH72" i="1"/>
  <c r="AH160" i="1"/>
  <c r="AH16" i="1"/>
  <c r="AH117" i="1"/>
  <c r="AH127" i="1"/>
  <c r="AH89" i="1"/>
  <c r="AH84" i="1"/>
  <c r="AH68" i="1"/>
  <c r="AH188" i="1"/>
  <c r="AH46" i="1"/>
  <c r="AH94" i="1"/>
  <c r="AH17" i="1"/>
  <c r="AH174" i="1"/>
  <c r="AH18" i="1"/>
  <c r="AH101" i="1"/>
  <c r="U133" i="1"/>
  <c r="V133" i="1"/>
  <c r="W133" i="1"/>
  <c r="U197" i="1"/>
  <c r="V197" i="1"/>
  <c r="W197" i="1"/>
  <c r="U170" i="1"/>
  <c r="V170" i="1"/>
  <c r="W170" i="1"/>
  <c r="U69" i="1"/>
  <c r="V69" i="1"/>
  <c r="W69" i="1"/>
  <c r="U97" i="1"/>
  <c r="V97" i="1"/>
  <c r="W97" i="1"/>
  <c r="U159" i="1"/>
  <c r="V159" i="1"/>
  <c r="W159" i="1"/>
  <c r="U31" i="1"/>
  <c r="V31" i="1"/>
  <c r="W31" i="1"/>
  <c r="U165" i="1"/>
  <c r="V165" i="1"/>
  <c r="W165" i="1"/>
  <c r="U106" i="1"/>
  <c r="V106" i="1"/>
  <c r="W106" i="1"/>
  <c r="U78" i="1"/>
  <c r="V78" i="1"/>
  <c r="W78" i="1"/>
  <c r="U143" i="1"/>
  <c r="V143" i="1"/>
  <c r="W143" i="1"/>
  <c r="U95" i="1"/>
  <c r="V95" i="1"/>
  <c r="W95" i="1"/>
  <c r="U104" i="1"/>
  <c r="V104" i="1"/>
  <c r="W104" i="1"/>
  <c r="U135" i="1"/>
  <c r="V135" i="1"/>
  <c r="W135" i="1"/>
  <c r="U141" i="1"/>
  <c r="V141" i="1"/>
  <c r="W141" i="1"/>
  <c r="U74" i="1"/>
  <c r="V74" i="1"/>
  <c r="W74" i="1"/>
  <c r="U200" i="1"/>
  <c r="V200" i="1"/>
  <c r="W200" i="1"/>
  <c r="U99" i="1"/>
  <c r="V99" i="1"/>
  <c r="W99" i="1"/>
  <c r="U195" i="1"/>
  <c r="V195" i="1"/>
  <c r="W195" i="1"/>
  <c r="U171" i="1"/>
  <c r="V171" i="1"/>
  <c r="W171" i="1"/>
  <c r="U90" i="1"/>
  <c r="V90" i="1"/>
  <c r="W90" i="1"/>
  <c r="U47" i="1"/>
  <c r="V47" i="1"/>
  <c r="W47" i="1"/>
  <c r="U138" i="1"/>
  <c r="V138" i="1"/>
  <c r="W138" i="1"/>
  <c r="U122" i="1"/>
  <c r="V122" i="1"/>
  <c r="W122" i="1"/>
  <c r="U204" i="1"/>
  <c r="V204" i="1"/>
  <c r="W204" i="1"/>
  <c r="U206" i="1"/>
  <c r="V206" i="1"/>
  <c r="W206" i="1"/>
  <c r="U44" i="1"/>
  <c r="V44" i="1"/>
  <c r="W44" i="1"/>
  <c r="U162" i="1"/>
  <c r="V162" i="1"/>
  <c r="W162" i="1"/>
  <c r="U67" i="1"/>
  <c r="V67" i="1"/>
  <c r="W67" i="1"/>
  <c r="U172" i="1"/>
  <c r="V172" i="1"/>
  <c r="W172" i="1"/>
  <c r="U196" i="1"/>
  <c r="V196" i="1"/>
  <c r="W196" i="1"/>
  <c r="U48" i="1"/>
  <c r="V48" i="1"/>
  <c r="W48" i="1"/>
  <c r="U118" i="1"/>
  <c r="V118" i="1"/>
  <c r="W118" i="1"/>
  <c r="U156" i="1"/>
  <c r="V156" i="1"/>
  <c r="W156" i="1"/>
  <c r="U61" i="1"/>
  <c r="V61" i="1"/>
  <c r="W61" i="1"/>
  <c r="U176" i="1"/>
  <c r="V176" i="1"/>
  <c r="W176" i="1"/>
  <c r="U2" i="1"/>
  <c r="V2" i="1"/>
  <c r="W2" i="1"/>
  <c r="U168" i="1"/>
  <c r="V168" i="1"/>
  <c r="W168" i="1"/>
  <c r="U85" i="1"/>
  <c r="V85" i="1"/>
  <c r="W85" i="1"/>
  <c r="U185" i="1"/>
  <c r="V185" i="1"/>
  <c r="W185" i="1"/>
  <c r="U199" i="1"/>
  <c r="V199" i="1"/>
  <c r="W199" i="1"/>
  <c r="U83" i="1"/>
  <c r="V83" i="1"/>
  <c r="W83" i="1"/>
  <c r="U205" i="1"/>
  <c r="V205" i="1"/>
  <c r="W205" i="1"/>
  <c r="U73" i="1"/>
  <c r="V73" i="1"/>
  <c r="W73" i="1"/>
  <c r="U103" i="1"/>
  <c r="V103" i="1"/>
  <c r="W103" i="1"/>
  <c r="U202" i="1"/>
  <c r="V202" i="1"/>
  <c r="W202" i="1"/>
  <c r="U3" i="1"/>
  <c r="V3" i="1"/>
  <c r="W3" i="1"/>
  <c r="U32" i="1"/>
  <c r="V32" i="1"/>
  <c r="W32" i="1"/>
  <c r="U201" i="1"/>
  <c r="V201" i="1"/>
  <c r="W201" i="1"/>
  <c r="U24" i="1"/>
  <c r="V24" i="1"/>
  <c r="W24" i="1"/>
  <c r="U181" i="1"/>
  <c r="V181" i="1"/>
  <c r="W181" i="1"/>
  <c r="U79" i="1"/>
  <c r="V79" i="1"/>
  <c r="W79" i="1"/>
  <c r="U110" i="1"/>
  <c r="V110" i="1"/>
  <c r="W110" i="1"/>
  <c r="U193" i="1"/>
  <c r="V193" i="1"/>
  <c r="W193" i="1"/>
  <c r="U75" i="1"/>
  <c r="V75" i="1"/>
  <c r="W75" i="1"/>
  <c r="U4" i="1"/>
  <c r="V4" i="1"/>
  <c r="W4" i="1"/>
  <c r="U125" i="1"/>
  <c r="V125" i="1"/>
  <c r="W125" i="1"/>
  <c r="U5" i="1"/>
  <c r="V5" i="1"/>
  <c r="W5" i="1"/>
  <c r="U92" i="1"/>
  <c r="V92" i="1"/>
  <c r="W92" i="1"/>
  <c r="U66" i="1"/>
  <c r="V66" i="1"/>
  <c r="W66" i="1"/>
  <c r="U39" i="1"/>
  <c r="V39" i="1"/>
  <c r="W39" i="1"/>
  <c r="U38" i="1"/>
  <c r="V38" i="1"/>
  <c r="W38" i="1"/>
  <c r="U33" i="1"/>
  <c r="V33" i="1"/>
  <c r="W33" i="1"/>
  <c r="U163" i="1"/>
  <c r="V163" i="1"/>
  <c r="W163" i="1"/>
  <c r="U149" i="1"/>
  <c r="V149" i="1"/>
  <c r="W149" i="1"/>
  <c r="U26" i="1"/>
  <c r="V26" i="1"/>
  <c r="W26" i="1"/>
  <c r="U19" i="1"/>
  <c r="V19" i="1"/>
  <c r="W19" i="1"/>
  <c r="U100" i="1"/>
  <c r="V100" i="1"/>
  <c r="W100" i="1"/>
  <c r="U45" i="1"/>
  <c r="V45" i="1"/>
  <c r="W45" i="1"/>
  <c r="U23" i="1"/>
  <c r="V23" i="1"/>
  <c r="W23" i="1"/>
  <c r="U70" i="1"/>
  <c r="V70" i="1"/>
  <c r="W70" i="1"/>
  <c r="U56" i="1"/>
  <c r="V56" i="1"/>
  <c r="W56" i="1"/>
  <c r="U155" i="1"/>
  <c r="V155" i="1"/>
  <c r="W155" i="1"/>
  <c r="U81" i="1"/>
  <c r="V81" i="1"/>
  <c r="W81" i="1"/>
  <c r="U6" i="1"/>
  <c r="V6" i="1"/>
  <c r="W6" i="1"/>
  <c r="U136" i="1"/>
  <c r="V136" i="1"/>
  <c r="W136" i="1"/>
  <c r="U7" i="1"/>
  <c r="V7" i="1"/>
  <c r="W7" i="1"/>
  <c r="U121" i="1"/>
  <c r="V121" i="1"/>
  <c r="W121" i="1"/>
  <c r="U22" i="1"/>
  <c r="V22" i="1"/>
  <c r="W22" i="1"/>
  <c r="U76" i="1"/>
  <c r="V76" i="1"/>
  <c r="W76" i="1"/>
  <c r="U58" i="1"/>
  <c r="V58" i="1"/>
  <c r="W58" i="1"/>
  <c r="U139" i="1"/>
  <c r="V139" i="1"/>
  <c r="W139" i="1"/>
  <c r="U130" i="1"/>
  <c r="V130" i="1"/>
  <c r="W130" i="1"/>
  <c r="U151" i="1"/>
  <c r="V151" i="1"/>
  <c r="W151" i="1"/>
  <c r="U8" i="1"/>
  <c r="V8" i="1"/>
  <c r="W8" i="1"/>
  <c r="U113" i="1"/>
  <c r="V113" i="1"/>
  <c r="W113" i="1"/>
  <c r="U189" i="1"/>
  <c r="V189" i="1"/>
  <c r="W189" i="1"/>
  <c r="U71" i="1"/>
  <c r="V71" i="1"/>
  <c r="W71" i="1"/>
  <c r="U80" i="1"/>
  <c r="V80" i="1"/>
  <c r="W80" i="1"/>
  <c r="U57" i="1"/>
  <c r="V57" i="1"/>
  <c r="W57" i="1"/>
  <c r="U134" i="1"/>
  <c r="V134" i="1"/>
  <c r="W134" i="1"/>
  <c r="U175" i="1"/>
  <c r="V175" i="1"/>
  <c r="W175" i="1"/>
  <c r="U9" i="1"/>
  <c r="V9" i="1"/>
  <c r="W9" i="1"/>
  <c r="U42" i="1"/>
  <c r="V42" i="1"/>
  <c r="W42" i="1"/>
  <c r="U87" i="1"/>
  <c r="V87" i="1"/>
  <c r="W87" i="1"/>
  <c r="U63" i="1"/>
  <c r="V63" i="1"/>
  <c r="W63" i="1"/>
  <c r="U28" i="1"/>
  <c r="V28" i="1"/>
  <c r="W28" i="1"/>
  <c r="U49" i="1"/>
  <c r="V49" i="1"/>
  <c r="W49" i="1"/>
  <c r="U10" i="1"/>
  <c r="V10" i="1"/>
  <c r="W10" i="1"/>
  <c r="U203" i="1"/>
  <c r="V203" i="1"/>
  <c r="W203" i="1"/>
  <c r="U11" i="1"/>
  <c r="V11" i="1"/>
  <c r="W11" i="1"/>
  <c r="U124" i="1"/>
  <c r="V124" i="1"/>
  <c r="W124" i="1"/>
  <c r="U105" i="1"/>
  <c r="V105" i="1"/>
  <c r="W105" i="1"/>
  <c r="U82" i="1"/>
  <c r="V82" i="1"/>
  <c r="W82" i="1"/>
  <c r="U50" i="1"/>
  <c r="V50" i="1"/>
  <c r="W50" i="1"/>
  <c r="U120" i="1"/>
  <c r="V120" i="1"/>
  <c r="W120" i="1"/>
  <c r="U179" i="1"/>
  <c r="V179" i="1"/>
  <c r="W179" i="1"/>
  <c r="U96" i="1"/>
  <c r="V96" i="1"/>
  <c r="W96" i="1"/>
  <c r="U88" i="1"/>
  <c r="V88" i="1"/>
  <c r="W88" i="1"/>
  <c r="U131" i="1"/>
  <c r="V131" i="1"/>
  <c r="W131" i="1"/>
  <c r="U41" i="1"/>
  <c r="V41" i="1"/>
  <c r="W41" i="1"/>
  <c r="U167" i="1"/>
  <c r="V167" i="1"/>
  <c r="W167" i="1"/>
  <c r="U12" i="1"/>
  <c r="V12" i="1"/>
  <c r="W12" i="1"/>
  <c r="U191" i="1"/>
  <c r="V191" i="1"/>
  <c r="W191" i="1"/>
  <c r="U107" i="1"/>
  <c r="V107" i="1"/>
  <c r="W107" i="1"/>
  <c r="U186" i="1"/>
  <c r="V186" i="1"/>
  <c r="W186" i="1"/>
  <c r="U53" i="1"/>
  <c r="V53" i="1"/>
  <c r="W53" i="1"/>
  <c r="U132" i="1"/>
  <c r="V132" i="1"/>
  <c r="W132" i="1"/>
  <c r="U114" i="1"/>
  <c r="V114" i="1"/>
  <c r="W114" i="1"/>
  <c r="U194" i="1"/>
  <c r="V194" i="1"/>
  <c r="W194" i="1"/>
  <c r="U154" i="1"/>
  <c r="V154" i="1"/>
  <c r="W154" i="1"/>
  <c r="U29" i="1"/>
  <c r="V29" i="1"/>
  <c r="W29" i="1"/>
  <c r="U34" i="1"/>
  <c r="V34" i="1"/>
  <c r="W34" i="1"/>
  <c r="U137" i="1"/>
  <c r="V137" i="1"/>
  <c r="W137" i="1"/>
  <c r="U146" i="1"/>
  <c r="V146" i="1"/>
  <c r="W146" i="1"/>
  <c r="U150" i="1"/>
  <c r="V150" i="1"/>
  <c r="W150" i="1"/>
  <c r="U119" i="1"/>
  <c r="V119" i="1"/>
  <c r="W119" i="1"/>
  <c r="U187" i="1"/>
  <c r="V187" i="1"/>
  <c r="W187" i="1"/>
  <c r="U55" i="1"/>
  <c r="V55" i="1"/>
  <c r="W55" i="1"/>
  <c r="U59" i="1"/>
  <c r="V59" i="1"/>
  <c r="W59" i="1"/>
  <c r="U169" i="1"/>
  <c r="V169" i="1"/>
  <c r="W169" i="1"/>
  <c r="U91" i="1"/>
  <c r="V91" i="1"/>
  <c r="W91" i="1"/>
  <c r="U37" i="1"/>
  <c r="V37" i="1"/>
  <c r="W37" i="1"/>
  <c r="U173" i="1"/>
  <c r="V173" i="1"/>
  <c r="W173" i="1"/>
  <c r="U102" i="1"/>
  <c r="V102" i="1"/>
  <c r="W102" i="1"/>
  <c r="U123" i="1"/>
  <c r="V123" i="1"/>
  <c r="W123" i="1"/>
  <c r="U148" i="1"/>
  <c r="V148" i="1"/>
  <c r="W148" i="1"/>
  <c r="U64" i="1"/>
  <c r="V64" i="1"/>
  <c r="W64" i="1"/>
  <c r="U35" i="1"/>
  <c r="V35" i="1"/>
  <c r="W35" i="1"/>
  <c r="U153" i="1"/>
  <c r="V153" i="1"/>
  <c r="W153" i="1"/>
  <c r="U128" i="1"/>
  <c r="V128" i="1"/>
  <c r="W128" i="1"/>
  <c r="U40" i="1"/>
  <c r="V40" i="1"/>
  <c r="W40" i="1"/>
  <c r="U142" i="1"/>
  <c r="V142" i="1"/>
  <c r="W142" i="1"/>
  <c r="U144" i="1"/>
  <c r="V144" i="1"/>
  <c r="W144" i="1"/>
  <c r="U13" i="1"/>
  <c r="V13" i="1"/>
  <c r="W13" i="1"/>
  <c r="U36" i="1"/>
  <c r="V36" i="1"/>
  <c r="W36" i="1"/>
  <c r="U126" i="1"/>
  <c r="V126" i="1"/>
  <c r="W126" i="1"/>
  <c r="U20" i="1"/>
  <c r="V20" i="1"/>
  <c r="W20" i="1"/>
  <c r="U164" i="1"/>
  <c r="V164" i="1"/>
  <c r="W164" i="1"/>
  <c r="U51" i="1"/>
  <c r="V51" i="1"/>
  <c r="W51" i="1"/>
  <c r="U184" i="1"/>
  <c r="V184" i="1"/>
  <c r="W184" i="1"/>
  <c r="U116" i="1"/>
  <c r="V116" i="1"/>
  <c r="W116" i="1"/>
  <c r="U112" i="1"/>
  <c r="V112" i="1"/>
  <c r="W112" i="1"/>
  <c r="U62" i="1"/>
  <c r="V62" i="1"/>
  <c r="W62" i="1"/>
  <c r="U93" i="1"/>
  <c r="V93" i="1"/>
  <c r="W93" i="1"/>
  <c r="U21" i="1"/>
  <c r="V21" i="1"/>
  <c r="W21" i="1"/>
  <c r="U111" i="1"/>
  <c r="V111" i="1"/>
  <c r="W111" i="1"/>
  <c r="U30" i="1"/>
  <c r="V30" i="1"/>
  <c r="W30" i="1"/>
  <c r="U177" i="1"/>
  <c r="V177" i="1"/>
  <c r="W177" i="1"/>
  <c r="U180" i="1"/>
  <c r="V180" i="1"/>
  <c r="W180" i="1"/>
  <c r="U86" i="1"/>
  <c r="V86" i="1"/>
  <c r="W86" i="1"/>
  <c r="U183" i="1"/>
  <c r="V183" i="1"/>
  <c r="W183" i="1"/>
  <c r="U157" i="1"/>
  <c r="V157" i="1"/>
  <c r="W157" i="1"/>
  <c r="U158" i="1"/>
  <c r="V158" i="1"/>
  <c r="W158" i="1"/>
  <c r="U65" i="1"/>
  <c r="V65" i="1"/>
  <c r="W65" i="1"/>
  <c r="U166" i="1"/>
  <c r="V166" i="1"/>
  <c r="W166" i="1"/>
  <c r="U98" i="1"/>
  <c r="V98" i="1"/>
  <c r="W98" i="1"/>
  <c r="U145" i="1"/>
  <c r="V145" i="1"/>
  <c r="W145" i="1"/>
  <c r="U43" i="1"/>
  <c r="V43" i="1"/>
  <c r="W43" i="1"/>
  <c r="U77" i="1"/>
  <c r="V77" i="1"/>
  <c r="W77" i="1"/>
  <c r="U152" i="1"/>
  <c r="V152" i="1"/>
  <c r="W152" i="1"/>
  <c r="U161" i="1"/>
  <c r="V161" i="1"/>
  <c r="W161" i="1"/>
  <c r="U108" i="1"/>
  <c r="V108" i="1"/>
  <c r="W108" i="1"/>
  <c r="U182" i="1"/>
  <c r="V182" i="1"/>
  <c r="W182" i="1"/>
  <c r="U109" i="1"/>
  <c r="V109" i="1"/>
  <c r="W109" i="1"/>
  <c r="U14" i="1"/>
  <c r="V14" i="1"/>
  <c r="W14" i="1"/>
  <c r="U115" i="1"/>
  <c r="V115" i="1"/>
  <c r="W115" i="1"/>
  <c r="U52" i="1"/>
  <c r="V52" i="1"/>
  <c r="W52" i="1"/>
  <c r="U25" i="1"/>
  <c r="V25" i="1"/>
  <c r="W25" i="1"/>
  <c r="U147" i="1"/>
  <c r="V147" i="1"/>
  <c r="W147" i="1"/>
  <c r="U198" i="1"/>
  <c r="V198" i="1"/>
  <c r="W198" i="1"/>
  <c r="U129" i="1"/>
  <c r="V129" i="1"/>
  <c r="W129" i="1"/>
  <c r="U192" i="1"/>
  <c r="V192" i="1"/>
  <c r="W192" i="1"/>
  <c r="U27" i="1"/>
  <c r="V27" i="1"/>
  <c r="W27" i="1"/>
  <c r="U140" i="1"/>
  <c r="V140" i="1"/>
  <c r="W140" i="1"/>
  <c r="U178" i="1"/>
  <c r="V178" i="1"/>
  <c r="W178" i="1"/>
  <c r="U190" i="1"/>
  <c r="V190" i="1"/>
  <c r="W190" i="1"/>
  <c r="U15" i="1"/>
  <c r="V15" i="1"/>
  <c r="W15" i="1"/>
  <c r="U60" i="1"/>
  <c r="V60" i="1"/>
  <c r="W60" i="1"/>
  <c r="U54" i="1"/>
  <c r="V54" i="1"/>
  <c r="W54" i="1"/>
  <c r="U72" i="1"/>
  <c r="V72" i="1"/>
  <c r="W72" i="1"/>
  <c r="U160" i="1"/>
  <c r="V160" i="1"/>
  <c r="W160" i="1"/>
  <c r="U16" i="1"/>
  <c r="V16" i="1"/>
  <c r="W16" i="1"/>
  <c r="U117" i="1"/>
  <c r="V117" i="1"/>
  <c r="W117" i="1"/>
  <c r="U127" i="1"/>
  <c r="V127" i="1"/>
  <c r="W127" i="1"/>
  <c r="U89" i="1"/>
  <c r="V89" i="1"/>
  <c r="W89" i="1"/>
  <c r="U84" i="1"/>
  <c r="V84" i="1"/>
  <c r="W84" i="1"/>
  <c r="U68" i="1"/>
  <c r="V68" i="1"/>
  <c r="W68" i="1"/>
  <c r="U188" i="1"/>
  <c r="V188" i="1"/>
  <c r="W188" i="1"/>
  <c r="U46" i="1"/>
  <c r="V46" i="1"/>
  <c r="W46" i="1"/>
  <c r="U94" i="1"/>
  <c r="V94" i="1"/>
  <c r="W94" i="1"/>
  <c r="U17" i="1"/>
  <c r="V17" i="1"/>
  <c r="W17" i="1"/>
  <c r="U174" i="1"/>
  <c r="V174" i="1"/>
  <c r="W174" i="1"/>
  <c r="U18" i="1"/>
  <c r="V18" i="1"/>
  <c r="W18" i="1"/>
  <c r="U101" i="1"/>
  <c r="Y133" i="1"/>
  <c r="Z133" i="1"/>
  <c r="Y197" i="1"/>
  <c r="Z197" i="1"/>
  <c r="Y170" i="1"/>
  <c r="Z170" i="1"/>
  <c r="Y69" i="1"/>
  <c r="Z69" i="1"/>
  <c r="Y97" i="1"/>
  <c r="Z97" i="1"/>
  <c r="Y159" i="1"/>
  <c r="Z159" i="1"/>
  <c r="Y31" i="1"/>
  <c r="Z31" i="1"/>
  <c r="Y165" i="1"/>
  <c r="Z165" i="1"/>
  <c r="Y106" i="1"/>
  <c r="Z106" i="1"/>
  <c r="Y78" i="1"/>
  <c r="Z78" i="1"/>
  <c r="Y143" i="1"/>
  <c r="Z143" i="1"/>
  <c r="Y95" i="1"/>
  <c r="Z95" i="1"/>
  <c r="Y104" i="1"/>
  <c r="Z104" i="1"/>
  <c r="Y135" i="1"/>
  <c r="Z135" i="1"/>
  <c r="Y141" i="1"/>
  <c r="Z141" i="1"/>
  <c r="Y74" i="1"/>
  <c r="Z74" i="1"/>
  <c r="Y200" i="1"/>
  <c r="Z200" i="1"/>
  <c r="Y99" i="1"/>
  <c r="Z99" i="1"/>
  <c r="Y195" i="1"/>
  <c r="Z195" i="1"/>
  <c r="Y171" i="1"/>
  <c r="Z171" i="1"/>
  <c r="Y90" i="1"/>
  <c r="Z90" i="1"/>
  <c r="Y47" i="1"/>
  <c r="Z47" i="1"/>
  <c r="Y138" i="1"/>
  <c r="Z138" i="1"/>
  <c r="Y122" i="1"/>
  <c r="Z122" i="1"/>
  <c r="Y204" i="1"/>
  <c r="Z204" i="1"/>
  <c r="Y206" i="1"/>
  <c r="Z206" i="1"/>
  <c r="Y44" i="1"/>
  <c r="Z44" i="1"/>
  <c r="Y162" i="1"/>
  <c r="Z162" i="1"/>
  <c r="Y67" i="1"/>
  <c r="Z67" i="1"/>
  <c r="Y172" i="1"/>
  <c r="Z172" i="1"/>
  <c r="Y196" i="1"/>
  <c r="Z196" i="1"/>
  <c r="Y48" i="1"/>
  <c r="Z48" i="1"/>
  <c r="Y118" i="1"/>
  <c r="Z118" i="1"/>
  <c r="Y156" i="1"/>
  <c r="Z156" i="1"/>
  <c r="Y61" i="1"/>
  <c r="Z61" i="1"/>
  <c r="Y176" i="1"/>
  <c r="Z176" i="1"/>
  <c r="Y2" i="1"/>
  <c r="Z2" i="1"/>
  <c r="Y168" i="1"/>
  <c r="Z168" i="1"/>
  <c r="Y85" i="1"/>
  <c r="Z85" i="1"/>
  <c r="Y185" i="1"/>
  <c r="Z185" i="1"/>
  <c r="Y199" i="1"/>
  <c r="Z199" i="1"/>
  <c r="Y83" i="1"/>
  <c r="Z83" i="1"/>
  <c r="Y205" i="1"/>
  <c r="Z205" i="1"/>
  <c r="Y73" i="1"/>
  <c r="Z73" i="1"/>
  <c r="Y103" i="1"/>
  <c r="Z103" i="1"/>
  <c r="Y202" i="1"/>
  <c r="Z202" i="1"/>
  <c r="Y3" i="1"/>
  <c r="Z3" i="1"/>
  <c r="Y32" i="1"/>
  <c r="Z32" i="1"/>
  <c r="Y201" i="1"/>
  <c r="Z201" i="1"/>
  <c r="Y24" i="1"/>
  <c r="Z24" i="1"/>
  <c r="Y181" i="1"/>
  <c r="Z181" i="1"/>
  <c r="Y79" i="1"/>
  <c r="Z79" i="1"/>
  <c r="Y110" i="1"/>
  <c r="Z110" i="1"/>
  <c r="Y193" i="1"/>
  <c r="Z193" i="1"/>
  <c r="Y75" i="1"/>
  <c r="Z75" i="1"/>
  <c r="Y4" i="1"/>
  <c r="Z4" i="1"/>
  <c r="Y125" i="1"/>
  <c r="Z125" i="1"/>
  <c r="Y5" i="1"/>
  <c r="Z5" i="1"/>
  <c r="Y92" i="1"/>
  <c r="Z92" i="1"/>
  <c r="Y66" i="1"/>
  <c r="Z66" i="1"/>
  <c r="Y39" i="1"/>
  <c r="Z39" i="1"/>
  <c r="Y38" i="1"/>
  <c r="Z38" i="1"/>
  <c r="Y33" i="1"/>
  <c r="Z33" i="1"/>
  <c r="Y163" i="1"/>
  <c r="Z163" i="1"/>
  <c r="Y149" i="1"/>
  <c r="Z149" i="1"/>
  <c r="Y26" i="1"/>
  <c r="Z26" i="1"/>
  <c r="Y19" i="1"/>
  <c r="Z19" i="1"/>
  <c r="Y100" i="1"/>
  <c r="Z100" i="1"/>
  <c r="Y45" i="1"/>
  <c r="Z45" i="1"/>
  <c r="Y23" i="1"/>
  <c r="Z23" i="1"/>
  <c r="Y70" i="1"/>
  <c r="Z70" i="1"/>
  <c r="Y56" i="1"/>
  <c r="Z56" i="1"/>
  <c r="Y155" i="1"/>
  <c r="Z155" i="1"/>
  <c r="Y81" i="1"/>
  <c r="Z81" i="1"/>
  <c r="Y6" i="1"/>
  <c r="Z6" i="1"/>
  <c r="Y136" i="1"/>
  <c r="Z136" i="1"/>
  <c r="Y7" i="1"/>
  <c r="Z7" i="1"/>
  <c r="Y121" i="1"/>
  <c r="Z121" i="1"/>
  <c r="Y22" i="1"/>
  <c r="Z22" i="1"/>
  <c r="Y76" i="1"/>
  <c r="Z76" i="1"/>
  <c r="Y58" i="1"/>
  <c r="Z58" i="1"/>
  <c r="Y139" i="1"/>
  <c r="Z139" i="1"/>
  <c r="Y130" i="1"/>
  <c r="Z130" i="1"/>
  <c r="Y151" i="1"/>
  <c r="Z151" i="1"/>
  <c r="Y8" i="1"/>
  <c r="Z8" i="1"/>
  <c r="Y113" i="1"/>
  <c r="Z113" i="1"/>
  <c r="Y189" i="1"/>
  <c r="Z189" i="1"/>
  <c r="Y71" i="1"/>
  <c r="Z71" i="1"/>
  <c r="Y80" i="1"/>
  <c r="Z80" i="1"/>
  <c r="Y57" i="1"/>
  <c r="Z57" i="1"/>
  <c r="Y134" i="1"/>
  <c r="Z134" i="1"/>
  <c r="Y175" i="1"/>
  <c r="Z175" i="1"/>
  <c r="Y9" i="1"/>
  <c r="Z9" i="1"/>
  <c r="Y42" i="1"/>
  <c r="Z42" i="1"/>
  <c r="Y87" i="1"/>
  <c r="Z87" i="1"/>
  <c r="Y63" i="1"/>
  <c r="Z63" i="1"/>
  <c r="Y28" i="1"/>
  <c r="Z28" i="1"/>
  <c r="Y49" i="1"/>
  <c r="Z49" i="1"/>
  <c r="Y10" i="1"/>
  <c r="Z10" i="1"/>
  <c r="Y203" i="1"/>
  <c r="Z203" i="1"/>
  <c r="Y11" i="1"/>
  <c r="Z11" i="1"/>
  <c r="Y124" i="1"/>
  <c r="Z124" i="1"/>
  <c r="Y105" i="1"/>
  <c r="Z105" i="1"/>
  <c r="Y82" i="1"/>
  <c r="Z82" i="1"/>
  <c r="Y50" i="1"/>
  <c r="Z50" i="1"/>
  <c r="Y120" i="1"/>
  <c r="Z120" i="1"/>
  <c r="Y179" i="1"/>
  <c r="Z179" i="1"/>
  <c r="Y96" i="1"/>
  <c r="Z96" i="1"/>
  <c r="Y88" i="1"/>
  <c r="Z88" i="1"/>
  <c r="Y131" i="1"/>
  <c r="Z131" i="1"/>
  <c r="Y41" i="1"/>
  <c r="Z41" i="1"/>
  <c r="Y167" i="1"/>
  <c r="Z167" i="1"/>
  <c r="Y12" i="1"/>
  <c r="Z12" i="1"/>
  <c r="Y191" i="1"/>
  <c r="Z191" i="1"/>
  <c r="Y107" i="1"/>
  <c r="Z107" i="1"/>
  <c r="Y186" i="1"/>
  <c r="Z186" i="1"/>
  <c r="Y53" i="1"/>
  <c r="Z53" i="1"/>
  <c r="Y132" i="1"/>
  <c r="Z132" i="1"/>
  <c r="Y114" i="1"/>
  <c r="Z114" i="1"/>
  <c r="Y194" i="1"/>
  <c r="Z194" i="1"/>
  <c r="Y154" i="1"/>
  <c r="Z154" i="1"/>
  <c r="Y29" i="1"/>
  <c r="Z29" i="1"/>
  <c r="Y34" i="1"/>
  <c r="Z34" i="1"/>
  <c r="Y137" i="1"/>
  <c r="Z137" i="1"/>
  <c r="Y146" i="1"/>
  <c r="Z146" i="1"/>
  <c r="Y150" i="1"/>
  <c r="Z150" i="1"/>
  <c r="Y119" i="1"/>
  <c r="Z119" i="1"/>
  <c r="Y187" i="1"/>
  <c r="Z187" i="1"/>
  <c r="Y55" i="1"/>
  <c r="Z55" i="1"/>
  <c r="Y59" i="1"/>
  <c r="Z59" i="1"/>
  <c r="Y169" i="1"/>
  <c r="Z169" i="1"/>
  <c r="Y91" i="1"/>
  <c r="Z91" i="1"/>
  <c r="Y37" i="1"/>
  <c r="Z37" i="1"/>
  <c r="Y173" i="1"/>
  <c r="Z173" i="1"/>
  <c r="Y102" i="1"/>
  <c r="Z102" i="1"/>
  <c r="Y123" i="1"/>
  <c r="Z123" i="1"/>
  <c r="Y148" i="1"/>
  <c r="Z148" i="1"/>
  <c r="Y64" i="1"/>
  <c r="Z64" i="1"/>
  <c r="Y35" i="1"/>
  <c r="Z35" i="1"/>
  <c r="Y153" i="1"/>
  <c r="Z153" i="1"/>
  <c r="Y128" i="1"/>
  <c r="Z128" i="1"/>
  <c r="Y40" i="1"/>
  <c r="Z40" i="1"/>
  <c r="Y142" i="1"/>
  <c r="Z142" i="1"/>
  <c r="Y144" i="1"/>
  <c r="Z144" i="1"/>
  <c r="Y13" i="1"/>
  <c r="Z13" i="1"/>
  <c r="Y36" i="1"/>
  <c r="Z36" i="1"/>
  <c r="Y126" i="1"/>
  <c r="Z126" i="1"/>
  <c r="Y20" i="1"/>
  <c r="Z20" i="1"/>
  <c r="Y164" i="1"/>
  <c r="Z164" i="1"/>
  <c r="Y51" i="1"/>
  <c r="Z51" i="1"/>
  <c r="Y184" i="1"/>
  <c r="Z184" i="1"/>
  <c r="Y116" i="1"/>
  <c r="Z116" i="1"/>
  <c r="Y112" i="1"/>
  <c r="Z112" i="1"/>
  <c r="Y62" i="1"/>
  <c r="Z62" i="1"/>
  <c r="Y93" i="1"/>
  <c r="Z93" i="1"/>
  <c r="Y21" i="1"/>
  <c r="Z21" i="1"/>
  <c r="Y111" i="1"/>
  <c r="Z111" i="1"/>
  <c r="Y30" i="1"/>
  <c r="Z30" i="1"/>
  <c r="Y177" i="1"/>
  <c r="Z177" i="1"/>
  <c r="Y180" i="1"/>
  <c r="Z180" i="1"/>
  <c r="Y86" i="1"/>
  <c r="Z86" i="1"/>
  <c r="Y183" i="1"/>
  <c r="Z183" i="1"/>
  <c r="Y157" i="1"/>
  <c r="Z157" i="1"/>
  <c r="Y158" i="1"/>
  <c r="Z158" i="1"/>
  <c r="Y65" i="1"/>
  <c r="Z65" i="1"/>
  <c r="Y166" i="1"/>
  <c r="Z166" i="1"/>
  <c r="Y98" i="1"/>
  <c r="Z98" i="1"/>
  <c r="Y145" i="1"/>
  <c r="Z145" i="1"/>
  <c r="Y43" i="1"/>
  <c r="Z43" i="1"/>
  <c r="Y77" i="1"/>
  <c r="Z77" i="1"/>
  <c r="Y152" i="1"/>
  <c r="Z152" i="1"/>
  <c r="Y161" i="1"/>
  <c r="Z161" i="1"/>
  <c r="Y108" i="1"/>
  <c r="Z108" i="1"/>
  <c r="Y182" i="1"/>
  <c r="Z182" i="1"/>
  <c r="Y109" i="1"/>
  <c r="Z109" i="1"/>
  <c r="Y14" i="1"/>
  <c r="Z14" i="1"/>
  <c r="Y115" i="1"/>
  <c r="Z115" i="1"/>
  <c r="Y52" i="1"/>
  <c r="Z52" i="1"/>
  <c r="Y25" i="1"/>
  <c r="Z25" i="1"/>
  <c r="Y147" i="1"/>
  <c r="Z147" i="1"/>
  <c r="Y198" i="1"/>
  <c r="Z198" i="1"/>
  <c r="Y129" i="1"/>
  <c r="Z129" i="1"/>
  <c r="Y192" i="1"/>
  <c r="Z192" i="1"/>
  <c r="Y27" i="1"/>
  <c r="Z27" i="1"/>
  <c r="Y140" i="1"/>
  <c r="Z140" i="1"/>
  <c r="Y178" i="1"/>
  <c r="Z178" i="1"/>
  <c r="Y190" i="1"/>
  <c r="Z190" i="1"/>
  <c r="Y15" i="1"/>
  <c r="Z15" i="1"/>
  <c r="Y60" i="1"/>
  <c r="Z60" i="1"/>
  <c r="Y54" i="1"/>
  <c r="Z54" i="1"/>
  <c r="Y72" i="1"/>
  <c r="Z72" i="1"/>
  <c r="Y160" i="1"/>
  <c r="Z160" i="1"/>
  <c r="Y16" i="1"/>
  <c r="Z16" i="1"/>
  <c r="Y117" i="1"/>
  <c r="Z117" i="1"/>
  <c r="Y127" i="1"/>
  <c r="Z127" i="1"/>
  <c r="Y89" i="1"/>
  <c r="Z89" i="1"/>
  <c r="Y84" i="1"/>
  <c r="Z84" i="1"/>
  <c r="Y68" i="1"/>
  <c r="Z68" i="1"/>
  <c r="Y188" i="1"/>
  <c r="Z188" i="1"/>
  <c r="Y46" i="1"/>
  <c r="Z46" i="1"/>
  <c r="Y94" i="1"/>
  <c r="Z94" i="1"/>
  <c r="Y17" i="1"/>
  <c r="Z17" i="1"/>
  <c r="Y174" i="1"/>
  <c r="Z174" i="1"/>
  <c r="Y18" i="1"/>
  <c r="Z18" i="1"/>
  <c r="X133" i="1"/>
  <c r="X197" i="1"/>
  <c r="X170" i="1"/>
  <c r="X69" i="1"/>
  <c r="X97" i="1"/>
  <c r="X159" i="1"/>
  <c r="X31" i="1"/>
  <c r="X165" i="1"/>
  <c r="X106" i="1"/>
  <c r="X78" i="1"/>
  <c r="X143" i="1"/>
  <c r="X95" i="1"/>
  <c r="X104" i="1"/>
  <c r="X135" i="1"/>
  <c r="X141" i="1"/>
  <c r="X74" i="1"/>
  <c r="X200" i="1"/>
  <c r="X99" i="1"/>
  <c r="X195" i="1"/>
  <c r="X171" i="1"/>
  <c r="X90" i="1"/>
  <c r="X47" i="1"/>
  <c r="X138" i="1"/>
  <c r="X122" i="1"/>
  <c r="X204" i="1"/>
  <c r="X206" i="1"/>
  <c r="X44" i="1"/>
  <c r="X162" i="1"/>
  <c r="X67" i="1"/>
  <c r="X172" i="1"/>
  <c r="X196" i="1"/>
  <c r="X48" i="1"/>
  <c r="X118" i="1"/>
  <c r="X156" i="1"/>
  <c r="X61" i="1"/>
  <c r="X176" i="1"/>
  <c r="X2" i="1"/>
  <c r="X168" i="1"/>
  <c r="X85" i="1"/>
  <c r="X185" i="1"/>
  <c r="X199" i="1"/>
  <c r="X83" i="1"/>
  <c r="X205" i="1"/>
  <c r="X73" i="1"/>
  <c r="X103" i="1"/>
  <c r="X202" i="1"/>
  <c r="X3" i="1"/>
  <c r="X32" i="1"/>
  <c r="X201" i="1"/>
  <c r="X24" i="1"/>
  <c r="X181" i="1"/>
  <c r="X79" i="1"/>
  <c r="X110" i="1"/>
  <c r="X193" i="1"/>
  <c r="X75" i="1"/>
  <c r="X4" i="1"/>
  <c r="X125" i="1"/>
  <c r="X5" i="1"/>
  <c r="X92" i="1"/>
  <c r="X66" i="1"/>
  <c r="X39" i="1"/>
  <c r="X38" i="1"/>
  <c r="X33" i="1"/>
  <c r="X163" i="1"/>
  <c r="X149" i="1"/>
  <c r="X26" i="1"/>
  <c r="X19" i="1"/>
  <c r="X100" i="1"/>
  <c r="X45" i="1"/>
  <c r="X23" i="1"/>
  <c r="X70" i="1"/>
  <c r="X56" i="1"/>
  <c r="X155" i="1"/>
  <c r="X81" i="1"/>
  <c r="X6" i="1"/>
  <c r="X136" i="1"/>
  <c r="X7" i="1"/>
  <c r="X121" i="1"/>
  <c r="X22" i="1"/>
  <c r="X76" i="1"/>
  <c r="X58" i="1"/>
  <c r="X139" i="1"/>
  <c r="X130" i="1"/>
  <c r="X151" i="1"/>
  <c r="X8" i="1"/>
  <c r="X113" i="1"/>
  <c r="X189" i="1"/>
  <c r="X71" i="1"/>
  <c r="X80" i="1"/>
  <c r="X57" i="1"/>
  <c r="X134" i="1"/>
  <c r="X175" i="1"/>
  <c r="X9" i="1"/>
  <c r="X42" i="1"/>
  <c r="X87" i="1"/>
  <c r="X63" i="1"/>
  <c r="X28" i="1"/>
  <c r="X49" i="1"/>
  <c r="X10" i="1"/>
  <c r="X203" i="1"/>
  <c r="X11" i="1"/>
  <c r="X124" i="1"/>
  <c r="X105" i="1"/>
  <c r="X82" i="1"/>
  <c r="X50" i="1"/>
  <c r="X120" i="1"/>
  <c r="X179" i="1"/>
  <c r="X96" i="1"/>
  <c r="X88" i="1"/>
  <c r="X131" i="1"/>
  <c r="X41" i="1"/>
  <c r="X167" i="1"/>
  <c r="X12" i="1"/>
  <c r="X191" i="1"/>
  <c r="X107" i="1"/>
  <c r="X186" i="1"/>
  <c r="X53" i="1"/>
  <c r="X132" i="1"/>
  <c r="X114" i="1"/>
  <c r="X194" i="1"/>
  <c r="X154" i="1"/>
  <c r="X29" i="1"/>
  <c r="X34" i="1"/>
  <c r="X137" i="1"/>
  <c r="X146" i="1"/>
  <c r="X150" i="1"/>
  <c r="X119" i="1"/>
  <c r="X187" i="1"/>
  <c r="X55" i="1"/>
  <c r="X59" i="1"/>
  <c r="X169" i="1"/>
  <c r="X91" i="1"/>
  <c r="X37" i="1"/>
  <c r="X173" i="1"/>
  <c r="X102" i="1"/>
  <c r="X123" i="1"/>
  <c r="X148" i="1"/>
  <c r="X64" i="1"/>
  <c r="X35" i="1"/>
  <c r="X153" i="1"/>
  <c r="X128" i="1"/>
  <c r="X40" i="1"/>
  <c r="X142" i="1"/>
  <c r="X144" i="1"/>
  <c r="X13" i="1"/>
  <c r="X36" i="1"/>
  <c r="X126" i="1"/>
  <c r="X20" i="1"/>
  <c r="X164" i="1"/>
  <c r="X51" i="1"/>
  <c r="X184" i="1"/>
  <c r="X116" i="1"/>
  <c r="X112" i="1"/>
  <c r="X62" i="1"/>
  <c r="X93" i="1"/>
  <c r="X21" i="1"/>
  <c r="X111" i="1"/>
  <c r="X30" i="1"/>
  <c r="X177" i="1"/>
  <c r="X180" i="1"/>
  <c r="X86" i="1"/>
  <c r="X183" i="1"/>
  <c r="X157" i="1"/>
  <c r="X158" i="1"/>
  <c r="X65" i="1"/>
  <c r="X166" i="1"/>
  <c r="X98" i="1"/>
  <c r="X145" i="1"/>
  <c r="X43" i="1"/>
  <c r="X77" i="1"/>
  <c r="X152" i="1"/>
  <c r="X161" i="1"/>
  <c r="X108" i="1"/>
  <c r="X182" i="1"/>
  <c r="X109" i="1"/>
  <c r="X14" i="1"/>
  <c r="X115" i="1"/>
  <c r="X52" i="1"/>
  <c r="X25" i="1"/>
  <c r="X147" i="1"/>
  <c r="X198" i="1"/>
  <c r="X129" i="1"/>
  <c r="X192" i="1"/>
  <c r="X27" i="1"/>
  <c r="X140" i="1"/>
  <c r="X178" i="1"/>
  <c r="X190" i="1"/>
  <c r="X15" i="1"/>
  <c r="X60" i="1"/>
  <c r="X54" i="1"/>
  <c r="X72" i="1"/>
  <c r="X160" i="1"/>
  <c r="X16" i="1"/>
  <c r="X117" i="1"/>
  <c r="X127" i="1"/>
  <c r="X89" i="1"/>
  <c r="X84" i="1"/>
  <c r="X68" i="1"/>
  <c r="X188" i="1"/>
  <c r="X46" i="1"/>
  <c r="X94" i="1"/>
  <c r="X17" i="1"/>
  <c r="X174" i="1"/>
  <c r="X18" i="1"/>
  <c r="X101" i="1"/>
  <c r="K133" i="1"/>
  <c r="K197" i="1"/>
  <c r="K170" i="1"/>
  <c r="K69" i="1"/>
  <c r="K97" i="1"/>
  <c r="K159" i="1"/>
  <c r="K31" i="1"/>
  <c r="K165" i="1"/>
  <c r="K106" i="1"/>
  <c r="K78" i="1"/>
  <c r="K143" i="1"/>
  <c r="K95" i="1"/>
  <c r="K104" i="1"/>
  <c r="K135" i="1"/>
  <c r="K141" i="1"/>
  <c r="K74" i="1"/>
  <c r="K200" i="1"/>
  <c r="K99" i="1"/>
  <c r="K195" i="1"/>
  <c r="K171" i="1"/>
  <c r="K90" i="1"/>
  <c r="K47" i="1"/>
  <c r="K138" i="1"/>
  <c r="K122" i="1"/>
  <c r="K204" i="1"/>
  <c r="K206" i="1"/>
  <c r="K44" i="1"/>
  <c r="K162" i="1"/>
  <c r="K67" i="1"/>
  <c r="K172" i="1"/>
  <c r="K196" i="1"/>
  <c r="K48" i="1"/>
  <c r="K118" i="1"/>
  <c r="K156" i="1"/>
  <c r="K61" i="1"/>
  <c r="K176" i="1"/>
  <c r="K2" i="1"/>
  <c r="K168" i="1"/>
  <c r="K85" i="1"/>
  <c r="K185" i="1"/>
  <c r="K199" i="1"/>
  <c r="K83" i="1"/>
  <c r="K205" i="1"/>
  <c r="K73" i="1"/>
  <c r="K103" i="1"/>
  <c r="K202" i="1"/>
  <c r="K3" i="1"/>
  <c r="K32" i="1"/>
  <c r="K201" i="1"/>
  <c r="K24" i="1"/>
  <c r="K181" i="1"/>
  <c r="K79" i="1"/>
  <c r="K110" i="1"/>
  <c r="K193" i="1"/>
  <c r="K75" i="1"/>
  <c r="K4" i="1"/>
  <c r="K125" i="1"/>
  <c r="K5" i="1"/>
  <c r="K92" i="1"/>
  <c r="K66" i="1"/>
  <c r="K39" i="1"/>
  <c r="K38" i="1"/>
  <c r="K33" i="1"/>
  <c r="K163" i="1"/>
  <c r="K149" i="1"/>
  <c r="K26" i="1"/>
  <c r="K19" i="1"/>
  <c r="K100" i="1"/>
  <c r="K45" i="1"/>
  <c r="K23" i="1"/>
  <c r="K70" i="1"/>
  <c r="K56" i="1"/>
  <c r="K155" i="1"/>
  <c r="K81" i="1"/>
  <c r="K6" i="1"/>
  <c r="K136" i="1"/>
  <c r="K7" i="1"/>
  <c r="K121" i="1"/>
  <c r="K22" i="1"/>
  <c r="K76" i="1"/>
  <c r="K58" i="1"/>
  <c r="K139" i="1"/>
  <c r="K130" i="1"/>
  <c r="K151" i="1"/>
  <c r="K8" i="1"/>
  <c r="K113" i="1"/>
  <c r="K189" i="1"/>
  <c r="K71" i="1"/>
  <c r="K80" i="1"/>
  <c r="K57" i="1"/>
  <c r="K134" i="1"/>
  <c r="K175" i="1"/>
  <c r="K9" i="1"/>
  <c r="K42" i="1"/>
  <c r="K87" i="1"/>
  <c r="K63" i="1"/>
  <c r="K28" i="1"/>
  <c r="K49" i="1"/>
  <c r="K10" i="1"/>
  <c r="K203" i="1"/>
  <c r="K11" i="1"/>
  <c r="K124" i="1"/>
  <c r="K105" i="1"/>
  <c r="K82" i="1"/>
  <c r="K50" i="1"/>
  <c r="K120" i="1"/>
  <c r="K179" i="1"/>
  <c r="K96" i="1"/>
  <c r="K88" i="1"/>
  <c r="K131" i="1"/>
  <c r="K41" i="1"/>
  <c r="K167" i="1"/>
  <c r="K12" i="1"/>
  <c r="K191" i="1"/>
  <c r="K107" i="1"/>
  <c r="K186" i="1"/>
  <c r="K53" i="1"/>
  <c r="K132" i="1"/>
  <c r="K114" i="1"/>
  <c r="K194" i="1"/>
  <c r="K154" i="1"/>
  <c r="K29" i="1"/>
  <c r="K34" i="1"/>
  <c r="K137" i="1"/>
  <c r="K146" i="1"/>
  <c r="K150" i="1"/>
  <c r="K119" i="1"/>
  <c r="K187" i="1"/>
  <c r="K55" i="1"/>
  <c r="K59" i="1"/>
  <c r="K169" i="1"/>
  <c r="K91" i="1"/>
  <c r="K37" i="1"/>
  <c r="K173" i="1"/>
  <c r="K102" i="1"/>
  <c r="K123" i="1"/>
  <c r="K148" i="1"/>
  <c r="K64" i="1"/>
  <c r="K35" i="1"/>
  <c r="K153" i="1"/>
  <c r="K128" i="1"/>
  <c r="K40" i="1"/>
  <c r="K142" i="1"/>
  <c r="K144" i="1"/>
  <c r="K13" i="1"/>
  <c r="K36" i="1"/>
  <c r="K126" i="1"/>
  <c r="K20" i="1"/>
  <c r="K164" i="1"/>
  <c r="K51" i="1"/>
  <c r="K184" i="1"/>
  <c r="K116" i="1"/>
  <c r="K112" i="1"/>
  <c r="K62" i="1"/>
  <c r="K93" i="1"/>
  <c r="K21" i="1"/>
  <c r="K111" i="1"/>
  <c r="K30" i="1"/>
  <c r="K177" i="1"/>
  <c r="K180" i="1"/>
  <c r="K86" i="1"/>
  <c r="K183" i="1"/>
  <c r="K157" i="1"/>
  <c r="K158" i="1"/>
  <c r="K65" i="1"/>
  <c r="K166" i="1"/>
  <c r="K98" i="1"/>
  <c r="K145" i="1"/>
  <c r="K43" i="1"/>
  <c r="K77" i="1"/>
  <c r="K152" i="1"/>
  <c r="K161" i="1"/>
  <c r="K108" i="1"/>
  <c r="K182" i="1"/>
  <c r="K109" i="1"/>
  <c r="K14" i="1"/>
  <c r="K115" i="1"/>
  <c r="K52" i="1"/>
  <c r="K25" i="1"/>
  <c r="K147" i="1"/>
  <c r="K198" i="1"/>
  <c r="K129" i="1"/>
  <c r="K192" i="1"/>
  <c r="K27" i="1"/>
  <c r="K140" i="1"/>
  <c r="K178" i="1"/>
  <c r="K190" i="1"/>
  <c r="K15" i="1"/>
  <c r="K60" i="1"/>
  <c r="K54" i="1"/>
  <c r="K72" i="1"/>
  <c r="K160" i="1"/>
  <c r="K16" i="1"/>
  <c r="K117" i="1"/>
  <c r="K127" i="1"/>
  <c r="K89" i="1"/>
  <c r="K84" i="1"/>
  <c r="K68" i="1"/>
  <c r="K188" i="1"/>
  <c r="K46" i="1"/>
  <c r="K94" i="1"/>
  <c r="K17" i="1"/>
  <c r="K174" i="1"/>
  <c r="K18" i="1"/>
  <c r="K101" i="1"/>
  <c r="L133" i="1"/>
  <c r="L197" i="1"/>
  <c r="L170" i="1"/>
  <c r="L69" i="1"/>
  <c r="L97" i="1"/>
  <c r="L159" i="1"/>
  <c r="L31" i="1"/>
  <c r="L165" i="1"/>
  <c r="L106" i="1"/>
  <c r="L78" i="1"/>
  <c r="L143" i="1"/>
  <c r="L95" i="1"/>
  <c r="L104" i="1"/>
  <c r="L135" i="1"/>
  <c r="L141" i="1"/>
  <c r="L74" i="1"/>
  <c r="L200" i="1"/>
  <c r="L99" i="1"/>
  <c r="L195" i="1"/>
  <c r="L171" i="1"/>
  <c r="L90" i="1"/>
  <c r="L47" i="1"/>
  <c r="L138" i="1"/>
  <c r="L122" i="1"/>
  <c r="L204" i="1"/>
  <c r="L206" i="1"/>
  <c r="L44" i="1"/>
  <c r="L162" i="1"/>
  <c r="L67" i="1"/>
  <c r="L172" i="1"/>
  <c r="L196" i="1"/>
  <c r="L48" i="1"/>
  <c r="L118" i="1"/>
  <c r="L156" i="1"/>
  <c r="L61" i="1"/>
  <c r="L176" i="1"/>
  <c r="L2" i="1"/>
  <c r="L168" i="1"/>
  <c r="L85" i="1"/>
  <c r="L185" i="1"/>
  <c r="L199" i="1"/>
  <c r="L83" i="1"/>
  <c r="L205" i="1"/>
  <c r="L73" i="1"/>
  <c r="L103" i="1"/>
  <c r="L202" i="1"/>
  <c r="L3" i="1"/>
  <c r="L32" i="1"/>
  <c r="L201" i="1"/>
  <c r="L24" i="1"/>
  <c r="L181" i="1"/>
  <c r="L79" i="1"/>
  <c r="L110" i="1"/>
  <c r="L193" i="1"/>
  <c r="L75" i="1"/>
  <c r="L4" i="1"/>
  <c r="L125" i="1"/>
  <c r="L5" i="1"/>
  <c r="L92" i="1"/>
  <c r="L66" i="1"/>
  <c r="L39" i="1"/>
  <c r="L38" i="1"/>
  <c r="L33" i="1"/>
  <c r="L163" i="1"/>
  <c r="L149" i="1"/>
  <c r="L26" i="1"/>
  <c r="L19" i="1"/>
  <c r="L100" i="1"/>
  <c r="L45" i="1"/>
  <c r="L23" i="1"/>
  <c r="L70" i="1"/>
  <c r="L56" i="1"/>
  <c r="L155" i="1"/>
  <c r="L81" i="1"/>
  <c r="L6" i="1"/>
  <c r="L136" i="1"/>
  <c r="L7" i="1"/>
  <c r="L121" i="1"/>
  <c r="L22" i="1"/>
  <c r="L76" i="1"/>
  <c r="L58" i="1"/>
  <c r="L139" i="1"/>
  <c r="L130" i="1"/>
  <c r="L151" i="1"/>
  <c r="L8" i="1"/>
  <c r="L113" i="1"/>
  <c r="L189" i="1"/>
  <c r="L71" i="1"/>
  <c r="L80" i="1"/>
  <c r="L57" i="1"/>
  <c r="L134" i="1"/>
  <c r="L175" i="1"/>
  <c r="L9" i="1"/>
  <c r="L42" i="1"/>
  <c r="L87" i="1"/>
  <c r="L63" i="1"/>
  <c r="L28" i="1"/>
  <c r="L49" i="1"/>
  <c r="L10" i="1"/>
  <c r="L203" i="1"/>
  <c r="L11" i="1"/>
  <c r="L124" i="1"/>
  <c r="L105" i="1"/>
  <c r="L82" i="1"/>
  <c r="L50" i="1"/>
  <c r="L120" i="1"/>
  <c r="L179" i="1"/>
  <c r="L96" i="1"/>
  <c r="L88" i="1"/>
  <c r="L131" i="1"/>
  <c r="L41" i="1"/>
  <c r="L167" i="1"/>
  <c r="L12" i="1"/>
  <c r="L191" i="1"/>
  <c r="L107" i="1"/>
  <c r="L186" i="1"/>
  <c r="L53" i="1"/>
  <c r="L132" i="1"/>
  <c r="L114" i="1"/>
  <c r="L194" i="1"/>
  <c r="L154" i="1"/>
  <c r="L29" i="1"/>
  <c r="L34" i="1"/>
  <c r="L137" i="1"/>
  <c r="L146" i="1"/>
  <c r="L150" i="1"/>
  <c r="L119" i="1"/>
  <c r="L187" i="1"/>
  <c r="L55" i="1"/>
  <c r="L59" i="1"/>
  <c r="L169" i="1"/>
  <c r="L91" i="1"/>
  <c r="L37" i="1"/>
  <c r="L173" i="1"/>
  <c r="L102" i="1"/>
  <c r="L123" i="1"/>
  <c r="L148" i="1"/>
  <c r="L64" i="1"/>
  <c r="L35" i="1"/>
  <c r="L153" i="1"/>
  <c r="L128" i="1"/>
  <c r="L40" i="1"/>
  <c r="L142" i="1"/>
  <c r="L144" i="1"/>
  <c r="L13" i="1"/>
  <c r="L36" i="1"/>
  <c r="L126" i="1"/>
  <c r="L20" i="1"/>
  <c r="L164" i="1"/>
  <c r="L51" i="1"/>
  <c r="L184" i="1"/>
  <c r="L116" i="1"/>
  <c r="L112" i="1"/>
  <c r="L62" i="1"/>
  <c r="L93" i="1"/>
  <c r="L21" i="1"/>
  <c r="L111" i="1"/>
  <c r="L30" i="1"/>
  <c r="L177" i="1"/>
  <c r="L180" i="1"/>
  <c r="L86" i="1"/>
  <c r="L183" i="1"/>
  <c r="L157" i="1"/>
  <c r="L158" i="1"/>
  <c r="L65" i="1"/>
  <c r="L166" i="1"/>
  <c r="L98" i="1"/>
  <c r="L145" i="1"/>
  <c r="L43" i="1"/>
  <c r="L77" i="1"/>
  <c r="L152" i="1"/>
  <c r="L161" i="1"/>
  <c r="L108" i="1"/>
  <c r="L182" i="1"/>
  <c r="L109" i="1"/>
  <c r="L14" i="1"/>
  <c r="L115" i="1"/>
  <c r="L52" i="1"/>
  <c r="L25" i="1"/>
  <c r="L147" i="1"/>
  <c r="L198" i="1"/>
  <c r="L129" i="1"/>
  <c r="L192" i="1"/>
  <c r="L27" i="1"/>
  <c r="L140" i="1"/>
  <c r="L178" i="1"/>
  <c r="L190" i="1"/>
  <c r="L15" i="1"/>
  <c r="L60" i="1"/>
  <c r="L54" i="1"/>
  <c r="L72" i="1"/>
  <c r="L160" i="1"/>
  <c r="L16" i="1"/>
  <c r="L117" i="1"/>
  <c r="L127" i="1"/>
  <c r="L89" i="1"/>
  <c r="L84" i="1"/>
  <c r="L68" i="1"/>
  <c r="L188" i="1"/>
  <c r="L46" i="1"/>
  <c r="L94" i="1"/>
  <c r="L17" i="1"/>
  <c r="L174" i="1"/>
  <c r="L18" i="1"/>
  <c r="N133" i="1"/>
  <c r="N197" i="1"/>
  <c r="N170" i="1"/>
  <c r="N69" i="1"/>
  <c r="N97" i="1"/>
  <c r="N159" i="1"/>
  <c r="N31" i="1"/>
  <c r="N165" i="1"/>
  <c r="N106" i="1"/>
  <c r="N78" i="1"/>
  <c r="N143" i="1"/>
  <c r="N95" i="1"/>
  <c r="N104" i="1"/>
  <c r="N135" i="1"/>
  <c r="N141" i="1"/>
  <c r="N74" i="1"/>
  <c r="N200" i="1"/>
  <c r="N99" i="1"/>
  <c r="N195" i="1"/>
  <c r="N171" i="1"/>
  <c r="N90" i="1"/>
  <c r="N47" i="1"/>
  <c r="N138" i="1"/>
  <c r="N122" i="1"/>
  <c r="N204" i="1"/>
  <c r="N206" i="1"/>
  <c r="N44" i="1"/>
  <c r="N162" i="1"/>
  <c r="N67" i="1"/>
  <c r="N172" i="1"/>
  <c r="N196" i="1"/>
  <c r="N48" i="1"/>
  <c r="N118" i="1"/>
  <c r="N156" i="1"/>
  <c r="N61" i="1"/>
  <c r="N176" i="1"/>
  <c r="N2" i="1"/>
  <c r="N168" i="1"/>
  <c r="N85" i="1"/>
  <c r="N185" i="1"/>
  <c r="N199" i="1"/>
  <c r="N83" i="1"/>
  <c r="N205" i="1"/>
  <c r="N73" i="1"/>
  <c r="N103" i="1"/>
  <c r="N202" i="1"/>
  <c r="N3" i="1"/>
  <c r="N32" i="1"/>
  <c r="N201" i="1"/>
  <c r="N24" i="1"/>
  <c r="N181" i="1"/>
  <c r="N79" i="1"/>
  <c r="N110" i="1"/>
  <c r="N193" i="1"/>
  <c r="N75" i="1"/>
  <c r="N4" i="1"/>
  <c r="N125" i="1"/>
  <c r="N5" i="1"/>
  <c r="N92" i="1"/>
  <c r="N66" i="1"/>
  <c r="N39" i="1"/>
  <c r="N38" i="1"/>
  <c r="N33" i="1"/>
  <c r="N163" i="1"/>
  <c r="N149" i="1"/>
  <c r="N26" i="1"/>
  <c r="N19" i="1"/>
  <c r="N100" i="1"/>
  <c r="N45" i="1"/>
  <c r="N23" i="1"/>
  <c r="N70" i="1"/>
  <c r="N56" i="1"/>
  <c r="N155" i="1"/>
  <c r="N81" i="1"/>
  <c r="N6" i="1"/>
  <c r="N136" i="1"/>
  <c r="N7" i="1"/>
  <c r="N121" i="1"/>
  <c r="N22" i="1"/>
  <c r="N76" i="1"/>
  <c r="N58" i="1"/>
  <c r="N139" i="1"/>
  <c r="N130" i="1"/>
  <c r="N151" i="1"/>
  <c r="N8" i="1"/>
  <c r="N113" i="1"/>
  <c r="N189" i="1"/>
  <c r="N71" i="1"/>
  <c r="N80" i="1"/>
  <c r="N57" i="1"/>
  <c r="N134" i="1"/>
  <c r="N175" i="1"/>
  <c r="N9" i="1"/>
  <c r="N42" i="1"/>
  <c r="N87" i="1"/>
  <c r="N63" i="1"/>
  <c r="N28" i="1"/>
  <c r="N49" i="1"/>
  <c r="N10" i="1"/>
  <c r="N203" i="1"/>
  <c r="N11" i="1"/>
  <c r="N124" i="1"/>
  <c r="N105" i="1"/>
  <c r="N82" i="1"/>
  <c r="N50" i="1"/>
  <c r="N120" i="1"/>
  <c r="N179" i="1"/>
  <c r="N96" i="1"/>
  <c r="N88" i="1"/>
  <c r="N131" i="1"/>
  <c r="N41" i="1"/>
  <c r="N167" i="1"/>
  <c r="N12" i="1"/>
  <c r="N191" i="1"/>
  <c r="N107" i="1"/>
  <c r="N186" i="1"/>
  <c r="N53" i="1"/>
  <c r="N132" i="1"/>
  <c r="N114" i="1"/>
  <c r="N194" i="1"/>
  <c r="N154" i="1"/>
  <c r="N29" i="1"/>
  <c r="N34" i="1"/>
  <c r="N137" i="1"/>
  <c r="N146" i="1"/>
  <c r="N150" i="1"/>
  <c r="N119" i="1"/>
  <c r="N187" i="1"/>
  <c r="N55" i="1"/>
  <c r="N59" i="1"/>
  <c r="N169" i="1"/>
  <c r="N91" i="1"/>
  <c r="N37" i="1"/>
  <c r="N173" i="1"/>
  <c r="N102" i="1"/>
  <c r="N123" i="1"/>
  <c r="N148" i="1"/>
  <c r="N64" i="1"/>
  <c r="N35" i="1"/>
  <c r="N153" i="1"/>
  <c r="N128" i="1"/>
  <c r="N40" i="1"/>
  <c r="N142" i="1"/>
  <c r="N144" i="1"/>
  <c r="N13" i="1"/>
  <c r="N36" i="1"/>
  <c r="N126" i="1"/>
  <c r="N20" i="1"/>
  <c r="N164" i="1"/>
  <c r="N51" i="1"/>
  <c r="N184" i="1"/>
  <c r="N116" i="1"/>
  <c r="N112" i="1"/>
  <c r="N62" i="1"/>
  <c r="N93" i="1"/>
  <c r="N21" i="1"/>
  <c r="N111" i="1"/>
  <c r="N30" i="1"/>
  <c r="N177" i="1"/>
  <c r="N180" i="1"/>
  <c r="N86" i="1"/>
  <c r="N183" i="1"/>
  <c r="N157" i="1"/>
  <c r="N158" i="1"/>
  <c r="N65" i="1"/>
  <c r="N166" i="1"/>
  <c r="N98" i="1"/>
  <c r="N145" i="1"/>
  <c r="N43" i="1"/>
  <c r="N77" i="1"/>
  <c r="N152" i="1"/>
  <c r="N161" i="1"/>
  <c r="N108" i="1"/>
  <c r="N182" i="1"/>
  <c r="N109" i="1"/>
  <c r="N14" i="1"/>
  <c r="N115" i="1"/>
  <c r="N52" i="1"/>
  <c r="N25" i="1"/>
  <c r="N147" i="1"/>
  <c r="N198" i="1"/>
  <c r="N129" i="1"/>
  <c r="N192" i="1"/>
  <c r="N27" i="1"/>
  <c r="N140" i="1"/>
  <c r="N178" i="1"/>
  <c r="N190" i="1"/>
  <c r="N15" i="1"/>
  <c r="N60" i="1"/>
  <c r="N54" i="1"/>
  <c r="N72" i="1"/>
  <c r="N160" i="1"/>
  <c r="N16" i="1"/>
  <c r="N117" i="1"/>
  <c r="N127" i="1"/>
  <c r="N89" i="1"/>
  <c r="N84" i="1"/>
  <c r="N68" i="1"/>
  <c r="N188" i="1"/>
  <c r="N46" i="1"/>
  <c r="N94" i="1"/>
  <c r="N17" i="1"/>
  <c r="N174" i="1"/>
  <c r="N18" i="1"/>
  <c r="N101" i="1"/>
  <c r="O101" i="1"/>
  <c r="M82" i="1"/>
  <c r="O82" i="1"/>
  <c r="P82" i="1"/>
  <c r="M50" i="1"/>
  <c r="O50" i="1"/>
  <c r="P50" i="1"/>
  <c r="M120" i="1"/>
  <c r="O120" i="1"/>
  <c r="P120" i="1"/>
  <c r="M179" i="1"/>
  <c r="O179" i="1"/>
  <c r="P179" i="1"/>
  <c r="M96" i="1"/>
  <c r="O96" i="1"/>
  <c r="P96" i="1"/>
  <c r="M88" i="1"/>
  <c r="O88" i="1"/>
  <c r="P88" i="1"/>
  <c r="M131" i="1"/>
  <c r="O131" i="1"/>
  <c r="P131" i="1"/>
  <c r="M41" i="1"/>
  <c r="O41" i="1"/>
  <c r="P41" i="1"/>
  <c r="M167" i="1"/>
  <c r="O167" i="1"/>
  <c r="P167" i="1"/>
  <c r="M12" i="1"/>
  <c r="O12" i="1"/>
  <c r="P12" i="1"/>
  <c r="M191" i="1"/>
  <c r="O191" i="1"/>
  <c r="P191" i="1"/>
  <c r="M107" i="1"/>
  <c r="O107" i="1"/>
  <c r="P107" i="1"/>
  <c r="M186" i="1"/>
  <c r="O186" i="1"/>
  <c r="P186" i="1"/>
  <c r="M53" i="1"/>
  <c r="O53" i="1"/>
  <c r="P53" i="1"/>
  <c r="M132" i="1"/>
  <c r="O132" i="1"/>
  <c r="P132" i="1"/>
  <c r="M114" i="1"/>
  <c r="O114" i="1"/>
  <c r="P114" i="1"/>
  <c r="M194" i="1"/>
  <c r="O194" i="1"/>
  <c r="P194" i="1"/>
  <c r="M154" i="1"/>
  <c r="O154" i="1"/>
  <c r="P154" i="1"/>
  <c r="M29" i="1"/>
  <c r="O29" i="1"/>
  <c r="P29" i="1"/>
  <c r="M34" i="1"/>
  <c r="O34" i="1"/>
  <c r="P34" i="1"/>
  <c r="M137" i="1"/>
  <c r="O137" i="1"/>
  <c r="P137" i="1"/>
  <c r="M146" i="1"/>
  <c r="O146" i="1"/>
  <c r="P146" i="1"/>
  <c r="M150" i="1"/>
  <c r="O150" i="1"/>
  <c r="P150" i="1"/>
  <c r="M119" i="1"/>
  <c r="O119" i="1"/>
  <c r="P119" i="1"/>
  <c r="M187" i="1"/>
  <c r="O187" i="1"/>
  <c r="P187" i="1"/>
  <c r="M55" i="1"/>
  <c r="O55" i="1"/>
  <c r="P55" i="1"/>
  <c r="M59" i="1"/>
  <c r="O59" i="1"/>
  <c r="P59" i="1"/>
  <c r="M169" i="1"/>
  <c r="O169" i="1"/>
  <c r="P169" i="1"/>
  <c r="M91" i="1"/>
  <c r="O91" i="1"/>
  <c r="P91" i="1"/>
  <c r="M37" i="1"/>
  <c r="O37" i="1"/>
  <c r="P37" i="1"/>
  <c r="M173" i="1"/>
  <c r="O173" i="1"/>
  <c r="P173" i="1"/>
  <c r="M102" i="1"/>
  <c r="O102" i="1"/>
  <c r="P102" i="1"/>
  <c r="M123" i="1"/>
  <c r="O123" i="1"/>
  <c r="P123" i="1"/>
  <c r="M148" i="1"/>
  <c r="O148" i="1"/>
  <c r="P148" i="1"/>
  <c r="M64" i="1"/>
  <c r="O64" i="1"/>
  <c r="P64" i="1"/>
  <c r="M35" i="1"/>
  <c r="O35" i="1"/>
  <c r="P35" i="1"/>
  <c r="M153" i="1"/>
  <c r="O153" i="1"/>
  <c r="P153" i="1"/>
  <c r="M128" i="1"/>
  <c r="O128" i="1"/>
  <c r="P128" i="1"/>
  <c r="M40" i="1"/>
  <c r="O40" i="1"/>
  <c r="P40" i="1"/>
  <c r="M142" i="1"/>
  <c r="O142" i="1"/>
  <c r="P142" i="1"/>
  <c r="M144" i="1"/>
  <c r="O144" i="1"/>
  <c r="P144" i="1"/>
  <c r="M13" i="1"/>
  <c r="O13" i="1"/>
  <c r="P13" i="1"/>
  <c r="M36" i="1"/>
  <c r="O36" i="1"/>
  <c r="P36" i="1"/>
  <c r="M126" i="1"/>
  <c r="O126" i="1"/>
  <c r="P126" i="1"/>
  <c r="M20" i="1"/>
  <c r="O20" i="1"/>
  <c r="P20" i="1"/>
  <c r="M164" i="1"/>
  <c r="O164" i="1"/>
  <c r="P164" i="1"/>
  <c r="M51" i="1"/>
  <c r="O51" i="1"/>
  <c r="P51" i="1"/>
  <c r="M184" i="1"/>
  <c r="O184" i="1"/>
  <c r="P184" i="1"/>
  <c r="M116" i="1"/>
  <c r="O116" i="1"/>
  <c r="P116" i="1"/>
  <c r="M112" i="1"/>
  <c r="O112" i="1"/>
  <c r="P112" i="1"/>
  <c r="M62" i="1"/>
  <c r="O62" i="1"/>
  <c r="P62" i="1"/>
  <c r="M93" i="1"/>
  <c r="O93" i="1"/>
  <c r="P93" i="1"/>
  <c r="M21" i="1"/>
  <c r="O21" i="1"/>
  <c r="P21" i="1"/>
  <c r="M111" i="1"/>
  <c r="O111" i="1"/>
  <c r="P111" i="1"/>
  <c r="M30" i="1"/>
  <c r="O30" i="1"/>
  <c r="P30" i="1"/>
  <c r="M177" i="1"/>
  <c r="O177" i="1"/>
  <c r="P177" i="1"/>
  <c r="M180" i="1"/>
  <c r="O180" i="1"/>
  <c r="P180" i="1"/>
  <c r="M86" i="1"/>
  <c r="O86" i="1"/>
  <c r="P86" i="1"/>
  <c r="M183" i="1"/>
  <c r="O183" i="1"/>
  <c r="P183" i="1"/>
  <c r="M157" i="1"/>
  <c r="O157" i="1"/>
  <c r="P157" i="1"/>
  <c r="M158" i="1"/>
  <c r="O158" i="1"/>
  <c r="P158" i="1"/>
  <c r="M65" i="1"/>
  <c r="O65" i="1"/>
  <c r="P65" i="1"/>
  <c r="M166" i="1"/>
  <c r="O166" i="1"/>
  <c r="P166" i="1"/>
  <c r="M98" i="1"/>
  <c r="O98" i="1"/>
  <c r="P98" i="1"/>
  <c r="M145" i="1"/>
  <c r="O145" i="1"/>
  <c r="P145" i="1"/>
  <c r="M43" i="1"/>
  <c r="O43" i="1"/>
  <c r="P43" i="1"/>
  <c r="M77" i="1"/>
  <c r="O77" i="1"/>
  <c r="P77" i="1"/>
  <c r="M152" i="1"/>
  <c r="O152" i="1"/>
  <c r="P152" i="1"/>
  <c r="M161" i="1"/>
  <c r="O161" i="1"/>
  <c r="P161" i="1"/>
  <c r="M108" i="1"/>
  <c r="O108" i="1"/>
  <c r="P108" i="1"/>
  <c r="M182" i="1"/>
  <c r="O182" i="1"/>
  <c r="P182" i="1"/>
  <c r="M109" i="1"/>
  <c r="O109" i="1"/>
  <c r="P109" i="1"/>
  <c r="M14" i="1"/>
  <c r="O14" i="1"/>
  <c r="P14" i="1"/>
  <c r="M115" i="1"/>
  <c r="O115" i="1"/>
  <c r="P115" i="1"/>
  <c r="M52" i="1"/>
  <c r="O52" i="1"/>
  <c r="P52" i="1"/>
  <c r="M25" i="1"/>
  <c r="O25" i="1"/>
  <c r="P25" i="1"/>
  <c r="M147" i="1"/>
  <c r="O147" i="1"/>
  <c r="P147" i="1"/>
  <c r="M198" i="1"/>
  <c r="O198" i="1"/>
  <c r="P198" i="1"/>
  <c r="M129" i="1"/>
  <c r="O129" i="1"/>
  <c r="P129" i="1"/>
  <c r="M192" i="1"/>
  <c r="O192" i="1"/>
  <c r="P192" i="1"/>
  <c r="M27" i="1"/>
  <c r="O27" i="1"/>
  <c r="P27" i="1"/>
  <c r="M140" i="1"/>
  <c r="O140" i="1"/>
  <c r="P140" i="1"/>
  <c r="M178" i="1"/>
  <c r="O178" i="1"/>
  <c r="P178" i="1"/>
  <c r="M190" i="1"/>
  <c r="O190" i="1"/>
  <c r="P190" i="1"/>
  <c r="M15" i="1"/>
  <c r="O15" i="1"/>
  <c r="P15" i="1"/>
  <c r="M60" i="1"/>
  <c r="O60" i="1"/>
  <c r="P60" i="1"/>
  <c r="M54" i="1"/>
  <c r="O54" i="1"/>
  <c r="P54" i="1"/>
  <c r="M72" i="1"/>
  <c r="O72" i="1"/>
  <c r="P72" i="1"/>
  <c r="M160" i="1"/>
  <c r="O160" i="1"/>
  <c r="P160" i="1"/>
  <c r="M16" i="1"/>
  <c r="O16" i="1"/>
  <c r="P16" i="1"/>
  <c r="M117" i="1"/>
  <c r="O117" i="1"/>
  <c r="P117" i="1"/>
  <c r="M127" i="1"/>
  <c r="O127" i="1"/>
  <c r="P127" i="1"/>
  <c r="M89" i="1"/>
  <c r="O89" i="1"/>
  <c r="P89" i="1"/>
  <c r="M84" i="1"/>
  <c r="O84" i="1"/>
  <c r="P84" i="1"/>
  <c r="M68" i="1"/>
  <c r="O68" i="1"/>
  <c r="P68" i="1"/>
  <c r="M188" i="1"/>
  <c r="O188" i="1"/>
  <c r="P188" i="1"/>
  <c r="M46" i="1"/>
  <c r="O46" i="1"/>
  <c r="P46" i="1"/>
  <c r="M94" i="1"/>
  <c r="O94" i="1"/>
  <c r="P94" i="1"/>
  <c r="M17" i="1"/>
  <c r="O17" i="1"/>
  <c r="P17" i="1"/>
  <c r="M174" i="1"/>
  <c r="O174" i="1"/>
  <c r="P174" i="1"/>
  <c r="M18" i="1"/>
  <c r="O18" i="1"/>
  <c r="P18" i="1"/>
  <c r="M87" i="1"/>
  <c r="O87" i="1"/>
  <c r="P87" i="1"/>
  <c r="M63" i="1"/>
  <c r="O63" i="1"/>
  <c r="P63" i="1"/>
  <c r="M28" i="1"/>
  <c r="O28" i="1"/>
  <c r="P28" i="1"/>
  <c r="M49" i="1"/>
  <c r="O49" i="1"/>
  <c r="P49" i="1"/>
  <c r="M10" i="1"/>
  <c r="O10" i="1"/>
  <c r="P10" i="1"/>
  <c r="M203" i="1"/>
  <c r="O203" i="1"/>
  <c r="P203" i="1"/>
  <c r="M11" i="1"/>
  <c r="O11" i="1"/>
  <c r="P11" i="1"/>
  <c r="M124" i="1"/>
  <c r="O124" i="1"/>
  <c r="P124" i="1"/>
  <c r="M105" i="1"/>
  <c r="O105" i="1"/>
  <c r="P105" i="1"/>
  <c r="M133" i="1"/>
  <c r="O133" i="1"/>
  <c r="P133" i="1"/>
  <c r="M197" i="1"/>
  <c r="O197" i="1"/>
  <c r="P197" i="1"/>
  <c r="M170" i="1"/>
  <c r="O170" i="1"/>
  <c r="P170" i="1"/>
  <c r="M69" i="1"/>
  <c r="O69" i="1"/>
  <c r="P69" i="1"/>
  <c r="M97" i="1"/>
  <c r="O97" i="1"/>
  <c r="P97" i="1"/>
  <c r="M159" i="1"/>
  <c r="O159" i="1"/>
  <c r="P159" i="1"/>
  <c r="M31" i="1"/>
  <c r="O31" i="1"/>
  <c r="P31" i="1"/>
  <c r="M165" i="1"/>
  <c r="O165" i="1"/>
  <c r="P165" i="1"/>
  <c r="M106" i="1"/>
  <c r="O106" i="1"/>
  <c r="P106" i="1"/>
  <c r="M78" i="1"/>
  <c r="O78" i="1"/>
  <c r="P78" i="1"/>
  <c r="M143" i="1"/>
  <c r="O143" i="1"/>
  <c r="P143" i="1"/>
  <c r="M95" i="1"/>
  <c r="O95" i="1"/>
  <c r="P95" i="1"/>
  <c r="M104" i="1"/>
  <c r="O104" i="1"/>
  <c r="P104" i="1"/>
  <c r="M135" i="1"/>
  <c r="O135" i="1"/>
  <c r="P135" i="1"/>
  <c r="M141" i="1"/>
  <c r="O141" i="1"/>
  <c r="P141" i="1"/>
  <c r="M74" i="1"/>
  <c r="O74" i="1"/>
  <c r="P74" i="1"/>
  <c r="M200" i="1"/>
  <c r="O200" i="1"/>
  <c r="P200" i="1"/>
  <c r="M99" i="1"/>
  <c r="O99" i="1"/>
  <c r="P99" i="1"/>
  <c r="M195" i="1"/>
  <c r="O195" i="1"/>
  <c r="P195" i="1"/>
  <c r="M171" i="1"/>
  <c r="O171" i="1"/>
  <c r="P171" i="1"/>
  <c r="M90" i="1"/>
  <c r="O90" i="1"/>
  <c r="P90" i="1"/>
  <c r="M47" i="1"/>
  <c r="O47" i="1"/>
  <c r="P47" i="1"/>
  <c r="M138" i="1"/>
  <c r="O138" i="1"/>
  <c r="P138" i="1"/>
  <c r="M122" i="1"/>
  <c r="O122" i="1"/>
  <c r="P122" i="1"/>
  <c r="M204" i="1"/>
  <c r="O204" i="1"/>
  <c r="P204" i="1"/>
  <c r="M206" i="1"/>
  <c r="O206" i="1"/>
  <c r="P206" i="1"/>
  <c r="M44" i="1"/>
  <c r="O44" i="1"/>
  <c r="P44" i="1"/>
  <c r="M162" i="1"/>
  <c r="O162" i="1"/>
  <c r="P162" i="1"/>
  <c r="M67" i="1"/>
  <c r="O67" i="1"/>
  <c r="P67" i="1"/>
  <c r="M172" i="1"/>
  <c r="O172" i="1"/>
  <c r="P172" i="1"/>
  <c r="M196" i="1"/>
  <c r="O196" i="1"/>
  <c r="P196" i="1"/>
  <c r="M48" i="1"/>
  <c r="O48" i="1"/>
  <c r="P48" i="1"/>
  <c r="M118" i="1"/>
  <c r="O118" i="1"/>
  <c r="P118" i="1"/>
  <c r="M156" i="1"/>
  <c r="O156" i="1"/>
  <c r="P156" i="1"/>
  <c r="M61" i="1"/>
  <c r="O61" i="1"/>
  <c r="P61" i="1"/>
  <c r="M176" i="1"/>
  <c r="O176" i="1"/>
  <c r="P176" i="1"/>
  <c r="M2" i="1"/>
  <c r="O2" i="1"/>
  <c r="P2" i="1"/>
  <c r="M168" i="1"/>
  <c r="O168" i="1"/>
  <c r="P168" i="1"/>
  <c r="M85" i="1"/>
  <c r="O85" i="1"/>
  <c r="P85" i="1"/>
  <c r="M185" i="1"/>
  <c r="O185" i="1"/>
  <c r="P185" i="1"/>
  <c r="M199" i="1"/>
  <c r="O199" i="1"/>
  <c r="P199" i="1"/>
  <c r="M83" i="1"/>
  <c r="O83" i="1"/>
  <c r="P83" i="1"/>
  <c r="M205" i="1"/>
  <c r="O205" i="1"/>
  <c r="P205" i="1"/>
  <c r="M73" i="1"/>
  <c r="O73" i="1"/>
  <c r="P73" i="1"/>
  <c r="M103" i="1"/>
  <c r="O103" i="1"/>
  <c r="P103" i="1"/>
  <c r="M202" i="1"/>
  <c r="O202" i="1"/>
  <c r="P202" i="1"/>
  <c r="M3" i="1"/>
  <c r="O3" i="1"/>
  <c r="P3" i="1"/>
  <c r="M32" i="1"/>
  <c r="O32" i="1"/>
  <c r="P32" i="1"/>
  <c r="M201" i="1"/>
  <c r="O201" i="1"/>
  <c r="P201" i="1"/>
  <c r="M24" i="1"/>
  <c r="O24" i="1"/>
  <c r="P24" i="1"/>
  <c r="M181" i="1"/>
  <c r="O181" i="1"/>
  <c r="P181" i="1"/>
  <c r="M79" i="1"/>
  <c r="O79" i="1"/>
  <c r="P79" i="1"/>
  <c r="M110" i="1"/>
  <c r="O110" i="1"/>
  <c r="P110" i="1"/>
  <c r="M193" i="1"/>
  <c r="O193" i="1"/>
  <c r="P193" i="1"/>
  <c r="M75" i="1"/>
  <c r="O75" i="1"/>
  <c r="P75" i="1"/>
  <c r="M4" i="1"/>
  <c r="O4" i="1"/>
  <c r="P4" i="1"/>
  <c r="M125" i="1"/>
  <c r="O125" i="1"/>
  <c r="P125" i="1"/>
  <c r="M5" i="1"/>
  <c r="O5" i="1"/>
  <c r="P5" i="1"/>
  <c r="M92" i="1"/>
  <c r="O92" i="1"/>
  <c r="P92" i="1"/>
  <c r="M66" i="1"/>
  <c r="O66" i="1"/>
  <c r="P66" i="1"/>
  <c r="M39" i="1"/>
  <c r="O39" i="1"/>
  <c r="P39" i="1"/>
  <c r="M38" i="1"/>
  <c r="O38" i="1"/>
  <c r="P38" i="1"/>
  <c r="M33" i="1"/>
  <c r="O33" i="1"/>
  <c r="P33" i="1"/>
  <c r="M163" i="1"/>
  <c r="O163" i="1"/>
  <c r="P163" i="1"/>
  <c r="M149" i="1"/>
  <c r="O149" i="1"/>
  <c r="P149" i="1"/>
  <c r="M26" i="1"/>
  <c r="O26" i="1"/>
  <c r="P26" i="1"/>
  <c r="M19" i="1"/>
  <c r="O19" i="1"/>
  <c r="P19" i="1"/>
  <c r="M100" i="1"/>
  <c r="O100" i="1"/>
  <c r="P100" i="1"/>
  <c r="M45" i="1"/>
  <c r="O45" i="1"/>
  <c r="P45" i="1"/>
  <c r="M23" i="1"/>
  <c r="O23" i="1"/>
  <c r="P23" i="1"/>
  <c r="M70" i="1"/>
  <c r="O70" i="1"/>
  <c r="P70" i="1"/>
  <c r="M56" i="1"/>
  <c r="O56" i="1"/>
  <c r="P56" i="1"/>
  <c r="M155" i="1"/>
  <c r="O155" i="1"/>
  <c r="P155" i="1"/>
  <c r="M81" i="1"/>
  <c r="O81" i="1"/>
  <c r="P81" i="1"/>
  <c r="M6" i="1"/>
  <c r="O6" i="1"/>
  <c r="P6" i="1"/>
  <c r="M136" i="1"/>
  <c r="O136" i="1"/>
  <c r="P136" i="1"/>
  <c r="M7" i="1"/>
  <c r="O7" i="1"/>
  <c r="P7" i="1"/>
  <c r="M121" i="1"/>
  <c r="O121" i="1"/>
  <c r="P121" i="1"/>
  <c r="M22" i="1"/>
  <c r="O22" i="1"/>
  <c r="P22" i="1"/>
  <c r="M76" i="1"/>
  <c r="O76" i="1"/>
  <c r="P76" i="1"/>
  <c r="M58" i="1"/>
  <c r="O58" i="1"/>
  <c r="P58" i="1"/>
  <c r="M139" i="1"/>
  <c r="O139" i="1"/>
  <c r="P139" i="1"/>
  <c r="M130" i="1"/>
  <c r="O130" i="1"/>
  <c r="P130" i="1"/>
  <c r="M151" i="1"/>
  <c r="O151" i="1"/>
  <c r="P151" i="1"/>
  <c r="M8" i="1"/>
  <c r="O8" i="1"/>
  <c r="P8" i="1"/>
  <c r="M113" i="1"/>
  <c r="O113" i="1"/>
  <c r="P113" i="1"/>
  <c r="M189" i="1"/>
  <c r="O189" i="1"/>
  <c r="P189" i="1"/>
  <c r="M71" i="1"/>
  <c r="O71" i="1"/>
  <c r="P71" i="1"/>
  <c r="M80" i="1"/>
  <c r="O80" i="1"/>
  <c r="P80" i="1"/>
  <c r="M57" i="1"/>
  <c r="O57" i="1"/>
  <c r="P57" i="1"/>
  <c r="M134" i="1"/>
  <c r="O134" i="1"/>
  <c r="P134" i="1"/>
  <c r="M175" i="1"/>
  <c r="O175" i="1"/>
  <c r="P175" i="1"/>
  <c r="M9" i="1"/>
  <c r="O9" i="1"/>
  <c r="P9" i="1"/>
  <c r="M42" i="1"/>
  <c r="O42" i="1"/>
  <c r="P42" i="1"/>
  <c r="L101" i="1"/>
  <c r="BW19" i="1"/>
  <c r="BX19" i="1"/>
  <c r="AI182" i="1"/>
  <c r="AJ182" i="1"/>
  <c r="AT182" i="1"/>
  <c r="BC182" i="1"/>
  <c r="BD182" i="1"/>
  <c r="BM182" i="1"/>
  <c r="BN182" i="1"/>
  <c r="BW182" i="1"/>
  <c r="BX182" i="1"/>
  <c r="CC182" i="1"/>
  <c r="CD182" i="1"/>
  <c r="CH182" i="1"/>
  <c r="CI182" i="1"/>
  <c r="CK182" i="1"/>
  <c r="CK117" i="1"/>
  <c r="CI117" i="1"/>
  <c r="CH117" i="1"/>
  <c r="CD117" i="1"/>
  <c r="CC117" i="1"/>
  <c r="BX117" i="1"/>
  <c r="BW117" i="1"/>
  <c r="BN117" i="1"/>
  <c r="BM117" i="1"/>
  <c r="BD117" i="1"/>
  <c r="BC117" i="1"/>
  <c r="AT117" i="1"/>
  <c r="AJ117" i="1"/>
  <c r="AI117" i="1"/>
  <c r="AI192" i="1"/>
  <c r="AJ192" i="1"/>
  <c r="AT192" i="1"/>
  <c r="BC192" i="1"/>
  <c r="BD192" i="1"/>
  <c r="BM192" i="1"/>
  <c r="BN192" i="1"/>
  <c r="BW192" i="1"/>
  <c r="BX192" i="1"/>
  <c r="CC192" i="1"/>
  <c r="CD192" i="1"/>
  <c r="CH192" i="1"/>
  <c r="CI192" i="1"/>
  <c r="CK192" i="1"/>
  <c r="AI177" i="1"/>
  <c r="AJ177" i="1"/>
  <c r="AT177" i="1"/>
  <c r="BC177" i="1"/>
  <c r="BD177" i="1"/>
  <c r="BM177" i="1"/>
  <c r="BN177" i="1"/>
  <c r="BW177" i="1"/>
  <c r="BX177" i="1"/>
  <c r="CC177" i="1"/>
  <c r="CD177" i="1"/>
  <c r="CH177" i="1"/>
  <c r="CI177" i="1"/>
  <c r="CK177" i="1"/>
  <c r="AI184" i="1"/>
  <c r="AJ184" i="1"/>
  <c r="AT184" i="1"/>
  <c r="BC184" i="1"/>
  <c r="BD184" i="1"/>
  <c r="BM184" i="1"/>
  <c r="BN184" i="1"/>
  <c r="BW184" i="1"/>
  <c r="BX184" i="1"/>
  <c r="CC184" i="1"/>
  <c r="CD184" i="1"/>
  <c r="CH184" i="1"/>
  <c r="CI184" i="1"/>
  <c r="CK184" i="1"/>
  <c r="AJ8" i="1"/>
  <c r="AT8" i="1"/>
  <c r="BC8" i="1"/>
  <c r="BD8" i="1"/>
  <c r="BM8" i="1"/>
  <c r="BN8" i="1"/>
  <c r="BW8" i="1"/>
  <c r="BX8" i="1"/>
  <c r="CC8" i="1"/>
  <c r="CD8" i="1"/>
  <c r="CH8" i="1"/>
  <c r="CI8" i="1"/>
  <c r="CK8" i="1"/>
  <c r="BP211" i="1" l="1"/>
  <c r="BO210" i="1"/>
  <c r="BP210" i="1"/>
  <c r="Q211" i="1"/>
  <c r="AC211" i="1"/>
  <c r="AU211" i="1"/>
  <c r="AA210" i="1"/>
  <c r="AB210" i="1"/>
  <c r="AA219" i="1"/>
  <c r="BG210" i="1"/>
  <c r="AW232" i="1"/>
  <c r="AW231" i="1" s="1"/>
  <c r="AU221" i="1"/>
  <c r="AV232" i="1"/>
  <c r="AV231" i="1" s="1"/>
  <c r="Q217" i="1"/>
  <c r="Q224" i="1" s="1"/>
  <c r="R211" i="1"/>
  <c r="S211" i="1"/>
  <c r="R217" i="1"/>
  <c r="AB232" i="1"/>
  <c r="BY221" i="1"/>
  <c r="AD232" i="1"/>
  <c r="BO218" i="1"/>
  <c r="AA211" i="1"/>
  <c r="Q218" i="1"/>
  <c r="BF210" i="1"/>
  <c r="AA221" i="1"/>
  <c r="R218" i="1"/>
  <c r="R220" i="1" s="1"/>
  <c r="R222" i="1" s="1"/>
  <c r="AA217" i="1"/>
  <c r="Q219" i="1"/>
  <c r="R219" i="1"/>
  <c r="AA218" i="1"/>
  <c r="Q221" i="1"/>
  <c r="BE219" i="1"/>
  <c r="AU232" i="1"/>
  <c r="AU231" i="1" s="1"/>
  <c r="S210" i="1"/>
  <c r="R221" i="1"/>
  <c r="Q210" i="1"/>
  <c r="BR221" i="1"/>
  <c r="AW210" i="1"/>
  <c r="BO221" i="1"/>
  <c r="AC210" i="1"/>
  <c r="AC232" i="1"/>
  <c r="AC231" i="1" s="1"/>
  <c r="R210" i="1"/>
  <c r="AB211" i="1"/>
  <c r="AA231" i="1"/>
  <c r="AB231" i="1"/>
  <c r="AD231" i="1"/>
  <c r="BO211" i="1"/>
  <c r="AU217" i="1"/>
  <c r="BY219" i="1"/>
  <c r="BG211" i="1"/>
  <c r="BE221" i="1"/>
  <c r="BQ211" i="1"/>
  <c r="BR218" i="1"/>
  <c r="BO219" i="1"/>
  <c r="BY218" i="1"/>
  <c r="BE217" i="1"/>
  <c r="AU218" i="1"/>
  <c r="BY217" i="1"/>
  <c r="BR219" i="1"/>
  <c r="BE218" i="1"/>
  <c r="AU219" i="1"/>
  <c r="BO217" i="1"/>
  <c r="BY210" i="1"/>
  <c r="AV211" i="1"/>
  <c r="BR217" i="1"/>
  <c r="BR224" i="1" s="1"/>
  <c r="BE211" i="1"/>
  <c r="AW211" i="1"/>
  <c r="AU210" i="1"/>
  <c r="AV210" i="1"/>
  <c r="BF211" i="1"/>
  <c r="BE210" i="1"/>
  <c r="BY211" i="1"/>
  <c r="BQ210" i="1"/>
  <c r="CB225" i="1"/>
  <c r="CB224" i="1"/>
  <c r="AJ162" i="1"/>
  <c r="CQ217" i="1"/>
  <c r="CQ218" i="1"/>
  <c r="CQ219" i="1"/>
  <c r="CQ220" i="1"/>
  <c r="CQ221" i="1"/>
  <c r="CQ222" i="1"/>
  <c r="CQ216" i="1"/>
  <c r="BW195" i="1"/>
  <c r="BX195" i="1"/>
  <c r="BW162" i="1"/>
  <c r="BX162" i="1"/>
  <c r="BW87" i="1"/>
  <c r="BX87" i="1"/>
  <c r="BW63" i="1"/>
  <c r="BX63" i="1"/>
  <c r="BW186" i="1"/>
  <c r="BX186" i="1"/>
  <c r="BW2" i="1"/>
  <c r="BX2" i="1"/>
  <c r="BW88" i="1"/>
  <c r="BX88" i="1"/>
  <c r="BW154" i="1"/>
  <c r="BX154" i="1"/>
  <c r="BW18" i="1"/>
  <c r="BX18" i="1"/>
  <c r="BW78" i="1"/>
  <c r="BX78" i="1"/>
  <c r="BW6" i="1"/>
  <c r="BX6" i="1"/>
  <c r="BW3" i="1"/>
  <c r="BX3" i="1"/>
  <c r="BW174" i="1"/>
  <c r="BX174" i="1"/>
  <c r="BW5" i="1"/>
  <c r="BX5" i="1"/>
  <c r="BW7" i="1"/>
  <c r="BX7" i="1"/>
  <c r="BW91" i="1"/>
  <c r="BX91" i="1"/>
  <c r="BW14" i="1"/>
  <c r="BX14" i="1"/>
  <c r="BW11" i="1"/>
  <c r="BX11" i="1"/>
  <c r="BW17" i="1"/>
  <c r="BX17" i="1"/>
  <c r="BW149" i="1"/>
  <c r="BX149" i="1"/>
  <c r="BW164" i="1"/>
  <c r="BX164" i="1"/>
  <c r="BW13" i="1"/>
  <c r="BX13" i="1"/>
  <c r="BW10" i="1"/>
  <c r="BX10" i="1"/>
  <c r="BW9" i="1"/>
  <c r="BX9" i="1"/>
  <c r="BW16" i="1"/>
  <c r="BX16" i="1"/>
  <c r="BW15" i="1"/>
  <c r="BX15" i="1"/>
  <c r="BW194" i="1"/>
  <c r="BX194" i="1"/>
  <c r="BW74" i="1"/>
  <c r="BX74" i="1"/>
  <c r="BW156" i="1"/>
  <c r="BX156" i="1"/>
  <c r="BW94" i="1"/>
  <c r="BX94" i="1"/>
  <c r="BW166" i="1"/>
  <c r="BX166" i="1"/>
  <c r="BW146" i="1"/>
  <c r="BX146" i="1"/>
  <c r="BW169" i="1"/>
  <c r="BX169" i="1"/>
  <c r="BW100" i="1"/>
  <c r="BX100" i="1"/>
  <c r="BW151" i="1"/>
  <c r="BX151" i="1"/>
  <c r="BW158" i="1"/>
  <c r="BX158" i="1"/>
  <c r="BW79" i="1"/>
  <c r="BX79" i="1"/>
  <c r="BW134" i="1"/>
  <c r="BX134" i="1"/>
  <c r="BW133" i="1"/>
  <c r="BX133" i="1"/>
  <c r="BW112" i="1"/>
  <c r="BX112" i="1"/>
  <c r="BW50" i="1"/>
  <c r="BX50" i="1"/>
  <c r="BW21" i="1"/>
  <c r="BX21" i="1"/>
  <c r="BW147" i="1"/>
  <c r="BX147" i="1"/>
  <c r="BW116" i="1"/>
  <c r="BX116" i="1"/>
  <c r="BW138" i="1"/>
  <c r="BX138" i="1"/>
  <c r="BW175" i="1"/>
  <c r="BX175" i="1"/>
  <c r="BW180" i="1"/>
  <c r="BX180" i="1"/>
  <c r="BW150" i="1"/>
  <c r="BX150" i="1"/>
  <c r="BW121" i="1"/>
  <c r="BX121" i="1"/>
  <c r="BW141" i="1"/>
  <c r="BX141" i="1"/>
  <c r="BW155" i="1"/>
  <c r="BX155" i="1"/>
  <c r="BW165" i="1"/>
  <c r="BX165" i="1"/>
  <c r="BW42" i="1"/>
  <c r="BX42" i="1"/>
  <c r="BW96" i="1"/>
  <c r="BX96" i="1"/>
  <c r="BW71" i="1"/>
  <c r="BX71" i="1"/>
  <c r="BW75" i="1"/>
  <c r="BX75" i="1"/>
  <c r="BW67" i="1"/>
  <c r="BX67" i="1"/>
  <c r="BW86" i="1"/>
  <c r="BX86" i="1"/>
  <c r="BW200" i="1"/>
  <c r="BX200" i="1"/>
  <c r="BW93" i="1"/>
  <c r="BX93" i="1"/>
  <c r="BW110" i="1"/>
  <c r="BX110" i="1"/>
  <c r="BW123" i="1"/>
  <c r="BX123" i="1"/>
  <c r="BW53" i="1"/>
  <c r="BX53" i="1"/>
  <c r="BT101" i="1"/>
  <c r="BU101" i="1"/>
  <c r="BW101" i="1"/>
  <c r="BX101" i="1"/>
  <c r="BW23" i="1"/>
  <c r="BX23" i="1"/>
  <c r="BW41" i="1"/>
  <c r="BX41" i="1"/>
  <c r="BW120" i="1"/>
  <c r="BX120" i="1"/>
  <c r="BW135" i="1"/>
  <c r="BX135" i="1"/>
  <c r="BW58" i="1"/>
  <c r="BX58" i="1"/>
  <c r="BW201" i="1"/>
  <c r="BX201" i="1"/>
  <c r="BW136" i="1"/>
  <c r="BX136" i="1"/>
  <c r="BW82" i="1"/>
  <c r="BX82" i="1"/>
  <c r="BW57" i="1"/>
  <c r="BX57" i="1"/>
  <c r="BW205" i="1"/>
  <c r="BX205" i="1"/>
  <c r="BW84" i="1"/>
  <c r="BX84" i="1"/>
  <c r="BW125" i="1"/>
  <c r="BX125" i="1"/>
  <c r="BW43" i="1"/>
  <c r="BX43" i="1"/>
  <c r="BW73" i="1"/>
  <c r="BX73" i="1"/>
  <c r="BW31" i="1"/>
  <c r="BX31" i="1"/>
  <c r="BW130" i="1"/>
  <c r="BX130" i="1"/>
  <c r="BW183" i="1"/>
  <c r="BX183" i="1"/>
  <c r="BW188" i="1"/>
  <c r="BX188" i="1"/>
  <c r="BW189" i="1"/>
  <c r="BX189" i="1"/>
  <c r="BW197" i="1"/>
  <c r="BX197" i="1"/>
  <c r="BW132" i="1"/>
  <c r="BX132" i="1"/>
  <c r="BW69" i="1"/>
  <c r="BX69" i="1"/>
  <c r="BW97" i="1"/>
  <c r="BX97" i="1"/>
  <c r="BW114" i="1"/>
  <c r="BX114" i="1"/>
  <c r="BW137" i="1"/>
  <c r="BX137" i="1"/>
  <c r="BW187" i="1"/>
  <c r="BX187" i="1"/>
  <c r="BW104" i="1"/>
  <c r="BX104" i="1"/>
  <c r="BW59" i="1"/>
  <c r="BX59" i="1"/>
  <c r="BW148" i="1"/>
  <c r="BX148" i="1"/>
  <c r="BW36" i="1"/>
  <c r="BX36" i="1"/>
  <c r="BW90" i="1"/>
  <c r="BX90" i="1"/>
  <c r="BW47" i="1"/>
  <c r="BX47" i="1"/>
  <c r="BW122" i="1"/>
  <c r="BX122" i="1"/>
  <c r="BW196" i="1"/>
  <c r="BX196" i="1"/>
  <c r="BW118" i="1"/>
  <c r="BX118" i="1"/>
  <c r="BW111" i="1"/>
  <c r="BX111" i="1"/>
  <c r="BW98" i="1"/>
  <c r="BX98" i="1"/>
  <c r="BW176" i="1"/>
  <c r="BX176" i="1"/>
  <c r="BW161" i="1"/>
  <c r="BX161" i="1"/>
  <c r="BW140" i="1"/>
  <c r="BX140" i="1"/>
  <c r="BW199" i="1"/>
  <c r="BX199" i="1"/>
  <c r="BW85" i="1"/>
  <c r="BX85" i="1"/>
  <c r="BW109" i="1"/>
  <c r="BX109" i="1"/>
  <c r="BW20" i="1"/>
  <c r="BX20" i="1"/>
  <c r="BW25" i="1"/>
  <c r="BX25" i="1"/>
  <c r="BW24" i="1"/>
  <c r="BX24" i="1"/>
  <c r="BW193" i="1"/>
  <c r="BX193" i="1"/>
  <c r="BW45" i="1"/>
  <c r="BX45" i="1"/>
  <c r="BW178" i="1"/>
  <c r="BX178" i="1"/>
  <c r="BW190" i="1"/>
  <c r="BX190" i="1"/>
  <c r="BW76" i="1"/>
  <c r="BX76" i="1"/>
  <c r="BW113" i="1"/>
  <c r="BX113" i="1"/>
  <c r="BW145" i="1"/>
  <c r="BX145" i="1"/>
  <c r="BW105" i="1"/>
  <c r="BX105" i="1"/>
  <c r="BW191" i="1"/>
  <c r="BX191" i="1"/>
  <c r="BW107" i="1"/>
  <c r="BX107" i="1"/>
  <c r="BW46" i="1"/>
  <c r="BX46" i="1"/>
  <c r="BW4" i="1"/>
  <c r="BX4" i="1"/>
  <c r="BW83" i="1"/>
  <c r="BX83" i="1"/>
  <c r="BW160" i="1"/>
  <c r="BX160" i="1"/>
  <c r="BW49" i="1"/>
  <c r="BX49" i="1"/>
  <c r="BW37" i="1"/>
  <c r="BX37" i="1"/>
  <c r="BW102" i="1"/>
  <c r="BX102" i="1"/>
  <c r="BW62" i="1"/>
  <c r="BX62" i="1"/>
  <c r="BW81" i="1"/>
  <c r="BX81" i="1"/>
  <c r="BW60" i="1"/>
  <c r="BX60" i="1"/>
  <c r="BW27" i="1"/>
  <c r="BX27" i="1"/>
  <c r="BW51" i="1"/>
  <c r="BX51" i="1"/>
  <c r="BW185" i="1"/>
  <c r="BX185" i="1"/>
  <c r="BW44" i="1"/>
  <c r="BX44" i="1"/>
  <c r="BW168" i="1"/>
  <c r="BX168" i="1"/>
  <c r="BW72" i="1"/>
  <c r="BX72" i="1"/>
  <c r="BW170" i="1"/>
  <c r="BX170" i="1"/>
  <c r="BW34" i="1"/>
  <c r="BX34" i="1"/>
  <c r="BW157" i="1"/>
  <c r="BX157" i="1"/>
  <c r="BW171" i="1"/>
  <c r="BX171" i="1"/>
  <c r="BW55" i="1"/>
  <c r="BX55" i="1"/>
  <c r="BW172" i="1"/>
  <c r="BX172" i="1"/>
  <c r="BW77" i="1"/>
  <c r="BX77" i="1"/>
  <c r="BW68" i="1"/>
  <c r="BX68" i="1"/>
  <c r="BW30" i="1"/>
  <c r="BX30" i="1"/>
  <c r="BW152" i="1"/>
  <c r="BX152" i="1"/>
  <c r="BW95" i="1"/>
  <c r="BX95" i="1"/>
  <c r="BW159" i="1"/>
  <c r="BX159" i="1"/>
  <c r="BW92" i="1"/>
  <c r="BX92" i="1"/>
  <c r="BW163" i="1"/>
  <c r="BX163" i="1"/>
  <c r="BW131" i="1"/>
  <c r="BX131" i="1"/>
  <c r="BW40" i="1"/>
  <c r="BX40" i="1"/>
  <c r="BW167" i="1"/>
  <c r="BX167" i="1"/>
  <c r="BW39" i="1"/>
  <c r="BX39" i="1"/>
  <c r="BW143" i="1"/>
  <c r="BX143" i="1"/>
  <c r="BW103" i="1"/>
  <c r="BX103" i="1"/>
  <c r="BW29" i="1"/>
  <c r="BX29" i="1"/>
  <c r="BW35" i="1"/>
  <c r="BX35" i="1"/>
  <c r="BW28" i="1"/>
  <c r="BX28" i="1"/>
  <c r="BW202" i="1"/>
  <c r="BX202" i="1"/>
  <c r="BW89" i="1"/>
  <c r="BX89" i="1"/>
  <c r="BW48" i="1"/>
  <c r="BX48" i="1"/>
  <c r="BW65" i="1"/>
  <c r="BX65" i="1"/>
  <c r="BW144" i="1"/>
  <c r="BX144" i="1"/>
  <c r="BW124" i="1"/>
  <c r="BX124" i="1"/>
  <c r="BW153" i="1"/>
  <c r="BX153" i="1"/>
  <c r="BW206" i="1"/>
  <c r="BX206" i="1"/>
  <c r="BW126" i="1"/>
  <c r="BX126" i="1"/>
  <c r="BW204" i="1"/>
  <c r="BX204" i="1"/>
  <c r="BW142" i="1"/>
  <c r="BX142" i="1"/>
  <c r="BW127" i="1"/>
  <c r="BX127" i="1"/>
  <c r="BW128" i="1"/>
  <c r="BX128" i="1"/>
  <c r="BW33" i="1"/>
  <c r="BX33" i="1"/>
  <c r="BW179" i="1"/>
  <c r="BX179" i="1"/>
  <c r="BW38" i="1"/>
  <c r="BX38" i="1"/>
  <c r="BW173" i="1"/>
  <c r="BX173" i="1"/>
  <c r="BW139" i="1"/>
  <c r="BX139" i="1"/>
  <c r="BW181" i="1"/>
  <c r="BX181" i="1"/>
  <c r="BW203" i="1"/>
  <c r="BX203" i="1"/>
  <c r="BW108" i="1"/>
  <c r="BX108" i="1"/>
  <c r="BW64" i="1"/>
  <c r="BX64" i="1"/>
  <c r="BW52" i="1"/>
  <c r="BX52" i="1"/>
  <c r="BW106" i="1"/>
  <c r="BX106" i="1"/>
  <c r="BW32" i="1"/>
  <c r="BX32" i="1"/>
  <c r="BW198" i="1"/>
  <c r="BX198" i="1"/>
  <c r="BW54" i="1"/>
  <c r="BX54" i="1"/>
  <c r="BW66" i="1"/>
  <c r="BX66" i="1"/>
  <c r="BW80" i="1"/>
  <c r="BX80" i="1"/>
  <c r="BW99" i="1"/>
  <c r="BX99" i="1"/>
  <c r="BW56" i="1"/>
  <c r="BX56" i="1"/>
  <c r="BW129" i="1"/>
  <c r="BX129" i="1"/>
  <c r="BW22" i="1"/>
  <c r="BX22" i="1"/>
  <c r="BW26" i="1"/>
  <c r="BX26" i="1"/>
  <c r="BW61" i="1"/>
  <c r="BX61" i="1"/>
  <c r="BW70" i="1"/>
  <c r="BX70" i="1"/>
  <c r="BW115" i="1"/>
  <c r="BX115" i="1"/>
  <c r="BW119" i="1"/>
  <c r="BX119" i="1"/>
  <c r="BW12" i="1"/>
  <c r="BX12" i="1"/>
  <c r="BM195" i="1"/>
  <c r="BN195" i="1"/>
  <c r="BM162" i="1"/>
  <c r="BN162" i="1"/>
  <c r="BM87" i="1"/>
  <c r="BN87" i="1"/>
  <c r="BM63" i="1"/>
  <c r="BN63" i="1"/>
  <c r="BC195" i="1"/>
  <c r="BD195" i="1"/>
  <c r="BC162" i="1"/>
  <c r="BD162" i="1"/>
  <c r="BC87" i="1"/>
  <c r="BD87" i="1"/>
  <c r="BC63" i="1"/>
  <c r="BD63" i="1"/>
  <c r="Q220" i="1" l="1"/>
  <c r="Q222" i="1" s="1"/>
  <c r="Q225" i="1" s="1"/>
  <c r="BO220" i="1"/>
  <c r="BO222" i="1" s="1"/>
  <c r="AU220" i="1"/>
  <c r="AU222" i="1" s="1"/>
  <c r="R223" i="1"/>
  <c r="Q223" i="1"/>
  <c r="BY223" i="1"/>
  <c r="BE220" i="1"/>
  <c r="BE222" i="1" s="1"/>
  <c r="BE223" i="1"/>
  <c r="AA223" i="1"/>
  <c r="AA220" i="1"/>
  <c r="AA222" i="1" s="1"/>
  <c r="AU223" i="1"/>
  <c r="CA221" i="1"/>
  <c r="CA218" i="1"/>
  <c r="CA217" i="1"/>
  <c r="CA219" i="1"/>
  <c r="BZ221" i="1"/>
  <c r="BZ217" i="1"/>
  <c r="BZ218" i="1"/>
  <c r="BZ219" i="1"/>
  <c r="BY220" i="1"/>
  <c r="BY222" i="1" s="1"/>
  <c r="BR223" i="1"/>
  <c r="BR220" i="1"/>
  <c r="BR222" i="1" s="1"/>
  <c r="BR225" i="1" s="1"/>
  <c r="BO223" i="1"/>
  <c r="AT162" i="1"/>
  <c r="AT87" i="1"/>
  <c r="AT63" i="1"/>
  <c r="AT195" i="1"/>
  <c r="AJ195" i="1"/>
  <c r="AI198" i="1"/>
  <c r="AJ198" i="1"/>
  <c r="AT198" i="1"/>
  <c r="BC198" i="1"/>
  <c r="BD198" i="1"/>
  <c r="BM198" i="1"/>
  <c r="BN198" i="1"/>
  <c r="CC198" i="1"/>
  <c r="CD198" i="1"/>
  <c r="CH198" i="1"/>
  <c r="CI198" i="1"/>
  <c r="CK198" i="1"/>
  <c r="CA220" i="1" l="1"/>
  <c r="CA222" i="1" s="1"/>
  <c r="CA225" i="1" s="1"/>
  <c r="BY224" i="1"/>
  <c r="BZ220" i="1"/>
  <c r="BZ222" i="1" s="1"/>
  <c r="BZ223" i="1"/>
  <c r="BZ224" i="1"/>
  <c r="CA224" i="1"/>
  <c r="CA223" i="1"/>
  <c r="CC195" i="1"/>
  <c r="CC186" i="1"/>
  <c r="CC2" i="1"/>
  <c r="CC88" i="1"/>
  <c r="CC154" i="1"/>
  <c r="CC162" i="1"/>
  <c r="CC18" i="1"/>
  <c r="CC78" i="1"/>
  <c r="CC6" i="1"/>
  <c r="CC3" i="1"/>
  <c r="CC174" i="1"/>
  <c r="CC5" i="1"/>
  <c r="CC7" i="1"/>
  <c r="CC91" i="1"/>
  <c r="CC14" i="1"/>
  <c r="CC87" i="1"/>
  <c r="CC194" i="1"/>
  <c r="CC74" i="1"/>
  <c r="CC156" i="1"/>
  <c r="CC94" i="1"/>
  <c r="CC166" i="1"/>
  <c r="CC146" i="1"/>
  <c r="CC169" i="1"/>
  <c r="CC100" i="1"/>
  <c r="CC151" i="1"/>
  <c r="CC158" i="1"/>
  <c r="CC79" i="1"/>
  <c r="CC134" i="1"/>
  <c r="CC133" i="1"/>
  <c r="CC112" i="1"/>
  <c r="CC50" i="1"/>
  <c r="CC21" i="1"/>
  <c r="CC147" i="1"/>
  <c r="CC116" i="1"/>
  <c r="CC138" i="1"/>
  <c r="CC175" i="1"/>
  <c r="CC180" i="1"/>
  <c r="CC150" i="1"/>
  <c r="CC121" i="1"/>
  <c r="CC141" i="1"/>
  <c r="CC155" i="1"/>
  <c r="CC165" i="1"/>
  <c r="CC42" i="1"/>
  <c r="CC96" i="1"/>
  <c r="CC71" i="1"/>
  <c r="CC75" i="1"/>
  <c r="CC67" i="1"/>
  <c r="CC86" i="1"/>
  <c r="CC200" i="1"/>
  <c r="CC93" i="1"/>
  <c r="CC110" i="1"/>
  <c r="CC123" i="1"/>
  <c r="CC53" i="1"/>
  <c r="CC101" i="1"/>
  <c r="CC23" i="1"/>
  <c r="CC41" i="1"/>
  <c r="CC120" i="1"/>
  <c r="CC135" i="1"/>
  <c r="CC58" i="1"/>
  <c r="CC201" i="1"/>
  <c r="CC136" i="1"/>
  <c r="CC19" i="1"/>
  <c r="CC82" i="1"/>
  <c r="CC57" i="1"/>
  <c r="CC205" i="1"/>
  <c r="CC84" i="1"/>
  <c r="CC125" i="1"/>
  <c r="CC43" i="1"/>
  <c r="CC73" i="1"/>
  <c r="CC31" i="1"/>
  <c r="CC130" i="1"/>
  <c r="CC183" i="1"/>
  <c r="CC188" i="1"/>
  <c r="CC189" i="1"/>
  <c r="CC197" i="1"/>
  <c r="CC132" i="1"/>
  <c r="CC69" i="1"/>
  <c r="CC97" i="1"/>
  <c r="CC114" i="1"/>
  <c r="CC137" i="1"/>
  <c r="CC187" i="1"/>
  <c r="CC104" i="1"/>
  <c r="CC59" i="1"/>
  <c r="CC148" i="1"/>
  <c r="CC36" i="1"/>
  <c r="CC90" i="1"/>
  <c r="CC47" i="1"/>
  <c r="CC122" i="1"/>
  <c r="CC196" i="1"/>
  <c r="CC118" i="1"/>
  <c r="CC111" i="1"/>
  <c r="CC98" i="1"/>
  <c r="CC176" i="1"/>
  <c r="CC161" i="1"/>
  <c r="CC140" i="1"/>
  <c r="CC199" i="1"/>
  <c r="CC85" i="1"/>
  <c r="CC109" i="1"/>
  <c r="CC20" i="1"/>
  <c r="CC25" i="1"/>
  <c r="CC24" i="1"/>
  <c r="CC193" i="1"/>
  <c r="CC45" i="1"/>
  <c r="CC178" i="1"/>
  <c r="CC190" i="1"/>
  <c r="CC76" i="1"/>
  <c r="CC113" i="1"/>
  <c r="CC145" i="1"/>
  <c r="CC105" i="1"/>
  <c r="CC191" i="1"/>
  <c r="CC107" i="1"/>
  <c r="CC46" i="1"/>
  <c r="CC4" i="1"/>
  <c r="CC83" i="1"/>
  <c r="CC160" i="1"/>
  <c r="CC49" i="1"/>
  <c r="CC37" i="1"/>
  <c r="CC102" i="1"/>
  <c r="CC62" i="1"/>
  <c r="CC81" i="1"/>
  <c r="CC60" i="1"/>
  <c r="CC27" i="1"/>
  <c r="CC51" i="1"/>
  <c r="CC185" i="1"/>
  <c r="CC44" i="1"/>
  <c r="CC168" i="1"/>
  <c r="CC72" i="1"/>
  <c r="CC170" i="1"/>
  <c r="CC34" i="1"/>
  <c r="CC157" i="1"/>
  <c r="CC171" i="1"/>
  <c r="CC55" i="1"/>
  <c r="CC172" i="1"/>
  <c r="CC77" i="1"/>
  <c r="CC68" i="1"/>
  <c r="CC30" i="1"/>
  <c r="CC152" i="1"/>
  <c r="CC95" i="1"/>
  <c r="CC159" i="1"/>
  <c r="CC92" i="1"/>
  <c r="CC163" i="1"/>
  <c r="CC131" i="1"/>
  <c r="CC40" i="1"/>
  <c r="CC167" i="1"/>
  <c r="CC39" i="1"/>
  <c r="CC143" i="1"/>
  <c r="CC103" i="1"/>
  <c r="CC29" i="1"/>
  <c r="CC35" i="1"/>
  <c r="CC28" i="1"/>
  <c r="CC202" i="1"/>
  <c r="CC89" i="1"/>
  <c r="CC48" i="1"/>
  <c r="CC65" i="1"/>
  <c r="CC144" i="1"/>
  <c r="CC124" i="1"/>
  <c r="CC153" i="1"/>
  <c r="CC206" i="1"/>
  <c r="CC126" i="1"/>
  <c r="CC204" i="1"/>
  <c r="CC142" i="1"/>
  <c r="CC127" i="1"/>
  <c r="CC128" i="1"/>
  <c r="CC33" i="1"/>
  <c r="CC179" i="1"/>
  <c r="CC38" i="1"/>
  <c r="CC63" i="1"/>
  <c r="CC173" i="1"/>
  <c r="CC139" i="1"/>
  <c r="CC181" i="1"/>
  <c r="CC203" i="1"/>
  <c r="CC108" i="1"/>
  <c r="CC64" i="1"/>
  <c r="CC52" i="1"/>
  <c r="CC106" i="1"/>
  <c r="CC32" i="1"/>
  <c r="CC54" i="1"/>
  <c r="CC66" i="1"/>
  <c r="CC80" i="1"/>
  <c r="CC99" i="1"/>
  <c r="CC56" i="1"/>
  <c r="CC129" i="1"/>
  <c r="CC22" i="1"/>
  <c r="CC26" i="1"/>
  <c r="CC61" i="1"/>
  <c r="CC70" i="1"/>
  <c r="CC115" i="1"/>
  <c r="CC119" i="1"/>
  <c r="CC12" i="1"/>
  <c r="CC11" i="1"/>
  <c r="CC17" i="1"/>
  <c r="CC149" i="1"/>
  <c r="CC164" i="1"/>
  <c r="CC13" i="1"/>
  <c r="CC10" i="1"/>
  <c r="CC9" i="1"/>
  <c r="CC16" i="1"/>
  <c r="CC15" i="1"/>
  <c r="CD195" i="1"/>
  <c r="CD186" i="1"/>
  <c r="CD2" i="1"/>
  <c r="CD88" i="1"/>
  <c r="CD154" i="1"/>
  <c r="CD162" i="1"/>
  <c r="CD18" i="1"/>
  <c r="CD78" i="1"/>
  <c r="CD6" i="1"/>
  <c r="CD3" i="1"/>
  <c r="CD174" i="1"/>
  <c r="CD5" i="1"/>
  <c r="CD7" i="1"/>
  <c r="CD91" i="1"/>
  <c r="CD14" i="1"/>
  <c r="CD87" i="1"/>
  <c r="CD194" i="1"/>
  <c r="CD74" i="1"/>
  <c r="CD156" i="1"/>
  <c r="CD94" i="1"/>
  <c r="CD166" i="1"/>
  <c r="CD146" i="1"/>
  <c r="CD169" i="1"/>
  <c r="CD100" i="1"/>
  <c r="CD151" i="1"/>
  <c r="CD158" i="1"/>
  <c r="CD79" i="1"/>
  <c r="CD134" i="1"/>
  <c r="CD133" i="1"/>
  <c r="CD112" i="1"/>
  <c r="CD50" i="1"/>
  <c r="CD21" i="1"/>
  <c r="CD147" i="1"/>
  <c r="CD116" i="1"/>
  <c r="CD138" i="1"/>
  <c r="CD175" i="1"/>
  <c r="CD180" i="1"/>
  <c r="CD150" i="1"/>
  <c r="CD121" i="1"/>
  <c r="CD141" i="1"/>
  <c r="CD155" i="1"/>
  <c r="CD165" i="1"/>
  <c r="CD42" i="1"/>
  <c r="CD96" i="1"/>
  <c r="CD71" i="1"/>
  <c r="CD75" i="1"/>
  <c r="CD67" i="1"/>
  <c r="CD86" i="1"/>
  <c r="CD200" i="1"/>
  <c r="CD93" i="1"/>
  <c r="CD110" i="1"/>
  <c r="CD123" i="1"/>
  <c r="CD53" i="1"/>
  <c r="CD101" i="1"/>
  <c r="CD23" i="1"/>
  <c r="CD41" i="1"/>
  <c r="CD120" i="1"/>
  <c r="CD135" i="1"/>
  <c r="CD58" i="1"/>
  <c r="CD201" i="1"/>
  <c r="CD136" i="1"/>
  <c r="CD19" i="1"/>
  <c r="CD82" i="1"/>
  <c r="CD57" i="1"/>
  <c r="CD205" i="1"/>
  <c r="CD84" i="1"/>
  <c r="CD125" i="1"/>
  <c r="CD43" i="1"/>
  <c r="CD73" i="1"/>
  <c r="CD31" i="1"/>
  <c r="CD130" i="1"/>
  <c r="CD183" i="1"/>
  <c r="CD188" i="1"/>
  <c r="CD189" i="1"/>
  <c r="CD197" i="1"/>
  <c r="CD132" i="1"/>
  <c r="CD69" i="1"/>
  <c r="CD97" i="1"/>
  <c r="CD114" i="1"/>
  <c r="CD137" i="1"/>
  <c r="CD187" i="1"/>
  <c r="CD104" i="1"/>
  <c r="CD59" i="1"/>
  <c r="CD148" i="1"/>
  <c r="CD36" i="1"/>
  <c r="CD90" i="1"/>
  <c r="CD47" i="1"/>
  <c r="CD122" i="1"/>
  <c r="CD196" i="1"/>
  <c r="CD118" i="1"/>
  <c r="CD111" i="1"/>
  <c r="CD98" i="1"/>
  <c r="CD176" i="1"/>
  <c r="CD161" i="1"/>
  <c r="CD140" i="1"/>
  <c r="CD199" i="1"/>
  <c r="CD85" i="1"/>
  <c r="CD109" i="1"/>
  <c r="CD20" i="1"/>
  <c r="CD25" i="1"/>
  <c r="CD24" i="1"/>
  <c r="CD193" i="1"/>
  <c r="CD45" i="1"/>
  <c r="CD178" i="1"/>
  <c r="CD190" i="1"/>
  <c r="CD76" i="1"/>
  <c r="CD113" i="1"/>
  <c r="CD145" i="1"/>
  <c r="CD105" i="1"/>
  <c r="CD191" i="1"/>
  <c r="CD107" i="1"/>
  <c r="CD46" i="1"/>
  <c r="CD4" i="1"/>
  <c r="CD83" i="1"/>
  <c r="CD160" i="1"/>
  <c r="CD49" i="1"/>
  <c r="CD37" i="1"/>
  <c r="CD102" i="1"/>
  <c r="CD62" i="1"/>
  <c r="CD81" i="1"/>
  <c r="CD60" i="1"/>
  <c r="CD27" i="1"/>
  <c r="CD51" i="1"/>
  <c r="CD185" i="1"/>
  <c r="CD44" i="1"/>
  <c r="CD168" i="1"/>
  <c r="CD72" i="1"/>
  <c r="CD170" i="1"/>
  <c r="CD34" i="1"/>
  <c r="CD157" i="1"/>
  <c r="CD171" i="1"/>
  <c r="CD55" i="1"/>
  <c r="CD172" i="1"/>
  <c r="CD77" i="1"/>
  <c r="CD68" i="1"/>
  <c r="CD30" i="1"/>
  <c r="CD152" i="1"/>
  <c r="CD95" i="1"/>
  <c r="CD159" i="1"/>
  <c r="CD92" i="1"/>
  <c r="CD163" i="1"/>
  <c r="CD131" i="1"/>
  <c r="CD40" i="1"/>
  <c r="CD167" i="1"/>
  <c r="CD39" i="1"/>
  <c r="CD143" i="1"/>
  <c r="CD103" i="1"/>
  <c r="CD29" i="1"/>
  <c r="CD35" i="1"/>
  <c r="CD28" i="1"/>
  <c r="CD202" i="1"/>
  <c r="CD89" i="1"/>
  <c r="CD48" i="1"/>
  <c r="CD65" i="1"/>
  <c r="CD144" i="1"/>
  <c r="CD124" i="1"/>
  <c r="CD153" i="1"/>
  <c r="CD206" i="1"/>
  <c r="CD126" i="1"/>
  <c r="CD204" i="1"/>
  <c r="CD142" i="1"/>
  <c r="CD127" i="1"/>
  <c r="CD128" i="1"/>
  <c r="CD33" i="1"/>
  <c r="CD179" i="1"/>
  <c r="CD38" i="1"/>
  <c r="CD63" i="1"/>
  <c r="CD173" i="1"/>
  <c r="CD139" i="1"/>
  <c r="CD181" i="1"/>
  <c r="CD203" i="1"/>
  <c r="CD108" i="1"/>
  <c r="CD64" i="1"/>
  <c r="CD52" i="1"/>
  <c r="CD106" i="1"/>
  <c r="CD32" i="1"/>
  <c r="CD54" i="1"/>
  <c r="CD66" i="1"/>
  <c r="CD80" i="1"/>
  <c r="CD99" i="1"/>
  <c r="CD56" i="1"/>
  <c r="CD129" i="1"/>
  <c r="CD22" i="1"/>
  <c r="CD26" i="1"/>
  <c r="CD61" i="1"/>
  <c r="CD70" i="1"/>
  <c r="CD115" i="1"/>
  <c r="CD119" i="1"/>
  <c r="CD12" i="1"/>
  <c r="CD11" i="1"/>
  <c r="CD17" i="1"/>
  <c r="CD149" i="1"/>
  <c r="CD164" i="1"/>
  <c r="CD13" i="1"/>
  <c r="CD10" i="1"/>
  <c r="CD9" i="1"/>
  <c r="CD16" i="1"/>
  <c r="CD15" i="1"/>
  <c r="CH186" i="1"/>
  <c r="CH2" i="1"/>
  <c r="CH88" i="1"/>
  <c r="CH154" i="1"/>
  <c r="CH162" i="1"/>
  <c r="CH18" i="1"/>
  <c r="CH78" i="1"/>
  <c r="CH6" i="1"/>
  <c r="CH3" i="1"/>
  <c r="CH174" i="1"/>
  <c r="CH5" i="1"/>
  <c r="CH7" i="1"/>
  <c r="CH91" i="1"/>
  <c r="CH11" i="1"/>
  <c r="CH17" i="1"/>
  <c r="CH149" i="1"/>
  <c r="CH164" i="1"/>
  <c r="CH13" i="1"/>
  <c r="CH10" i="1"/>
  <c r="CH9" i="1"/>
  <c r="CH16" i="1"/>
  <c r="CH15" i="1"/>
  <c r="CH14" i="1"/>
  <c r="CH87" i="1"/>
  <c r="CH194" i="1"/>
  <c r="CH74" i="1"/>
  <c r="CH156" i="1"/>
  <c r="CH94" i="1"/>
  <c r="CH166" i="1"/>
  <c r="CH146" i="1"/>
  <c r="CH169" i="1"/>
  <c r="CH100" i="1"/>
  <c r="CH151" i="1"/>
  <c r="CH158" i="1"/>
  <c r="CH79" i="1"/>
  <c r="CH134" i="1"/>
  <c r="CH133" i="1"/>
  <c r="CH112" i="1"/>
  <c r="CH50" i="1"/>
  <c r="CH21" i="1"/>
  <c r="CH147" i="1"/>
  <c r="CH116" i="1"/>
  <c r="CH138" i="1"/>
  <c r="CH175" i="1"/>
  <c r="CH180" i="1"/>
  <c r="CH150" i="1"/>
  <c r="CH121" i="1"/>
  <c r="CH141" i="1"/>
  <c r="CH155" i="1"/>
  <c r="CH165" i="1"/>
  <c r="CH42" i="1"/>
  <c r="CH96" i="1"/>
  <c r="CH71" i="1"/>
  <c r="CH75" i="1"/>
  <c r="CH67" i="1"/>
  <c r="CH86" i="1"/>
  <c r="CH200" i="1"/>
  <c r="CH93" i="1"/>
  <c r="CH110" i="1"/>
  <c r="CH123" i="1"/>
  <c r="CH53" i="1"/>
  <c r="CH101" i="1"/>
  <c r="CH23" i="1"/>
  <c r="CH41" i="1"/>
  <c r="CH120" i="1"/>
  <c r="CH135" i="1"/>
  <c r="CH58" i="1"/>
  <c r="CH201" i="1"/>
  <c r="CH136" i="1"/>
  <c r="CH19" i="1"/>
  <c r="CH82" i="1"/>
  <c r="CH57" i="1"/>
  <c r="CH205" i="1"/>
  <c r="CH84" i="1"/>
  <c r="CH125" i="1"/>
  <c r="CH43" i="1"/>
  <c r="CH73" i="1"/>
  <c r="CH31" i="1"/>
  <c r="CH130" i="1"/>
  <c r="CH183" i="1"/>
  <c r="CH188" i="1"/>
  <c r="CH189" i="1"/>
  <c r="CH197" i="1"/>
  <c r="CH132" i="1"/>
  <c r="CH69" i="1"/>
  <c r="CH97" i="1"/>
  <c r="CH114" i="1"/>
  <c r="CH137" i="1"/>
  <c r="CH187" i="1"/>
  <c r="CH104" i="1"/>
  <c r="CH59" i="1"/>
  <c r="CH148" i="1"/>
  <c r="CH36" i="1"/>
  <c r="CH90" i="1"/>
  <c r="CH47" i="1"/>
  <c r="CH122" i="1"/>
  <c r="CH196" i="1"/>
  <c r="CH118" i="1"/>
  <c r="CH111" i="1"/>
  <c r="CH98" i="1"/>
  <c r="CH176" i="1"/>
  <c r="CH161" i="1"/>
  <c r="CH140" i="1"/>
  <c r="CH199" i="1"/>
  <c r="CH85" i="1"/>
  <c r="CH109" i="1"/>
  <c r="CH20" i="1"/>
  <c r="CH25" i="1"/>
  <c r="CH24" i="1"/>
  <c r="CH193" i="1"/>
  <c r="CH45" i="1"/>
  <c r="CH178" i="1"/>
  <c r="CH190" i="1"/>
  <c r="CH76" i="1"/>
  <c r="CH113" i="1"/>
  <c r="CH145" i="1"/>
  <c r="CH105" i="1"/>
  <c r="CH191" i="1"/>
  <c r="CH107" i="1"/>
  <c r="CH46" i="1"/>
  <c r="CH4" i="1"/>
  <c r="CH83" i="1"/>
  <c r="CH160" i="1"/>
  <c r="CH49" i="1"/>
  <c r="CH37" i="1"/>
  <c r="CH102" i="1"/>
  <c r="CH62" i="1"/>
  <c r="CH81" i="1"/>
  <c r="CH60" i="1"/>
  <c r="CH27" i="1"/>
  <c r="CH51" i="1"/>
  <c r="CH185" i="1"/>
  <c r="CH44" i="1"/>
  <c r="CH168" i="1"/>
  <c r="CH72" i="1"/>
  <c r="CH170" i="1"/>
  <c r="CH34" i="1"/>
  <c r="CH157" i="1"/>
  <c r="CH171" i="1"/>
  <c r="CH55" i="1"/>
  <c r="CH172" i="1"/>
  <c r="CH77" i="1"/>
  <c r="CH68" i="1"/>
  <c r="CH30" i="1"/>
  <c r="CH152" i="1"/>
  <c r="CH95" i="1"/>
  <c r="CH159" i="1"/>
  <c r="CH92" i="1"/>
  <c r="CH163" i="1"/>
  <c r="CH131" i="1"/>
  <c r="CH40" i="1"/>
  <c r="CH167" i="1"/>
  <c r="CH39" i="1"/>
  <c r="CH143" i="1"/>
  <c r="CH103" i="1"/>
  <c r="CH29" i="1"/>
  <c r="CH35" i="1"/>
  <c r="CH28" i="1"/>
  <c r="CH202" i="1"/>
  <c r="CH89" i="1"/>
  <c r="CH48" i="1"/>
  <c r="CH65" i="1"/>
  <c r="CH144" i="1"/>
  <c r="CH124" i="1"/>
  <c r="CH153" i="1"/>
  <c r="CH206" i="1"/>
  <c r="CH126" i="1"/>
  <c r="CH204" i="1"/>
  <c r="CH142" i="1"/>
  <c r="CH127" i="1"/>
  <c r="CH128" i="1"/>
  <c r="CH33" i="1"/>
  <c r="CH179" i="1"/>
  <c r="CH38" i="1"/>
  <c r="CH63" i="1"/>
  <c r="CH173" i="1"/>
  <c r="CH139" i="1"/>
  <c r="CH181" i="1"/>
  <c r="CH203" i="1"/>
  <c r="CH108" i="1"/>
  <c r="CH64" i="1"/>
  <c r="CH52" i="1"/>
  <c r="CH106" i="1"/>
  <c r="CH32" i="1"/>
  <c r="CH54" i="1"/>
  <c r="CH66" i="1"/>
  <c r="CH80" i="1"/>
  <c r="CH99" i="1"/>
  <c r="CH56" i="1"/>
  <c r="CH129" i="1"/>
  <c r="CH22" i="1"/>
  <c r="CH26" i="1"/>
  <c r="CH61" i="1"/>
  <c r="CH70" i="1"/>
  <c r="CH115" i="1"/>
  <c r="CH119" i="1"/>
  <c r="CH12" i="1"/>
  <c r="CH195" i="1"/>
  <c r="CI195" i="1"/>
  <c r="CI186" i="1"/>
  <c r="CI2" i="1"/>
  <c r="CI88" i="1"/>
  <c r="CI154" i="1"/>
  <c r="CI162" i="1"/>
  <c r="CI18" i="1"/>
  <c r="CI78" i="1"/>
  <c r="CI6" i="1"/>
  <c r="CI3" i="1"/>
  <c r="CI174" i="1"/>
  <c r="CI5" i="1"/>
  <c r="CI7" i="1"/>
  <c r="CI91" i="1"/>
  <c r="CI11" i="1"/>
  <c r="CI17" i="1"/>
  <c r="CI149" i="1"/>
  <c r="CI164" i="1"/>
  <c r="CI13" i="1"/>
  <c r="CI10" i="1"/>
  <c r="CI9" i="1"/>
  <c r="CI16" i="1"/>
  <c r="CI15" i="1"/>
  <c r="CI14" i="1"/>
  <c r="CI87" i="1"/>
  <c r="CI194" i="1"/>
  <c r="CI74" i="1"/>
  <c r="CI156" i="1"/>
  <c r="CI94" i="1"/>
  <c r="CI166" i="1"/>
  <c r="CI146" i="1"/>
  <c r="CI169" i="1"/>
  <c r="CI100" i="1"/>
  <c r="CI151" i="1"/>
  <c r="CI158" i="1"/>
  <c r="CI79" i="1"/>
  <c r="CI134" i="1"/>
  <c r="CI133" i="1"/>
  <c r="CI112" i="1"/>
  <c r="CI50" i="1"/>
  <c r="CI21" i="1"/>
  <c r="CI147" i="1"/>
  <c r="CI116" i="1"/>
  <c r="CI138" i="1"/>
  <c r="CI175" i="1"/>
  <c r="CI180" i="1"/>
  <c r="CI150" i="1"/>
  <c r="CI121" i="1"/>
  <c r="CI141" i="1"/>
  <c r="CI155" i="1"/>
  <c r="CI165" i="1"/>
  <c r="CI42" i="1"/>
  <c r="CI96" i="1"/>
  <c r="CI71" i="1"/>
  <c r="CI75" i="1"/>
  <c r="CI67" i="1"/>
  <c r="CI86" i="1"/>
  <c r="CI200" i="1"/>
  <c r="CI93" i="1"/>
  <c r="CI110" i="1"/>
  <c r="CI123" i="1"/>
  <c r="CI53" i="1"/>
  <c r="CI101" i="1"/>
  <c r="CI23" i="1"/>
  <c r="CI41" i="1"/>
  <c r="CI120" i="1"/>
  <c r="CI135" i="1"/>
  <c r="CI58" i="1"/>
  <c r="CI201" i="1"/>
  <c r="CI136" i="1"/>
  <c r="CI19" i="1"/>
  <c r="CI82" i="1"/>
  <c r="CI57" i="1"/>
  <c r="CI205" i="1"/>
  <c r="CI84" i="1"/>
  <c r="CI125" i="1"/>
  <c r="CI43" i="1"/>
  <c r="CI73" i="1"/>
  <c r="CI31" i="1"/>
  <c r="CI130" i="1"/>
  <c r="CI183" i="1"/>
  <c r="CI188" i="1"/>
  <c r="CI189" i="1"/>
  <c r="CI197" i="1"/>
  <c r="CI132" i="1"/>
  <c r="CI69" i="1"/>
  <c r="CI97" i="1"/>
  <c r="CI114" i="1"/>
  <c r="CI137" i="1"/>
  <c r="CI187" i="1"/>
  <c r="CI104" i="1"/>
  <c r="CI59" i="1"/>
  <c r="CI148" i="1"/>
  <c r="CI36" i="1"/>
  <c r="CI90" i="1"/>
  <c r="CI47" i="1"/>
  <c r="CI122" i="1"/>
  <c r="CI196" i="1"/>
  <c r="CI118" i="1"/>
  <c r="CI111" i="1"/>
  <c r="CI98" i="1"/>
  <c r="CI176" i="1"/>
  <c r="CI161" i="1"/>
  <c r="CI140" i="1"/>
  <c r="CI199" i="1"/>
  <c r="CI85" i="1"/>
  <c r="CI109" i="1"/>
  <c r="CI20" i="1"/>
  <c r="CI25" i="1"/>
  <c r="CI24" i="1"/>
  <c r="CI193" i="1"/>
  <c r="CI45" i="1"/>
  <c r="CI178" i="1"/>
  <c r="CI190" i="1"/>
  <c r="CI76" i="1"/>
  <c r="CI113" i="1"/>
  <c r="CI145" i="1"/>
  <c r="CI105" i="1"/>
  <c r="CI191" i="1"/>
  <c r="CI107" i="1"/>
  <c r="CI46" i="1"/>
  <c r="CI4" i="1"/>
  <c r="CI83" i="1"/>
  <c r="CI160" i="1"/>
  <c r="CI49" i="1"/>
  <c r="CI37" i="1"/>
  <c r="CI102" i="1"/>
  <c r="CI62" i="1"/>
  <c r="CI81" i="1"/>
  <c r="CI60" i="1"/>
  <c r="CI27" i="1"/>
  <c r="CI51" i="1"/>
  <c r="CI185" i="1"/>
  <c r="CI44" i="1"/>
  <c r="CI168" i="1"/>
  <c r="CI72" i="1"/>
  <c r="CI170" i="1"/>
  <c r="CI34" i="1"/>
  <c r="CI157" i="1"/>
  <c r="CI171" i="1"/>
  <c r="CI55" i="1"/>
  <c r="CI172" i="1"/>
  <c r="CI77" i="1"/>
  <c r="CI68" i="1"/>
  <c r="CI30" i="1"/>
  <c r="CI152" i="1"/>
  <c r="CI95" i="1"/>
  <c r="CI159" i="1"/>
  <c r="CI92" i="1"/>
  <c r="CI163" i="1"/>
  <c r="CI131" i="1"/>
  <c r="CI40" i="1"/>
  <c r="CI167" i="1"/>
  <c r="CI39" i="1"/>
  <c r="CI143" i="1"/>
  <c r="CI103" i="1"/>
  <c r="CI29" i="1"/>
  <c r="CI35" i="1"/>
  <c r="CI28" i="1"/>
  <c r="CI202" i="1"/>
  <c r="CI89" i="1"/>
  <c r="CI48" i="1"/>
  <c r="CI65" i="1"/>
  <c r="CI144" i="1"/>
  <c r="CI124" i="1"/>
  <c r="CI153" i="1"/>
  <c r="CI206" i="1"/>
  <c r="CI126" i="1"/>
  <c r="CI204" i="1"/>
  <c r="CI142" i="1"/>
  <c r="CI127" i="1"/>
  <c r="CI128" i="1"/>
  <c r="CI33" i="1"/>
  <c r="CI179" i="1"/>
  <c r="CI38" i="1"/>
  <c r="CI63" i="1"/>
  <c r="CI173" i="1"/>
  <c r="CI139" i="1"/>
  <c r="CI181" i="1"/>
  <c r="CI203" i="1"/>
  <c r="CI108" i="1"/>
  <c r="CI64" i="1"/>
  <c r="CI52" i="1"/>
  <c r="CI106" i="1"/>
  <c r="CI32" i="1"/>
  <c r="CI54" i="1"/>
  <c r="CI66" i="1"/>
  <c r="CI80" i="1"/>
  <c r="CI99" i="1"/>
  <c r="CI56" i="1"/>
  <c r="CI129" i="1"/>
  <c r="CI22" i="1"/>
  <c r="CI26" i="1"/>
  <c r="CI61" i="1"/>
  <c r="CI70" i="1"/>
  <c r="CI115" i="1"/>
  <c r="CI119" i="1"/>
  <c r="CI12" i="1"/>
  <c r="CJ195" i="1"/>
  <c r="CJ186" i="1"/>
  <c r="CJ2" i="1"/>
  <c r="CJ88" i="1"/>
  <c r="CJ154" i="1"/>
  <c r="CJ18" i="1"/>
  <c r="CJ78" i="1"/>
  <c r="CJ6" i="1"/>
  <c r="CJ3" i="1"/>
  <c r="CJ174" i="1"/>
  <c r="CJ5" i="1"/>
  <c r="CJ7" i="1"/>
  <c r="CJ91" i="1"/>
  <c r="CJ11" i="1"/>
  <c r="CJ17" i="1"/>
  <c r="CJ149" i="1"/>
  <c r="CJ164" i="1"/>
  <c r="CJ13" i="1"/>
  <c r="CJ10" i="1"/>
  <c r="CJ9" i="1"/>
  <c r="CJ16" i="1"/>
  <c r="CJ15" i="1"/>
  <c r="CJ14" i="1"/>
  <c r="CJ87" i="1"/>
  <c r="CJ194" i="1"/>
  <c r="CJ74" i="1"/>
  <c r="CJ156" i="1"/>
  <c r="CJ94" i="1"/>
  <c r="CJ166" i="1"/>
  <c r="CJ146" i="1"/>
  <c r="CJ169" i="1"/>
  <c r="CJ100" i="1"/>
  <c r="CJ151" i="1"/>
  <c r="CJ158" i="1"/>
  <c r="CJ79" i="1"/>
  <c r="CJ134" i="1"/>
  <c r="CJ133" i="1"/>
  <c r="CJ112" i="1"/>
  <c r="CJ50" i="1"/>
  <c r="CJ21" i="1"/>
  <c r="CJ147" i="1"/>
  <c r="CJ116" i="1"/>
  <c r="CJ138" i="1"/>
  <c r="CJ175" i="1"/>
  <c r="CJ180" i="1"/>
  <c r="CJ150" i="1"/>
  <c r="CJ121" i="1"/>
  <c r="CJ141" i="1"/>
  <c r="CJ155" i="1"/>
  <c r="CJ165" i="1"/>
  <c r="CJ42" i="1"/>
  <c r="CJ96" i="1"/>
  <c r="CJ71" i="1"/>
  <c r="CJ75" i="1"/>
  <c r="CJ67" i="1"/>
  <c r="CJ86" i="1"/>
  <c r="CJ200" i="1"/>
  <c r="CJ93" i="1"/>
  <c r="CJ110" i="1"/>
  <c r="CJ123" i="1"/>
  <c r="CJ53" i="1"/>
  <c r="CJ101" i="1"/>
  <c r="CJ23" i="1"/>
  <c r="CJ41" i="1"/>
  <c r="CJ120" i="1"/>
  <c r="CJ135" i="1"/>
  <c r="CJ58" i="1"/>
  <c r="CJ201" i="1"/>
  <c r="CJ136" i="1"/>
  <c r="CJ19" i="1"/>
  <c r="CJ82" i="1"/>
  <c r="CJ57" i="1"/>
  <c r="CJ205" i="1"/>
  <c r="CJ84" i="1"/>
  <c r="CJ125" i="1"/>
  <c r="CJ43" i="1"/>
  <c r="CJ73" i="1"/>
  <c r="CJ31" i="1"/>
  <c r="CJ130" i="1"/>
  <c r="CJ183" i="1"/>
  <c r="CJ188" i="1"/>
  <c r="CJ189" i="1"/>
  <c r="CJ197" i="1"/>
  <c r="CJ132" i="1"/>
  <c r="CJ69" i="1"/>
  <c r="CJ97" i="1"/>
  <c r="CJ114" i="1"/>
  <c r="CJ137" i="1"/>
  <c r="CJ187" i="1"/>
  <c r="CJ104" i="1"/>
  <c r="CJ59" i="1"/>
  <c r="CJ148" i="1"/>
  <c r="CJ36" i="1"/>
  <c r="CJ90" i="1"/>
  <c r="CJ47" i="1"/>
  <c r="CJ122" i="1"/>
  <c r="CJ196" i="1"/>
  <c r="CJ118" i="1"/>
  <c r="CJ111" i="1"/>
  <c r="CJ98" i="1"/>
  <c r="CJ176" i="1"/>
  <c r="CJ161" i="1"/>
  <c r="CJ140" i="1"/>
  <c r="CJ199" i="1"/>
  <c r="CJ85" i="1"/>
  <c r="CJ109" i="1"/>
  <c r="CJ20" i="1"/>
  <c r="CJ25" i="1"/>
  <c r="CJ24" i="1"/>
  <c r="CJ193" i="1"/>
  <c r="CJ45" i="1"/>
  <c r="CJ178" i="1"/>
  <c r="CJ190" i="1"/>
  <c r="CJ76" i="1"/>
  <c r="CJ113" i="1"/>
  <c r="CJ145" i="1"/>
  <c r="CJ105" i="1"/>
  <c r="CJ191" i="1"/>
  <c r="CJ107" i="1"/>
  <c r="CJ46" i="1"/>
  <c r="CJ4" i="1"/>
  <c r="CJ83" i="1"/>
  <c r="CJ160" i="1"/>
  <c r="CJ49" i="1"/>
  <c r="CJ37" i="1"/>
  <c r="CJ102" i="1"/>
  <c r="CJ62" i="1"/>
  <c r="CJ81" i="1"/>
  <c r="CJ60" i="1"/>
  <c r="CJ27" i="1"/>
  <c r="CJ51" i="1"/>
  <c r="CJ185" i="1"/>
  <c r="CJ44" i="1"/>
  <c r="CJ168" i="1"/>
  <c r="CJ72" i="1"/>
  <c r="CJ170" i="1"/>
  <c r="CJ34" i="1"/>
  <c r="CJ157" i="1"/>
  <c r="CJ171" i="1"/>
  <c r="CJ55" i="1"/>
  <c r="CJ172" i="1"/>
  <c r="CJ77" i="1"/>
  <c r="CJ68" i="1"/>
  <c r="CJ30" i="1"/>
  <c r="CJ152" i="1"/>
  <c r="CJ95" i="1"/>
  <c r="CJ159" i="1"/>
  <c r="CJ92" i="1"/>
  <c r="CJ163" i="1"/>
  <c r="CJ131" i="1"/>
  <c r="CJ40" i="1"/>
  <c r="CJ167" i="1"/>
  <c r="CJ39" i="1"/>
  <c r="CJ143" i="1"/>
  <c r="CJ103" i="1"/>
  <c r="CJ29" i="1"/>
  <c r="CJ35" i="1"/>
  <c r="CJ28" i="1"/>
  <c r="CJ202" i="1"/>
  <c r="CJ89" i="1"/>
  <c r="CJ48" i="1"/>
  <c r="CJ65" i="1"/>
  <c r="CJ144" i="1"/>
  <c r="CJ124" i="1"/>
  <c r="CJ153" i="1"/>
  <c r="CJ206" i="1"/>
  <c r="CJ126" i="1"/>
  <c r="CJ204" i="1"/>
  <c r="CJ142" i="1"/>
  <c r="CJ127" i="1"/>
  <c r="CJ128" i="1"/>
  <c r="CJ33" i="1"/>
  <c r="CJ179" i="1"/>
  <c r="CJ38" i="1"/>
  <c r="CJ63" i="1"/>
  <c r="CJ173" i="1"/>
  <c r="CJ139" i="1"/>
  <c r="CJ181" i="1"/>
  <c r="CJ203" i="1"/>
  <c r="CJ108" i="1"/>
  <c r="CJ64" i="1"/>
  <c r="CJ52" i="1"/>
  <c r="CJ106" i="1"/>
  <c r="CJ32" i="1"/>
  <c r="CJ54" i="1"/>
  <c r="CJ66" i="1"/>
  <c r="CJ80" i="1"/>
  <c r="CJ99" i="1"/>
  <c r="CJ56" i="1"/>
  <c r="CJ129" i="1"/>
  <c r="CJ22" i="1"/>
  <c r="CJ26" i="1"/>
  <c r="CJ61" i="1"/>
  <c r="CJ70" i="1"/>
  <c r="CJ115" i="1"/>
  <c r="CJ119" i="1"/>
  <c r="CJ12" i="1"/>
  <c r="CJ162" i="1"/>
  <c r="CK195" i="1"/>
  <c r="CK186" i="1"/>
  <c r="CK2" i="1"/>
  <c r="CK88" i="1"/>
  <c r="CK154" i="1"/>
  <c r="CK162" i="1"/>
  <c r="CK18" i="1"/>
  <c r="CK78" i="1"/>
  <c r="CK6" i="1"/>
  <c r="CK3" i="1"/>
  <c r="CK174" i="1"/>
  <c r="CK5" i="1"/>
  <c r="CK7" i="1"/>
  <c r="CK91" i="1"/>
  <c r="CK11" i="1"/>
  <c r="CK17" i="1"/>
  <c r="CK149" i="1"/>
  <c r="CK164" i="1"/>
  <c r="CK13" i="1"/>
  <c r="CK10" i="1"/>
  <c r="CK9" i="1"/>
  <c r="CK16" i="1"/>
  <c r="CK15" i="1"/>
  <c r="CK14" i="1"/>
  <c r="CK87" i="1"/>
  <c r="CK194" i="1"/>
  <c r="CK74" i="1"/>
  <c r="CK156" i="1"/>
  <c r="CK94" i="1"/>
  <c r="CK166" i="1"/>
  <c r="CK146" i="1"/>
  <c r="CK169" i="1"/>
  <c r="CK100" i="1"/>
  <c r="CK151" i="1"/>
  <c r="CK158" i="1"/>
  <c r="CK79" i="1"/>
  <c r="CK134" i="1"/>
  <c r="CK133" i="1"/>
  <c r="CK112" i="1"/>
  <c r="CK50" i="1"/>
  <c r="CK21" i="1"/>
  <c r="CK147" i="1"/>
  <c r="CK116" i="1"/>
  <c r="CK138" i="1"/>
  <c r="CK175" i="1"/>
  <c r="CK180" i="1"/>
  <c r="CK150" i="1"/>
  <c r="CK121" i="1"/>
  <c r="CK141" i="1"/>
  <c r="CK155" i="1"/>
  <c r="CK165" i="1"/>
  <c r="CK42" i="1"/>
  <c r="CK96" i="1"/>
  <c r="CK71" i="1"/>
  <c r="CK75" i="1"/>
  <c r="CK67" i="1"/>
  <c r="CK86" i="1"/>
  <c r="CK200" i="1"/>
  <c r="CK93" i="1"/>
  <c r="CK110" i="1"/>
  <c r="CK123" i="1"/>
  <c r="CK53" i="1"/>
  <c r="CK101" i="1"/>
  <c r="CK23" i="1"/>
  <c r="CK41" i="1"/>
  <c r="CK120" i="1"/>
  <c r="CK135" i="1"/>
  <c r="CK58" i="1"/>
  <c r="CK201" i="1"/>
  <c r="CK136" i="1"/>
  <c r="CK19" i="1"/>
  <c r="CK82" i="1"/>
  <c r="CK57" i="1"/>
  <c r="CK205" i="1"/>
  <c r="CK84" i="1"/>
  <c r="CK125" i="1"/>
  <c r="CK43" i="1"/>
  <c r="CK73" i="1"/>
  <c r="CK31" i="1"/>
  <c r="CK130" i="1"/>
  <c r="CK183" i="1"/>
  <c r="CK188" i="1"/>
  <c r="CK189" i="1"/>
  <c r="CK197" i="1"/>
  <c r="CK132" i="1"/>
  <c r="CK69" i="1"/>
  <c r="CK97" i="1"/>
  <c r="CK114" i="1"/>
  <c r="CK137" i="1"/>
  <c r="CK187" i="1"/>
  <c r="CK104" i="1"/>
  <c r="CK59" i="1"/>
  <c r="CK148" i="1"/>
  <c r="CK36" i="1"/>
  <c r="CK90" i="1"/>
  <c r="CK47" i="1"/>
  <c r="CK122" i="1"/>
  <c r="CK196" i="1"/>
  <c r="CK118" i="1"/>
  <c r="CK111" i="1"/>
  <c r="CK98" i="1"/>
  <c r="CK176" i="1"/>
  <c r="CK161" i="1"/>
  <c r="CK140" i="1"/>
  <c r="CK199" i="1"/>
  <c r="CK85" i="1"/>
  <c r="CK109" i="1"/>
  <c r="CK20" i="1"/>
  <c r="CK25" i="1"/>
  <c r="CK24" i="1"/>
  <c r="CK193" i="1"/>
  <c r="CK45" i="1"/>
  <c r="CK178" i="1"/>
  <c r="CK190" i="1"/>
  <c r="CK76" i="1"/>
  <c r="CK113" i="1"/>
  <c r="CK145" i="1"/>
  <c r="CK105" i="1"/>
  <c r="CK191" i="1"/>
  <c r="CK107" i="1"/>
  <c r="CK46" i="1"/>
  <c r="CK4" i="1"/>
  <c r="CK83" i="1"/>
  <c r="CK160" i="1"/>
  <c r="CK49" i="1"/>
  <c r="CK37" i="1"/>
  <c r="CK102" i="1"/>
  <c r="CK62" i="1"/>
  <c r="CK81" i="1"/>
  <c r="CK60" i="1"/>
  <c r="CK27" i="1"/>
  <c r="CK51" i="1"/>
  <c r="CK185" i="1"/>
  <c r="CK44" i="1"/>
  <c r="CK168" i="1"/>
  <c r="CK72" i="1"/>
  <c r="CK170" i="1"/>
  <c r="CK34" i="1"/>
  <c r="CK157" i="1"/>
  <c r="CK171" i="1"/>
  <c r="CK55" i="1"/>
  <c r="CK172" i="1"/>
  <c r="CK77" i="1"/>
  <c r="CK68" i="1"/>
  <c r="CK30" i="1"/>
  <c r="CK152" i="1"/>
  <c r="CK95" i="1"/>
  <c r="CK159" i="1"/>
  <c r="CK92" i="1"/>
  <c r="CK163" i="1"/>
  <c r="CK131" i="1"/>
  <c r="CK40" i="1"/>
  <c r="CK167" i="1"/>
  <c r="CK39" i="1"/>
  <c r="CK143" i="1"/>
  <c r="CK103" i="1"/>
  <c r="CK29" i="1"/>
  <c r="CK35" i="1"/>
  <c r="CK28" i="1"/>
  <c r="CK202" i="1"/>
  <c r="CK89" i="1"/>
  <c r="CK48" i="1"/>
  <c r="CK65" i="1"/>
  <c r="CK144" i="1"/>
  <c r="CK124" i="1"/>
  <c r="CK153" i="1"/>
  <c r="CK206" i="1"/>
  <c r="CK126" i="1"/>
  <c r="CK204" i="1"/>
  <c r="CK142" i="1"/>
  <c r="CK127" i="1"/>
  <c r="CK128" i="1"/>
  <c r="CK33" i="1"/>
  <c r="CK179" i="1"/>
  <c r="CK38" i="1"/>
  <c r="CK63" i="1"/>
  <c r="CK173" i="1"/>
  <c r="CK139" i="1"/>
  <c r="CK181" i="1"/>
  <c r="CK203" i="1"/>
  <c r="CK108" i="1"/>
  <c r="CK64" i="1"/>
  <c r="CK52" i="1"/>
  <c r="CK106" i="1"/>
  <c r="CK32" i="1"/>
  <c r="CK54" i="1"/>
  <c r="CK66" i="1"/>
  <c r="CK80" i="1"/>
  <c r="CK99" i="1"/>
  <c r="CK56" i="1"/>
  <c r="CK129" i="1"/>
  <c r="CK22" i="1"/>
  <c r="CK26" i="1"/>
  <c r="CK61" i="1"/>
  <c r="CK70" i="1"/>
  <c r="CK115" i="1"/>
  <c r="CK119" i="1"/>
  <c r="CK12" i="1"/>
  <c r="AI11" i="1"/>
  <c r="AJ11" i="1"/>
  <c r="AT11" i="1"/>
  <c r="BC11" i="1"/>
  <c r="BD11" i="1"/>
  <c r="BM11" i="1"/>
  <c r="BN11" i="1"/>
  <c r="AI17" i="1"/>
  <c r="AJ17" i="1"/>
  <c r="AT17" i="1"/>
  <c r="BC17" i="1"/>
  <c r="BD17" i="1"/>
  <c r="BM17" i="1"/>
  <c r="BN17" i="1"/>
  <c r="AJ149" i="1"/>
  <c r="AT149" i="1"/>
  <c r="BC149" i="1"/>
  <c r="BD149" i="1"/>
  <c r="BM149" i="1"/>
  <c r="BN149" i="1"/>
  <c r="AI164" i="1"/>
  <c r="AJ164" i="1"/>
  <c r="AT164" i="1"/>
  <c r="BC164" i="1"/>
  <c r="BD164" i="1"/>
  <c r="BM164" i="1"/>
  <c r="BN164" i="1"/>
  <c r="AI13" i="1"/>
  <c r="AJ13" i="1"/>
  <c r="AT13" i="1"/>
  <c r="BC13" i="1"/>
  <c r="BD13" i="1"/>
  <c r="BM13" i="1"/>
  <c r="BN13" i="1"/>
  <c r="AI10" i="1"/>
  <c r="AJ10" i="1"/>
  <c r="AT10" i="1"/>
  <c r="BC10" i="1"/>
  <c r="BD10" i="1"/>
  <c r="BM10" i="1"/>
  <c r="BN10" i="1"/>
  <c r="AJ9" i="1"/>
  <c r="AT9" i="1"/>
  <c r="BC9" i="1"/>
  <c r="BD9" i="1"/>
  <c r="BM9" i="1"/>
  <c r="BN9" i="1"/>
  <c r="AI16" i="1"/>
  <c r="AJ16" i="1"/>
  <c r="AT16" i="1"/>
  <c r="BC16" i="1"/>
  <c r="BD16" i="1"/>
  <c r="BM16" i="1"/>
  <c r="BN16" i="1"/>
  <c r="AI15" i="1"/>
  <c r="AJ15" i="1"/>
  <c r="AT15" i="1"/>
  <c r="BC15" i="1"/>
  <c r="BD15" i="1"/>
  <c r="BM15" i="1"/>
  <c r="BN15" i="1"/>
  <c r="AJ189" i="1"/>
  <c r="AT189" i="1"/>
  <c r="BC189" i="1"/>
  <c r="BD189" i="1"/>
  <c r="BM189" i="1"/>
  <c r="BN189" i="1"/>
  <c r="AI179" i="1"/>
  <c r="AJ179" i="1"/>
  <c r="AT179" i="1"/>
  <c r="BC179" i="1"/>
  <c r="BD179" i="1"/>
  <c r="BM179" i="1"/>
  <c r="BN179" i="1"/>
  <c r="AJ33" i="1"/>
  <c r="AT33" i="1"/>
  <c r="BC33" i="1"/>
  <c r="BD33" i="1"/>
  <c r="BM33" i="1"/>
  <c r="BN33" i="1"/>
  <c r="BN38" i="1"/>
  <c r="BM38" i="1"/>
  <c r="BD38" i="1"/>
  <c r="BC38" i="1"/>
  <c r="AT38" i="1"/>
  <c r="AJ38" i="1"/>
  <c r="AI183" i="1"/>
  <c r="AJ183" i="1"/>
  <c r="AT183" i="1"/>
  <c r="BC183" i="1"/>
  <c r="BD183" i="1"/>
  <c r="BM183" i="1"/>
  <c r="BN183" i="1"/>
  <c r="AI188" i="1"/>
  <c r="AJ188" i="1"/>
  <c r="AT188" i="1"/>
  <c r="BC188" i="1"/>
  <c r="BD188" i="1"/>
  <c r="BM188" i="1"/>
  <c r="BN188" i="1"/>
  <c r="AI154" i="1"/>
  <c r="AJ154" i="1"/>
  <c r="AT154" i="1"/>
  <c r="BC154" i="1"/>
  <c r="BD154" i="1"/>
  <c r="BM154" i="1"/>
  <c r="BN154" i="1"/>
  <c r="AI186" i="1"/>
  <c r="AI88" i="1"/>
  <c r="AJ186" i="1"/>
  <c r="AJ2" i="1"/>
  <c r="AJ88" i="1"/>
  <c r="AT186" i="1"/>
  <c r="AT2" i="1"/>
  <c r="AT88" i="1"/>
  <c r="BC186" i="1"/>
  <c r="BC2" i="1"/>
  <c r="BC88" i="1"/>
  <c r="BD186" i="1"/>
  <c r="BD2" i="1"/>
  <c r="BD88" i="1"/>
  <c r="BM186" i="1"/>
  <c r="BM2" i="1"/>
  <c r="BM88" i="1"/>
  <c r="BN186" i="1"/>
  <c r="BN2" i="1"/>
  <c r="BN88" i="1"/>
  <c r="AI173" i="1"/>
  <c r="AI203" i="1"/>
  <c r="AI108" i="1"/>
  <c r="AI64" i="1"/>
  <c r="AI52" i="1"/>
  <c r="AI54" i="1"/>
  <c r="AI129" i="1"/>
  <c r="AI115" i="1"/>
  <c r="AI119" i="1"/>
  <c r="AI12" i="1"/>
  <c r="AJ173" i="1"/>
  <c r="AJ139" i="1"/>
  <c r="AJ181" i="1"/>
  <c r="AJ203" i="1"/>
  <c r="AJ108" i="1"/>
  <c r="AJ64" i="1"/>
  <c r="AJ52" i="1"/>
  <c r="AJ106" i="1"/>
  <c r="AJ32" i="1"/>
  <c r="AJ54" i="1"/>
  <c r="AJ66" i="1"/>
  <c r="AJ80" i="1"/>
  <c r="AJ99" i="1"/>
  <c r="AJ56" i="1"/>
  <c r="AJ129" i="1"/>
  <c r="AJ22" i="1"/>
  <c r="AJ26" i="1"/>
  <c r="AJ61" i="1"/>
  <c r="AJ70" i="1"/>
  <c r="AJ115" i="1"/>
  <c r="AJ119" i="1"/>
  <c r="AJ12" i="1"/>
  <c r="AT173" i="1"/>
  <c r="AT139" i="1"/>
  <c r="AT181" i="1"/>
  <c r="AT203" i="1"/>
  <c r="AT108" i="1"/>
  <c r="AT64" i="1"/>
  <c r="AT52" i="1"/>
  <c r="AT106" i="1"/>
  <c r="AT32" i="1"/>
  <c r="AT54" i="1"/>
  <c r="AT66" i="1"/>
  <c r="AT80" i="1"/>
  <c r="AT99" i="1"/>
  <c r="AT56" i="1"/>
  <c r="AT129" i="1"/>
  <c r="AT22" i="1"/>
  <c r="AT26" i="1"/>
  <c r="AT61" i="1"/>
  <c r="AT70" i="1"/>
  <c r="AT115" i="1"/>
  <c r="AT119" i="1"/>
  <c r="AT12" i="1"/>
  <c r="BC173" i="1"/>
  <c r="BC139" i="1"/>
  <c r="BC181" i="1"/>
  <c r="BC203" i="1"/>
  <c r="BC108" i="1"/>
  <c r="BC64" i="1"/>
  <c r="BC52" i="1"/>
  <c r="BC106" i="1"/>
  <c r="BC32" i="1"/>
  <c r="BC54" i="1"/>
  <c r="BC66" i="1"/>
  <c r="BC80" i="1"/>
  <c r="BC99" i="1"/>
  <c r="BC56" i="1"/>
  <c r="BC129" i="1"/>
  <c r="BC22" i="1"/>
  <c r="BC26" i="1"/>
  <c r="BC61" i="1"/>
  <c r="BC70" i="1"/>
  <c r="BC115" i="1"/>
  <c r="BC119" i="1"/>
  <c r="BC12" i="1"/>
  <c r="BD173" i="1"/>
  <c r="BD139" i="1"/>
  <c r="BD181" i="1"/>
  <c r="BD203" i="1"/>
  <c r="BD108" i="1"/>
  <c r="BD64" i="1"/>
  <c r="BD52" i="1"/>
  <c r="BD106" i="1"/>
  <c r="BD32" i="1"/>
  <c r="BD54" i="1"/>
  <c r="BD66" i="1"/>
  <c r="BD80" i="1"/>
  <c r="BD99" i="1"/>
  <c r="BD56" i="1"/>
  <c r="BD129" i="1"/>
  <c r="BD22" i="1"/>
  <c r="BD26" i="1"/>
  <c r="BD61" i="1"/>
  <c r="BD70" i="1"/>
  <c r="BD115" i="1"/>
  <c r="BD119" i="1"/>
  <c r="BD12" i="1"/>
  <c r="BM173" i="1"/>
  <c r="BM139" i="1"/>
  <c r="BM181" i="1"/>
  <c r="BM203" i="1"/>
  <c r="BM108" i="1"/>
  <c r="BM64" i="1"/>
  <c r="BM52" i="1"/>
  <c r="BM106" i="1"/>
  <c r="BM32" i="1"/>
  <c r="BM54" i="1"/>
  <c r="BM66" i="1"/>
  <c r="BM80" i="1"/>
  <c r="BM99" i="1"/>
  <c r="BM56" i="1"/>
  <c r="BM129" i="1"/>
  <c r="BM22" i="1"/>
  <c r="BM26" i="1"/>
  <c r="BM61" i="1"/>
  <c r="BM70" i="1"/>
  <c r="BM115" i="1"/>
  <c r="BM119" i="1"/>
  <c r="BM12" i="1"/>
  <c r="BN173" i="1"/>
  <c r="BN139" i="1"/>
  <c r="BN181" i="1"/>
  <c r="BN203" i="1"/>
  <c r="BN108" i="1"/>
  <c r="BN64" i="1"/>
  <c r="BN52" i="1"/>
  <c r="BN106" i="1"/>
  <c r="BN32" i="1"/>
  <c r="BN54" i="1"/>
  <c r="BN66" i="1"/>
  <c r="BN80" i="1"/>
  <c r="BN99" i="1"/>
  <c r="BN56" i="1"/>
  <c r="BN129" i="1"/>
  <c r="BN22" i="1"/>
  <c r="BN26" i="1"/>
  <c r="BN61" i="1"/>
  <c r="BN70" i="1"/>
  <c r="BN115" i="1"/>
  <c r="BN119" i="1"/>
  <c r="BN12" i="1"/>
  <c r="M101" i="1"/>
  <c r="P101" i="1"/>
  <c r="V101" i="1"/>
  <c r="W101" i="1"/>
  <c r="Y101" i="1"/>
  <c r="Z101" i="1"/>
  <c r="AF101" i="1"/>
  <c r="AG101" i="1"/>
  <c r="AI194" i="1"/>
  <c r="AI94" i="1"/>
  <c r="AI166" i="1"/>
  <c r="AI146" i="1"/>
  <c r="AI169" i="1"/>
  <c r="AI158" i="1"/>
  <c r="AI133" i="1"/>
  <c r="AI112" i="1"/>
  <c r="AI50" i="1"/>
  <c r="AI21" i="1"/>
  <c r="AI147" i="1"/>
  <c r="AI116" i="1"/>
  <c r="AI180" i="1"/>
  <c r="AI150" i="1"/>
  <c r="AI96" i="1"/>
  <c r="AI86" i="1"/>
  <c r="AI93" i="1"/>
  <c r="AI123" i="1"/>
  <c r="AI53" i="1"/>
  <c r="AI101" i="1"/>
  <c r="AI41" i="1"/>
  <c r="AI120" i="1"/>
  <c r="AI82" i="1"/>
  <c r="AI84" i="1"/>
  <c r="AI43" i="1"/>
  <c r="AJ194" i="1"/>
  <c r="AJ74" i="1"/>
  <c r="AJ156" i="1"/>
  <c r="AJ94" i="1"/>
  <c r="AJ166" i="1"/>
  <c r="AJ146" i="1"/>
  <c r="AJ169" i="1"/>
  <c r="AJ100" i="1"/>
  <c r="AJ151" i="1"/>
  <c r="AJ158" i="1"/>
  <c r="AJ79" i="1"/>
  <c r="AJ134" i="1"/>
  <c r="AJ133" i="1"/>
  <c r="AJ112" i="1"/>
  <c r="AJ50" i="1"/>
  <c r="AJ21" i="1"/>
  <c r="AJ147" i="1"/>
  <c r="AJ116" i="1"/>
  <c r="AJ138" i="1"/>
  <c r="AJ175" i="1"/>
  <c r="AJ180" i="1"/>
  <c r="AJ150" i="1"/>
  <c r="AJ121" i="1"/>
  <c r="AJ141" i="1"/>
  <c r="AJ155" i="1"/>
  <c r="AJ165" i="1"/>
  <c r="AJ42" i="1"/>
  <c r="AJ96" i="1"/>
  <c r="AJ71" i="1"/>
  <c r="AJ75" i="1"/>
  <c r="AJ67" i="1"/>
  <c r="AJ86" i="1"/>
  <c r="AJ200" i="1"/>
  <c r="AJ93" i="1"/>
  <c r="AJ110" i="1"/>
  <c r="AJ123" i="1"/>
  <c r="AJ53" i="1"/>
  <c r="AJ101" i="1"/>
  <c r="AJ23" i="1"/>
  <c r="AJ41" i="1"/>
  <c r="AJ120" i="1"/>
  <c r="AJ135" i="1"/>
  <c r="AJ58" i="1"/>
  <c r="AJ201" i="1"/>
  <c r="AJ136" i="1"/>
  <c r="AJ19" i="1"/>
  <c r="AJ82" i="1"/>
  <c r="AJ57" i="1"/>
  <c r="AJ205" i="1"/>
  <c r="AJ84" i="1"/>
  <c r="AJ125" i="1"/>
  <c r="AJ43" i="1"/>
  <c r="AJ73" i="1"/>
  <c r="AJ31" i="1"/>
  <c r="AJ130" i="1"/>
  <c r="AP101" i="1"/>
  <c r="AQ101" i="1"/>
  <c r="AS101" i="1"/>
  <c r="AT194" i="1"/>
  <c r="AT74" i="1"/>
  <c r="AT156" i="1"/>
  <c r="AT94" i="1"/>
  <c r="AT166" i="1"/>
  <c r="AT146" i="1"/>
  <c r="AT169" i="1"/>
  <c r="AT100" i="1"/>
  <c r="AT151" i="1"/>
  <c r="AT158" i="1"/>
  <c r="AT79" i="1"/>
  <c r="AT134" i="1"/>
  <c r="AT133" i="1"/>
  <c r="AT112" i="1"/>
  <c r="AT50" i="1"/>
  <c r="AT21" i="1"/>
  <c r="AT147" i="1"/>
  <c r="AT116" i="1"/>
  <c r="AT138" i="1"/>
  <c r="AT175" i="1"/>
  <c r="AT180" i="1"/>
  <c r="AT150" i="1"/>
  <c r="AT121" i="1"/>
  <c r="AT141" i="1"/>
  <c r="AT155" i="1"/>
  <c r="AT165" i="1"/>
  <c r="AT42" i="1"/>
  <c r="AT96" i="1"/>
  <c r="AT71" i="1"/>
  <c r="AT75" i="1"/>
  <c r="AT67" i="1"/>
  <c r="AT86" i="1"/>
  <c r="AT200" i="1"/>
  <c r="AT93" i="1"/>
  <c r="AT110" i="1"/>
  <c r="AT123" i="1"/>
  <c r="AT53" i="1"/>
  <c r="AT101" i="1"/>
  <c r="AT23" i="1"/>
  <c r="AT41" i="1"/>
  <c r="AT120" i="1"/>
  <c r="AT135" i="1"/>
  <c r="AT58" i="1"/>
  <c r="AT201" i="1"/>
  <c r="AT136" i="1"/>
  <c r="AT19" i="1"/>
  <c r="AT82" i="1"/>
  <c r="AT57" i="1"/>
  <c r="AT205" i="1"/>
  <c r="AT84" i="1"/>
  <c r="AT125" i="1"/>
  <c r="AT43" i="1"/>
  <c r="AT73" i="1"/>
  <c r="AT31" i="1"/>
  <c r="AT130" i="1"/>
  <c r="AZ101" i="1"/>
  <c r="BA101" i="1"/>
  <c r="BC194" i="1"/>
  <c r="BC74" i="1"/>
  <c r="BC156" i="1"/>
  <c r="BC94" i="1"/>
  <c r="BC166" i="1"/>
  <c r="BC146" i="1"/>
  <c r="BC169" i="1"/>
  <c r="BC100" i="1"/>
  <c r="BC151" i="1"/>
  <c r="BC158" i="1"/>
  <c r="BC79" i="1"/>
  <c r="BC134" i="1"/>
  <c r="BC133" i="1"/>
  <c r="BC112" i="1"/>
  <c r="BC50" i="1"/>
  <c r="BC21" i="1"/>
  <c r="BC147" i="1"/>
  <c r="BC116" i="1"/>
  <c r="BC138" i="1"/>
  <c r="BC175" i="1"/>
  <c r="BC180" i="1"/>
  <c r="BC150" i="1"/>
  <c r="BC121" i="1"/>
  <c r="BC141" i="1"/>
  <c r="BC155" i="1"/>
  <c r="BC165" i="1"/>
  <c r="BC42" i="1"/>
  <c r="BC96" i="1"/>
  <c r="BC71" i="1"/>
  <c r="BC75" i="1"/>
  <c r="BC67" i="1"/>
  <c r="BC86" i="1"/>
  <c r="BC200" i="1"/>
  <c r="BC93" i="1"/>
  <c r="BC110" i="1"/>
  <c r="BC123" i="1"/>
  <c r="BC53" i="1"/>
  <c r="BC101" i="1"/>
  <c r="BC23" i="1"/>
  <c r="BC41" i="1"/>
  <c r="BC120" i="1"/>
  <c r="BC135" i="1"/>
  <c r="BC58" i="1"/>
  <c r="BC201" i="1"/>
  <c r="BC136" i="1"/>
  <c r="BC19" i="1"/>
  <c r="BC82" i="1"/>
  <c r="BC57" i="1"/>
  <c r="BC205" i="1"/>
  <c r="BC84" i="1"/>
  <c r="BC125" i="1"/>
  <c r="BC43" i="1"/>
  <c r="BC73" i="1"/>
  <c r="BC31" i="1"/>
  <c r="BC130" i="1"/>
  <c r="BD194" i="1"/>
  <c r="BD74" i="1"/>
  <c r="BD156" i="1"/>
  <c r="BD94" i="1"/>
  <c r="BD166" i="1"/>
  <c r="BD146" i="1"/>
  <c r="BD169" i="1"/>
  <c r="BD100" i="1"/>
  <c r="BD151" i="1"/>
  <c r="BD158" i="1"/>
  <c r="BD79" i="1"/>
  <c r="BD134" i="1"/>
  <c r="BD133" i="1"/>
  <c r="BD112" i="1"/>
  <c r="BD50" i="1"/>
  <c r="BD21" i="1"/>
  <c r="BD147" i="1"/>
  <c r="BD116" i="1"/>
  <c r="BD138" i="1"/>
  <c r="BD175" i="1"/>
  <c r="BD180" i="1"/>
  <c r="BD150" i="1"/>
  <c r="BD121" i="1"/>
  <c r="BD141" i="1"/>
  <c r="BD155" i="1"/>
  <c r="BD165" i="1"/>
  <c r="BD42" i="1"/>
  <c r="BD96" i="1"/>
  <c r="BD71" i="1"/>
  <c r="BD75" i="1"/>
  <c r="BD67" i="1"/>
  <c r="BD86" i="1"/>
  <c r="BD200" i="1"/>
  <c r="BD93" i="1"/>
  <c r="BD110" i="1"/>
  <c r="BD123" i="1"/>
  <c r="BD53" i="1"/>
  <c r="BD101" i="1"/>
  <c r="BD23" i="1"/>
  <c r="BD41" i="1"/>
  <c r="BD120" i="1"/>
  <c r="BD135" i="1"/>
  <c r="BD58" i="1"/>
  <c r="BD201" i="1"/>
  <c r="BD136" i="1"/>
  <c r="BD19" i="1"/>
  <c r="BD82" i="1"/>
  <c r="BD57" i="1"/>
  <c r="BD205" i="1"/>
  <c r="BD84" i="1"/>
  <c r="BD125" i="1"/>
  <c r="BD43" i="1"/>
  <c r="BD73" i="1"/>
  <c r="BD31" i="1"/>
  <c r="BD130" i="1"/>
  <c r="BJ101" i="1"/>
  <c r="BK101" i="1"/>
  <c r="BM194" i="1"/>
  <c r="BM74" i="1"/>
  <c r="BM156" i="1"/>
  <c r="BM94" i="1"/>
  <c r="BM166" i="1"/>
  <c r="BM146" i="1"/>
  <c r="BM169" i="1"/>
  <c r="BM100" i="1"/>
  <c r="BM151" i="1"/>
  <c r="BM158" i="1"/>
  <c r="BM79" i="1"/>
  <c r="BM134" i="1"/>
  <c r="BM133" i="1"/>
  <c r="BM112" i="1"/>
  <c r="BM50" i="1"/>
  <c r="BM21" i="1"/>
  <c r="BM147" i="1"/>
  <c r="BM116" i="1"/>
  <c r="BM138" i="1"/>
  <c r="BM175" i="1"/>
  <c r="BM180" i="1"/>
  <c r="BM150" i="1"/>
  <c r="BM121" i="1"/>
  <c r="BM141" i="1"/>
  <c r="BM155" i="1"/>
  <c r="BM165" i="1"/>
  <c r="BM42" i="1"/>
  <c r="BM96" i="1"/>
  <c r="BM71" i="1"/>
  <c r="BM75" i="1"/>
  <c r="BM67" i="1"/>
  <c r="BM86" i="1"/>
  <c r="BM200" i="1"/>
  <c r="BM93" i="1"/>
  <c r="BM110" i="1"/>
  <c r="BM123" i="1"/>
  <c r="BM53" i="1"/>
  <c r="BM101" i="1"/>
  <c r="BM23" i="1"/>
  <c r="BM41" i="1"/>
  <c r="BM120" i="1"/>
  <c r="BM135" i="1"/>
  <c r="BM58" i="1"/>
  <c r="BM201" i="1"/>
  <c r="BM136" i="1"/>
  <c r="BM19" i="1"/>
  <c r="BM82" i="1"/>
  <c r="BM57" i="1"/>
  <c r="BM205" i="1"/>
  <c r="BM84" i="1"/>
  <c r="BM125" i="1"/>
  <c r="BM43" i="1"/>
  <c r="BM73" i="1"/>
  <c r="BM31" i="1"/>
  <c r="BM130" i="1"/>
  <c r="BN194" i="1"/>
  <c r="BN74" i="1"/>
  <c r="BN156" i="1"/>
  <c r="BN94" i="1"/>
  <c r="BN166" i="1"/>
  <c r="BN146" i="1"/>
  <c r="BN169" i="1"/>
  <c r="BN100" i="1"/>
  <c r="BN151" i="1"/>
  <c r="BN158" i="1"/>
  <c r="BN79" i="1"/>
  <c r="BN134" i="1"/>
  <c r="BN133" i="1"/>
  <c r="BN112" i="1"/>
  <c r="BN50" i="1"/>
  <c r="BN21" i="1"/>
  <c r="BN147" i="1"/>
  <c r="BN116" i="1"/>
  <c r="BN138" i="1"/>
  <c r="BN175" i="1"/>
  <c r="BN180" i="1"/>
  <c r="BN150" i="1"/>
  <c r="BN121" i="1"/>
  <c r="BN141" i="1"/>
  <c r="BN155" i="1"/>
  <c r="BN165" i="1"/>
  <c r="BN42" i="1"/>
  <c r="BN96" i="1"/>
  <c r="BN71" i="1"/>
  <c r="BN75" i="1"/>
  <c r="BN67" i="1"/>
  <c r="BN86" i="1"/>
  <c r="BN200" i="1"/>
  <c r="BN93" i="1"/>
  <c r="BN110" i="1"/>
  <c r="BN123" i="1"/>
  <c r="BN53" i="1"/>
  <c r="BN101" i="1"/>
  <c r="BN23" i="1"/>
  <c r="BN41" i="1"/>
  <c r="BN120" i="1"/>
  <c r="BN135" i="1"/>
  <c r="BN58" i="1"/>
  <c r="BN201" i="1"/>
  <c r="BN136" i="1"/>
  <c r="BN19" i="1"/>
  <c r="BN82" i="1"/>
  <c r="BN57" i="1"/>
  <c r="BN205" i="1"/>
  <c r="BN84" i="1"/>
  <c r="BN125" i="1"/>
  <c r="BN43" i="1"/>
  <c r="BN73" i="1"/>
  <c r="BN31" i="1"/>
  <c r="BN130" i="1"/>
  <c r="AI72" i="1"/>
  <c r="AI34" i="1"/>
  <c r="AI157" i="1"/>
  <c r="AI55" i="1"/>
  <c r="AI77" i="1"/>
  <c r="AI68" i="1"/>
  <c r="AI30" i="1"/>
  <c r="AI152" i="1"/>
  <c r="AI131" i="1"/>
  <c r="AI40" i="1"/>
  <c r="AI167" i="1"/>
  <c r="AI29" i="1"/>
  <c r="AI35" i="1"/>
  <c r="AI28" i="1"/>
  <c r="AI89" i="1"/>
  <c r="AI65" i="1"/>
  <c r="AI144" i="1"/>
  <c r="AI124" i="1"/>
  <c r="AI153" i="1"/>
  <c r="AI126" i="1"/>
  <c r="AI142" i="1"/>
  <c r="AI127" i="1"/>
  <c r="AI128" i="1"/>
  <c r="AJ185" i="1"/>
  <c r="AJ44" i="1"/>
  <c r="AJ168" i="1"/>
  <c r="AJ72" i="1"/>
  <c r="AJ170" i="1"/>
  <c r="AJ34" i="1"/>
  <c r="AJ157" i="1"/>
  <c r="AJ171" i="1"/>
  <c r="AJ55" i="1"/>
  <c r="AJ172" i="1"/>
  <c r="AJ77" i="1"/>
  <c r="AJ68" i="1"/>
  <c r="AJ30" i="1"/>
  <c r="AJ152" i="1"/>
  <c r="AJ95" i="1"/>
  <c r="AJ159" i="1"/>
  <c r="AJ92" i="1"/>
  <c r="AJ163" i="1"/>
  <c r="AJ131" i="1"/>
  <c r="AJ40" i="1"/>
  <c r="AJ167" i="1"/>
  <c r="AJ39" i="1"/>
  <c r="AJ143" i="1"/>
  <c r="AJ103" i="1"/>
  <c r="AJ29" i="1"/>
  <c r="AJ35" i="1"/>
  <c r="AJ28" i="1"/>
  <c r="AJ202" i="1"/>
  <c r="AJ89" i="1"/>
  <c r="AJ48" i="1"/>
  <c r="AJ65" i="1"/>
  <c r="AJ144" i="1"/>
  <c r="AJ124" i="1"/>
  <c r="AJ153" i="1"/>
  <c r="AJ206" i="1"/>
  <c r="AJ126" i="1"/>
  <c r="AJ204" i="1"/>
  <c r="AJ142" i="1"/>
  <c r="AJ127" i="1"/>
  <c r="AJ128" i="1"/>
  <c r="AT185" i="1"/>
  <c r="AT44" i="1"/>
  <c r="AT168" i="1"/>
  <c r="AT72" i="1"/>
  <c r="AT170" i="1"/>
  <c r="AT34" i="1"/>
  <c r="AT157" i="1"/>
  <c r="AT171" i="1"/>
  <c r="AT55" i="1"/>
  <c r="AT172" i="1"/>
  <c r="AT77" i="1"/>
  <c r="AT68" i="1"/>
  <c r="AT30" i="1"/>
  <c r="AT152" i="1"/>
  <c r="AT95" i="1"/>
  <c r="AT159" i="1"/>
  <c r="AT92" i="1"/>
  <c r="AT163" i="1"/>
  <c r="AT131" i="1"/>
  <c r="AT40" i="1"/>
  <c r="AT167" i="1"/>
  <c r="AT39" i="1"/>
  <c r="AT143" i="1"/>
  <c r="AT103" i="1"/>
  <c r="AT29" i="1"/>
  <c r="AT35" i="1"/>
  <c r="AT28" i="1"/>
  <c r="AT202" i="1"/>
  <c r="AT89" i="1"/>
  <c r="AT48" i="1"/>
  <c r="AT65" i="1"/>
  <c r="AT144" i="1"/>
  <c r="AT124" i="1"/>
  <c r="AT153" i="1"/>
  <c r="AT206" i="1"/>
  <c r="AT126" i="1"/>
  <c r="AT204" i="1"/>
  <c r="AT142" i="1"/>
  <c r="AT127" i="1"/>
  <c r="AT128" i="1"/>
  <c r="BC185" i="1"/>
  <c r="BC44" i="1"/>
  <c r="BC168" i="1"/>
  <c r="BC72" i="1"/>
  <c r="BC170" i="1"/>
  <c r="BC34" i="1"/>
  <c r="BC157" i="1"/>
  <c r="BC171" i="1"/>
  <c r="BC55" i="1"/>
  <c r="BC172" i="1"/>
  <c r="BC77" i="1"/>
  <c r="BC68" i="1"/>
  <c r="BC30" i="1"/>
  <c r="BC152" i="1"/>
  <c r="BC95" i="1"/>
  <c r="BC159" i="1"/>
  <c r="BC92" i="1"/>
  <c r="BC163" i="1"/>
  <c r="BC131" i="1"/>
  <c r="BC40" i="1"/>
  <c r="BC167" i="1"/>
  <c r="BC39" i="1"/>
  <c r="BC143" i="1"/>
  <c r="BC103" i="1"/>
  <c r="BC29" i="1"/>
  <c r="BC35" i="1"/>
  <c r="BC28" i="1"/>
  <c r="BC202" i="1"/>
  <c r="BC89" i="1"/>
  <c r="BC48" i="1"/>
  <c r="BC65" i="1"/>
  <c r="BC144" i="1"/>
  <c r="BC124" i="1"/>
  <c r="BC153" i="1"/>
  <c r="BC206" i="1"/>
  <c r="BC126" i="1"/>
  <c r="BC204" i="1"/>
  <c r="BC142" i="1"/>
  <c r="BC127" i="1"/>
  <c r="BC128" i="1"/>
  <c r="BD185" i="1"/>
  <c r="BD44" i="1"/>
  <c r="BD168" i="1"/>
  <c r="BD72" i="1"/>
  <c r="BD170" i="1"/>
  <c r="BD34" i="1"/>
  <c r="BD157" i="1"/>
  <c r="BD171" i="1"/>
  <c r="BD55" i="1"/>
  <c r="BD172" i="1"/>
  <c r="BD77" i="1"/>
  <c r="BD68" i="1"/>
  <c r="BD30" i="1"/>
  <c r="BD152" i="1"/>
  <c r="BD95" i="1"/>
  <c r="BD159" i="1"/>
  <c r="BD92" i="1"/>
  <c r="BD163" i="1"/>
  <c r="BD131" i="1"/>
  <c r="BD40" i="1"/>
  <c r="BD167" i="1"/>
  <c r="BD39" i="1"/>
  <c r="BD143" i="1"/>
  <c r="BD103" i="1"/>
  <c r="BD29" i="1"/>
  <c r="BD35" i="1"/>
  <c r="BD28" i="1"/>
  <c r="BD202" i="1"/>
  <c r="BD89" i="1"/>
  <c r="BD48" i="1"/>
  <c r="BD65" i="1"/>
  <c r="BD144" i="1"/>
  <c r="BD124" i="1"/>
  <c r="BD153" i="1"/>
  <c r="BD206" i="1"/>
  <c r="BD126" i="1"/>
  <c r="BD204" i="1"/>
  <c r="BD142" i="1"/>
  <c r="BD127" i="1"/>
  <c r="BD128" i="1"/>
  <c r="BM185" i="1"/>
  <c r="BM44" i="1"/>
  <c r="BM168" i="1"/>
  <c r="BM72" i="1"/>
  <c r="BM170" i="1"/>
  <c r="BM34" i="1"/>
  <c r="BM157" i="1"/>
  <c r="BM171" i="1"/>
  <c r="BM55" i="1"/>
  <c r="BM172" i="1"/>
  <c r="BM77" i="1"/>
  <c r="BM68" i="1"/>
  <c r="BM30" i="1"/>
  <c r="BM152" i="1"/>
  <c r="BM95" i="1"/>
  <c r="BM159" i="1"/>
  <c r="BM92" i="1"/>
  <c r="BM163" i="1"/>
  <c r="BM131" i="1"/>
  <c r="BM40" i="1"/>
  <c r="BM167" i="1"/>
  <c r="BM39" i="1"/>
  <c r="BM143" i="1"/>
  <c r="BM103" i="1"/>
  <c r="BM29" i="1"/>
  <c r="BM35" i="1"/>
  <c r="BM28" i="1"/>
  <c r="BM202" i="1"/>
  <c r="BM89" i="1"/>
  <c r="BM48" i="1"/>
  <c r="BM65" i="1"/>
  <c r="BM144" i="1"/>
  <c r="BM124" i="1"/>
  <c r="BM153" i="1"/>
  <c r="BM206" i="1"/>
  <c r="BM126" i="1"/>
  <c r="BM204" i="1"/>
  <c r="BM142" i="1"/>
  <c r="BM127" i="1"/>
  <c r="BM128" i="1"/>
  <c r="BN185" i="1"/>
  <c r="BN44" i="1"/>
  <c r="BN168" i="1"/>
  <c r="BN72" i="1"/>
  <c r="BN170" i="1"/>
  <c r="BN34" i="1"/>
  <c r="BN157" i="1"/>
  <c r="BN171" i="1"/>
  <c r="BN55" i="1"/>
  <c r="BN172" i="1"/>
  <c r="BN77" i="1"/>
  <c r="BN68" i="1"/>
  <c r="BN30" i="1"/>
  <c r="BN152" i="1"/>
  <c r="BN95" i="1"/>
  <c r="BN159" i="1"/>
  <c r="BN92" i="1"/>
  <c r="BN163" i="1"/>
  <c r="BN131" i="1"/>
  <c r="BN40" i="1"/>
  <c r="BN167" i="1"/>
  <c r="BN39" i="1"/>
  <c r="BN143" i="1"/>
  <c r="BN103" i="1"/>
  <c r="BN29" i="1"/>
  <c r="BN35" i="1"/>
  <c r="BN28" i="1"/>
  <c r="BN202" i="1"/>
  <c r="BN89" i="1"/>
  <c r="BN48" i="1"/>
  <c r="BN65" i="1"/>
  <c r="BN144" i="1"/>
  <c r="BN124" i="1"/>
  <c r="BN153" i="1"/>
  <c r="BN206" i="1"/>
  <c r="BN126" i="1"/>
  <c r="BN204" i="1"/>
  <c r="BN142" i="1"/>
  <c r="BN127" i="1"/>
  <c r="BN128" i="1"/>
  <c r="AI160" i="1"/>
  <c r="AI49" i="1"/>
  <c r="AI37" i="1"/>
  <c r="AI102" i="1"/>
  <c r="AI62" i="1"/>
  <c r="AI60" i="1"/>
  <c r="AI27" i="1"/>
  <c r="AI51" i="1"/>
  <c r="AJ4" i="1"/>
  <c r="AJ83" i="1"/>
  <c r="AJ160" i="1"/>
  <c r="AJ49" i="1"/>
  <c r="AJ37" i="1"/>
  <c r="AJ102" i="1"/>
  <c r="AJ62" i="1"/>
  <c r="AJ81" i="1"/>
  <c r="AJ60" i="1"/>
  <c r="AJ27" i="1"/>
  <c r="AJ51" i="1"/>
  <c r="AT4" i="1"/>
  <c r="AT83" i="1"/>
  <c r="AT160" i="1"/>
  <c r="AT49" i="1"/>
  <c r="AT37" i="1"/>
  <c r="AT102" i="1"/>
  <c r="AT62" i="1"/>
  <c r="AT81" i="1"/>
  <c r="AT60" i="1"/>
  <c r="AT27" i="1"/>
  <c r="AT51" i="1"/>
  <c r="BC4" i="1"/>
  <c r="BC83" i="1"/>
  <c r="BC160" i="1"/>
  <c r="BC49" i="1"/>
  <c r="BC37" i="1"/>
  <c r="BC102" i="1"/>
  <c r="BC62" i="1"/>
  <c r="BC81" i="1"/>
  <c r="BC60" i="1"/>
  <c r="BC27" i="1"/>
  <c r="BC51" i="1"/>
  <c r="BD4" i="1"/>
  <c r="BD83" i="1"/>
  <c r="BD160" i="1"/>
  <c r="BD49" i="1"/>
  <c r="BD37" i="1"/>
  <c r="BD102" i="1"/>
  <c r="BD62" i="1"/>
  <c r="BD81" i="1"/>
  <c r="BD60" i="1"/>
  <c r="BD27" i="1"/>
  <c r="BD51" i="1"/>
  <c r="BM4" i="1"/>
  <c r="BM83" i="1"/>
  <c r="BM160" i="1"/>
  <c r="BM49" i="1"/>
  <c r="BM37" i="1"/>
  <c r="BM102" i="1"/>
  <c r="BM62" i="1"/>
  <c r="BM81" i="1"/>
  <c r="BM60" i="1"/>
  <c r="BM27" i="1"/>
  <c r="BM51" i="1"/>
  <c r="BN4" i="1"/>
  <c r="BN83" i="1"/>
  <c r="BN160" i="1"/>
  <c r="BN49" i="1"/>
  <c r="BN37" i="1"/>
  <c r="BN102" i="1"/>
  <c r="BN62" i="1"/>
  <c r="BN81" i="1"/>
  <c r="BN60" i="1"/>
  <c r="BN27" i="1"/>
  <c r="BN51" i="1"/>
  <c r="A51" i="1"/>
  <c r="AI18" i="1"/>
  <c r="AI174" i="1"/>
  <c r="AI91" i="1"/>
  <c r="AI14" i="1"/>
  <c r="AJ18" i="1"/>
  <c r="AJ78" i="1"/>
  <c r="AJ6" i="1"/>
  <c r="AJ3" i="1"/>
  <c r="AJ174" i="1"/>
  <c r="AJ5" i="1"/>
  <c r="AJ7" i="1"/>
  <c r="AJ91" i="1"/>
  <c r="AJ14" i="1"/>
  <c r="AT18" i="1"/>
  <c r="AT78" i="1"/>
  <c r="AT6" i="1"/>
  <c r="AT3" i="1"/>
  <c r="AT174" i="1"/>
  <c r="AT5" i="1"/>
  <c r="AT7" i="1"/>
  <c r="AT91" i="1"/>
  <c r="AT14" i="1"/>
  <c r="BC18" i="1"/>
  <c r="BC78" i="1"/>
  <c r="BC6" i="1"/>
  <c r="BC3" i="1"/>
  <c r="BC174" i="1"/>
  <c r="BC5" i="1"/>
  <c r="BC7" i="1"/>
  <c r="BC91" i="1"/>
  <c r="BC14" i="1"/>
  <c r="BD18" i="1"/>
  <c r="BD78" i="1"/>
  <c r="BD6" i="1"/>
  <c r="BD3" i="1"/>
  <c r="BD174" i="1"/>
  <c r="BD5" i="1"/>
  <c r="BD7" i="1"/>
  <c r="BD91" i="1"/>
  <c r="BD14" i="1"/>
  <c r="BM18" i="1"/>
  <c r="BM78" i="1"/>
  <c r="BM6" i="1"/>
  <c r="BM3" i="1"/>
  <c r="BM174" i="1"/>
  <c r="BM5" i="1"/>
  <c r="BM7" i="1"/>
  <c r="BM91" i="1"/>
  <c r="BM14" i="1"/>
  <c r="BN18" i="1"/>
  <c r="BN78" i="1"/>
  <c r="BN6" i="1"/>
  <c r="BN3" i="1"/>
  <c r="BN174" i="1"/>
  <c r="BN5" i="1"/>
  <c r="BN7" i="1"/>
  <c r="BN91" i="1"/>
  <c r="BN14" i="1"/>
  <c r="AI132" i="1"/>
  <c r="AI137" i="1"/>
  <c r="AI178" i="1"/>
  <c r="AI148" i="1"/>
  <c r="AI20" i="1"/>
  <c r="AI109" i="1"/>
  <c r="AI25" i="1"/>
  <c r="AI140" i="1"/>
  <c r="AI161" i="1"/>
  <c r="AI105" i="1"/>
  <c r="AI190" i="1"/>
  <c r="AI107" i="1"/>
  <c r="AI191" i="1"/>
  <c r="AI145" i="1"/>
  <c r="AI36" i="1"/>
  <c r="AI187" i="1"/>
  <c r="AI114" i="1"/>
  <c r="AI46" i="1"/>
  <c r="AI98" i="1"/>
  <c r="AI59" i="1"/>
  <c r="AI111" i="1"/>
  <c r="AJ132" i="1"/>
  <c r="AJ137" i="1"/>
  <c r="AJ85" i="1"/>
  <c r="AJ97" i="1"/>
  <c r="AJ178" i="1"/>
  <c r="AJ69" i="1"/>
  <c r="AJ148" i="1"/>
  <c r="AJ20" i="1"/>
  <c r="AJ109" i="1"/>
  <c r="AJ122" i="1"/>
  <c r="AJ25" i="1"/>
  <c r="AJ140" i="1"/>
  <c r="AJ161" i="1"/>
  <c r="AJ104" i="1"/>
  <c r="AJ90" i="1"/>
  <c r="AJ113" i="1"/>
  <c r="AJ76" i="1"/>
  <c r="AJ105" i="1"/>
  <c r="AJ199" i="1"/>
  <c r="AJ190" i="1"/>
  <c r="AJ107" i="1"/>
  <c r="AJ191" i="1"/>
  <c r="AJ176" i="1"/>
  <c r="AJ24" i="1"/>
  <c r="AJ47" i="1"/>
  <c r="AJ145" i="1"/>
  <c r="AJ45" i="1"/>
  <c r="AJ36" i="1"/>
  <c r="AJ187" i="1"/>
  <c r="AJ193" i="1"/>
  <c r="AJ114" i="1"/>
  <c r="AJ46" i="1"/>
  <c r="AJ98" i="1"/>
  <c r="AJ118" i="1"/>
  <c r="AJ59" i="1"/>
  <c r="AJ196" i="1"/>
  <c r="AJ111" i="1"/>
  <c r="AT132" i="1"/>
  <c r="AT137" i="1"/>
  <c r="AT85" i="1"/>
  <c r="AT97" i="1"/>
  <c r="AT178" i="1"/>
  <c r="AT69" i="1"/>
  <c r="AT148" i="1"/>
  <c r="AT20" i="1"/>
  <c r="AT109" i="1"/>
  <c r="AT122" i="1"/>
  <c r="AT25" i="1"/>
  <c r="AT140" i="1"/>
  <c r="AT161" i="1"/>
  <c r="AT104" i="1"/>
  <c r="AT90" i="1"/>
  <c r="AT113" i="1"/>
  <c r="AT76" i="1"/>
  <c r="AT105" i="1"/>
  <c r="AT199" i="1"/>
  <c r="AT190" i="1"/>
  <c r="AT107" i="1"/>
  <c r="AT191" i="1"/>
  <c r="AT176" i="1"/>
  <c r="AT24" i="1"/>
  <c r="AT47" i="1"/>
  <c r="AT145" i="1"/>
  <c r="AT45" i="1"/>
  <c r="AT36" i="1"/>
  <c r="AT187" i="1"/>
  <c r="AT193" i="1"/>
  <c r="AT114" i="1"/>
  <c r="AT46" i="1"/>
  <c r="AT98" i="1"/>
  <c r="AT118" i="1"/>
  <c r="AT59" i="1"/>
  <c r="AT196" i="1"/>
  <c r="AT111" i="1"/>
  <c r="BC132" i="1"/>
  <c r="BC137" i="1"/>
  <c r="BC85" i="1"/>
  <c r="BC97" i="1"/>
  <c r="BC178" i="1"/>
  <c r="BC69" i="1"/>
  <c r="BC148" i="1"/>
  <c r="BC20" i="1"/>
  <c r="BC109" i="1"/>
  <c r="BC122" i="1"/>
  <c r="BC25" i="1"/>
  <c r="BC140" i="1"/>
  <c r="BC161" i="1"/>
  <c r="BC104" i="1"/>
  <c r="BC90" i="1"/>
  <c r="BC113" i="1"/>
  <c r="BC76" i="1"/>
  <c r="BC105" i="1"/>
  <c r="BC199" i="1"/>
  <c r="BC190" i="1"/>
  <c r="BC107" i="1"/>
  <c r="BC191" i="1"/>
  <c r="BC176" i="1"/>
  <c r="BC24" i="1"/>
  <c r="BC47" i="1"/>
  <c r="BC145" i="1"/>
  <c r="BC45" i="1"/>
  <c r="BC36" i="1"/>
  <c r="BC187" i="1"/>
  <c r="BC193" i="1"/>
  <c r="BC114" i="1"/>
  <c r="BC46" i="1"/>
  <c r="BC98" i="1"/>
  <c r="BC118" i="1"/>
  <c r="BC59" i="1"/>
  <c r="BC196" i="1"/>
  <c r="BC111" i="1"/>
  <c r="BD132" i="1"/>
  <c r="BD137" i="1"/>
  <c r="BD85" i="1"/>
  <c r="BD97" i="1"/>
  <c r="BD178" i="1"/>
  <c r="BD69" i="1"/>
  <c r="BD148" i="1"/>
  <c r="BD20" i="1"/>
  <c r="BD109" i="1"/>
  <c r="BD122" i="1"/>
  <c r="BD25" i="1"/>
  <c r="BD140" i="1"/>
  <c r="BD161" i="1"/>
  <c r="BD104" i="1"/>
  <c r="BD90" i="1"/>
  <c r="BD113" i="1"/>
  <c r="BD76" i="1"/>
  <c r="BD105" i="1"/>
  <c r="BD199" i="1"/>
  <c r="BD190" i="1"/>
  <c r="BD107" i="1"/>
  <c r="BD191" i="1"/>
  <c r="BD176" i="1"/>
  <c r="BD24" i="1"/>
  <c r="BD47" i="1"/>
  <c r="BD145" i="1"/>
  <c r="BD45" i="1"/>
  <c r="BD36" i="1"/>
  <c r="BD187" i="1"/>
  <c r="BD193" i="1"/>
  <c r="BD114" i="1"/>
  <c r="BD46" i="1"/>
  <c r="BD98" i="1"/>
  <c r="BD118" i="1"/>
  <c r="BD59" i="1"/>
  <c r="BD196" i="1"/>
  <c r="BD111" i="1"/>
  <c r="BM132" i="1"/>
  <c r="BM137" i="1"/>
  <c r="BM85" i="1"/>
  <c r="BM97" i="1"/>
  <c r="BM178" i="1"/>
  <c r="BM69" i="1"/>
  <c r="BM148" i="1"/>
  <c r="BM20" i="1"/>
  <c r="BM109" i="1"/>
  <c r="BM122" i="1"/>
  <c r="BM25" i="1"/>
  <c r="BM140" i="1"/>
  <c r="BM161" i="1"/>
  <c r="BM104" i="1"/>
  <c r="BM90" i="1"/>
  <c r="BM113" i="1"/>
  <c r="BM76" i="1"/>
  <c r="BM105" i="1"/>
  <c r="BM199" i="1"/>
  <c r="BM190" i="1"/>
  <c r="BM107" i="1"/>
  <c r="BM191" i="1"/>
  <c r="BM176" i="1"/>
  <c r="BM24" i="1"/>
  <c r="BM47" i="1"/>
  <c r="BM145" i="1"/>
  <c r="BM45" i="1"/>
  <c r="BM36" i="1"/>
  <c r="BM187" i="1"/>
  <c r="BM193" i="1"/>
  <c r="BM114" i="1"/>
  <c r="BM46" i="1"/>
  <c r="BM98" i="1"/>
  <c r="BM118" i="1"/>
  <c r="BM59" i="1"/>
  <c r="BM196" i="1"/>
  <c r="BM111" i="1"/>
  <c r="BN132" i="1"/>
  <c r="BN137" i="1"/>
  <c r="BN85" i="1"/>
  <c r="BN97" i="1"/>
  <c r="BN178" i="1"/>
  <c r="BN69" i="1"/>
  <c r="BN148" i="1"/>
  <c r="BN20" i="1"/>
  <c r="BN109" i="1"/>
  <c r="BN122" i="1"/>
  <c r="BN25" i="1"/>
  <c r="BN140" i="1"/>
  <c r="BN161" i="1"/>
  <c r="BN104" i="1"/>
  <c r="BN90" i="1"/>
  <c r="BN113" i="1"/>
  <c r="BN76" i="1"/>
  <c r="BN105" i="1"/>
  <c r="BN199" i="1"/>
  <c r="BN190" i="1"/>
  <c r="BN107" i="1"/>
  <c r="BN191" i="1"/>
  <c r="BN176" i="1"/>
  <c r="BN24" i="1"/>
  <c r="BN47" i="1"/>
  <c r="BN145" i="1"/>
  <c r="BN45" i="1"/>
  <c r="BN36" i="1"/>
  <c r="BN187" i="1"/>
  <c r="BN193" i="1"/>
  <c r="BN114" i="1"/>
  <c r="BN46" i="1"/>
  <c r="BN98" i="1"/>
  <c r="BN118" i="1"/>
  <c r="BN59" i="1"/>
  <c r="BN196" i="1"/>
  <c r="BN111" i="1"/>
  <c r="AJ197" i="1"/>
  <c r="AT197" i="1"/>
  <c r="BC197" i="1"/>
  <c r="BD197" i="1"/>
  <c r="BM197" i="1"/>
  <c r="BN197" i="1"/>
  <c r="AL209" i="1"/>
  <c r="AN230" i="1"/>
  <c r="AM230" i="1"/>
  <c r="AL230" i="1"/>
  <c r="AN229" i="1"/>
  <c r="AM229" i="1"/>
  <c r="AL229" i="1"/>
  <c r="AM209" i="1"/>
  <c r="AN209" i="1"/>
  <c r="AC219" i="1" l="1"/>
  <c r="AC218" i="1"/>
  <c r="AC217" i="1"/>
  <c r="AC221" i="1"/>
  <c r="AB219" i="1"/>
  <c r="AB218" i="1"/>
  <c r="AB217" i="1"/>
  <c r="AB221" i="1"/>
  <c r="S221" i="1"/>
  <c r="S219" i="1"/>
  <c r="S218" i="1"/>
  <c r="S217" i="1"/>
  <c r="AW219" i="1"/>
  <c r="AW218" i="1"/>
  <c r="AW217" i="1"/>
  <c r="AW221" i="1"/>
  <c r="BQ221" i="1"/>
  <c r="BQ217" i="1"/>
  <c r="BQ219" i="1"/>
  <c r="BQ218" i="1"/>
  <c r="BP221" i="1"/>
  <c r="BP217" i="1"/>
  <c r="BP219" i="1"/>
  <c r="BP218" i="1"/>
  <c r="AV221" i="1"/>
  <c r="AV219" i="1"/>
  <c r="AV218" i="1"/>
  <c r="AV217" i="1"/>
  <c r="BF219" i="1"/>
  <c r="BF218" i="1"/>
  <c r="BF217" i="1"/>
  <c r="BF221" i="1"/>
  <c r="BZ225" i="1"/>
  <c r="BG218" i="1"/>
  <c r="BG217" i="1"/>
  <c r="BG221" i="1"/>
  <c r="BG219" i="1"/>
  <c r="BY225" i="1"/>
  <c r="AL217" i="1"/>
  <c r="AM218" i="1"/>
  <c r="AL221" i="1"/>
  <c r="AM217" i="1"/>
  <c r="AN221" i="1"/>
  <c r="AB220" i="1" l="1"/>
  <c r="AB222" i="1" s="1"/>
  <c r="S224" i="1"/>
  <c r="S223" i="1"/>
  <c r="R224" i="1"/>
  <c r="S220" i="1"/>
  <c r="S222" i="1" s="1"/>
  <c r="AC223" i="1"/>
  <c r="AC224" i="1"/>
  <c r="AC220" i="1"/>
  <c r="AC222" i="1" s="1"/>
  <c r="AC225" i="1" s="1"/>
  <c r="AB223" i="1"/>
  <c r="AB224" i="1"/>
  <c r="AA224" i="1"/>
  <c r="AU224" i="1"/>
  <c r="AV220" i="1"/>
  <c r="AV222" i="1" s="1"/>
  <c r="AV224" i="1"/>
  <c r="AV223" i="1"/>
  <c r="BF220" i="1"/>
  <c r="BF222" i="1" s="1"/>
  <c r="BF224" i="1"/>
  <c r="BE224" i="1"/>
  <c r="BQ224" i="1"/>
  <c r="BQ220" i="1"/>
  <c r="BQ222" i="1" s="1"/>
  <c r="BQ225" i="1" s="1"/>
  <c r="BQ223" i="1"/>
  <c r="BG223" i="1"/>
  <c r="BG224" i="1"/>
  <c r="BG220" i="1"/>
  <c r="BG222" i="1" s="1"/>
  <c r="BG225" i="1" s="1"/>
  <c r="BP223" i="1"/>
  <c r="BO224" i="1"/>
  <c r="BP224" i="1"/>
  <c r="BP220" i="1"/>
  <c r="BP222" i="1" s="1"/>
  <c r="BF223" i="1"/>
  <c r="AW224" i="1"/>
  <c r="AW223" i="1"/>
  <c r="AW220" i="1"/>
  <c r="AW222" i="1" s="1"/>
  <c r="AW225" i="1" s="1"/>
  <c r="AL218" i="1"/>
  <c r="AL219" i="1"/>
  <c r="AN219" i="1"/>
  <c r="AM221" i="1"/>
  <c r="AM219" i="1"/>
  <c r="AN217" i="1"/>
  <c r="AN218" i="1"/>
  <c r="AB225" i="1" l="1"/>
  <c r="AA225" i="1"/>
  <c r="S225" i="1"/>
  <c r="R225" i="1"/>
  <c r="BO225" i="1"/>
  <c r="BP225" i="1"/>
  <c r="BF225" i="1"/>
  <c r="BE225" i="1"/>
  <c r="AV225" i="1"/>
  <c r="AU225" i="1"/>
  <c r="AL232" i="1"/>
  <c r="AL231" i="1" s="1"/>
  <c r="AM232" i="1"/>
  <c r="AM231" i="1" s="1"/>
  <c r="AX232" i="1"/>
  <c r="AX231" i="1" s="1"/>
  <c r="AN232" i="1"/>
  <c r="AN231" i="1" s="1"/>
  <c r="AL211" i="1" l="1"/>
  <c r="AL210" i="1"/>
  <c r="BZ210" i="1"/>
  <c r="BZ211" i="1"/>
  <c r="CQ223" i="1"/>
  <c r="AL223" i="1" l="1"/>
  <c r="AL220" i="1"/>
  <c r="AL222" i="1" s="1"/>
  <c r="AL224" i="1"/>
  <c r="AM223" i="1"/>
  <c r="AM220" i="1"/>
  <c r="AM222" i="1" s="1"/>
  <c r="AL225" i="1" l="1"/>
  <c r="B217" i="1" l="1"/>
  <c r="CA210" i="1" l="1"/>
  <c r="CA211" i="1"/>
  <c r="AM211" i="1"/>
  <c r="AM210" i="1"/>
  <c r="AM224" i="1" l="1"/>
  <c r="AN223" i="1" l="1"/>
  <c r="AN220" i="1"/>
  <c r="AN222" i="1" s="1"/>
  <c r="AM225" i="1" s="1"/>
  <c r="B218" i="1" l="1"/>
  <c r="B219" i="1"/>
  <c r="B220" i="1"/>
  <c r="B221" i="1"/>
  <c r="AN224" i="1" l="1"/>
  <c r="B222" i="1"/>
  <c r="C217" i="1" s="1"/>
  <c r="C218" i="1" l="1"/>
  <c r="C220" i="1"/>
  <c r="C219" i="1"/>
  <c r="C221" i="1"/>
  <c r="AN225" i="1"/>
  <c r="C222" i="1" l="1"/>
  <c r="CR216" i="1"/>
  <c r="CR219" i="1" l="1"/>
  <c r="CR222" i="1"/>
  <c r="CR2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Karen Post Madsen</author>
    <author>Mikkel Lund Bøgh</author>
    <author>Anders Svensmark Sørensen</author>
  </authors>
  <commentList>
    <comment ref="A2" authorId="0" shapeId="0" xr:uid="{38DA4F4B-D463-4431-9503-0D02D6D3FAA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Ejer også Shell tanke og det som ligger under</t>
        </r>
      </text>
    </comment>
    <comment ref="A3" authorId="0" shapeId="0" xr:uid="{765D66FB-92E8-4FA8-AFE7-31348D33801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4" authorId="0" shapeId="0" xr:uid="{0399EBF4-21F4-4466-81EF-9F5FCEC89D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ydelser indenfor maritim teknologi og services ( i tvivl om den tilhører service virksomheder)
Kan ikke finde deres regnskabstal</t>
        </r>
      </text>
    </comment>
    <comment ref="F4" authorId="1" shapeId="0" xr:uid="{A9891A41-817B-41E3-AF57-04FB9785DD3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Fundet på deres hjemmeside, og kan ikke se hvornår den er offentliggjort.</t>
        </r>
      </text>
    </comment>
    <comment ref="AD4" authorId="1" shapeId="0" xr:uid="{454DD95F-18A8-4F26-87B5-CEEA81B12155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Omsætning + Andre indtægter - Direkte omkostninger - andre omkostninger - personaleomkostninger</t>
        </r>
      </text>
    </comment>
    <comment ref="A5" authorId="0" shapeId="0" xr:uid="{D636B436-17C0-4533-90A2-319F77D732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regnskab</t>
        </r>
      </text>
    </comment>
    <comment ref="A6" authorId="0" shapeId="0" xr:uid="{22D419BC-8AF3-45D3-9C05-9EECBC30BED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7" authorId="0" shapeId="0" xr:uid="{36DE6D2C-DE32-4B40-BB7A-03A998F1FC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
</t>
        </r>
      </text>
    </comment>
    <comment ref="A9" authorId="0" shapeId="0" xr:uid="{7CE1356B-F714-4439-9584-DEE56279AC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0" authorId="0" shapeId="0" xr:uid="{E345009C-705F-40EC-8CCF-AAD8EBCFC06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1" authorId="0" shapeId="0" xr:uid="{E66CC7D1-455A-4ABA-8210-140E0BAFCE5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2" authorId="1" shapeId="0" xr:uid="{C55026BF-C373-4011-9A60-BCED89C0629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Intet regnskab
</t>
        </r>
      </text>
    </comment>
    <comment ref="A13" authorId="0" shapeId="0" xr:uid="{C638E10A-D952-4E38-8AC5-7CBB431C4C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4" authorId="0" shapeId="0" xr:uid="{8245301D-B5AA-4FD2-A7C4-B58F119B66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5" authorId="0" shapeId="0" xr:uid="{ADCF06B4-0E46-4886-B29E-E436DA079F2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6" authorId="0" shapeId="0" xr:uid="{B933776B-627F-470F-A135-F85F694C5F1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7" authorId="0" shapeId="0" xr:uid="{61F6227D-DDAB-45C9-B6E5-91CFF6B38C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18" authorId="0" shapeId="0" xr:uid="{B41C9D25-767E-4BBB-ADFA-9D6153CCFF6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ikke regnskab</t>
        </r>
      </text>
    </comment>
    <comment ref="A20" authorId="0" shapeId="0" xr:uid="{FF3C6B5A-230E-462D-8DAC-D97180567441}">
      <text>
        <r>
          <rPr>
            <b/>
            <sz val="9"/>
            <color indexed="81"/>
            <rFont val="Tahoma"/>
            <charset val="1"/>
          </rPr>
          <t>Emilie Karen Post Madsen:</t>
        </r>
        <r>
          <rPr>
            <sz val="9"/>
            <color indexed="81"/>
            <rFont val="Tahoma"/>
            <charset val="1"/>
          </rPr>
          <t xml:space="preserve">
Skiftet navn fra "Rederiet Høj A/S"</t>
        </r>
      </text>
    </comment>
    <comment ref="A21" authorId="0" shapeId="0" xr:uid="{0A6D2D8C-D8B4-44AA-B3E8-6B9F02F96AA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kurs 7,45 EUR
</t>
        </r>
      </text>
    </comment>
    <comment ref="AD22" authorId="1" shapeId="0" xr:uid="{61C4BF0F-B378-4496-BAC5-ACB58DDEF0D7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Dækker kun 6,5 måneder</t>
        </r>
      </text>
    </comment>
    <comment ref="A25" authorId="1" shapeId="0" xr:uid="{7400D459-7FE6-44C8-ABF8-453D2B2E41CB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Fusioneret med Simonsen Chartering i medio 2022, derfor stor stigning</t>
        </r>
      </text>
    </comment>
    <comment ref="A34" authorId="0" shapeId="0" xr:uid="{5BD652FE-68C9-403A-B7E3-EF5AE24E919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 tvivl om de er for meget en byg virksomhed</t>
        </r>
      </text>
    </comment>
    <comment ref="A39" authorId="0" shapeId="0" xr:uid="{F77ABEA7-60A2-469C-9B50-256147FFB19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holding selskabet</t>
        </r>
      </text>
    </comment>
    <comment ref="J41" authorId="0" shapeId="0" xr:uid="{1922BEAD-BB63-48BA-BA9F-8455C52E41F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OBS Ny regnskabsperiode --&gt; dette regnskab gælder for 18 måneder
</t>
        </r>
      </text>
    </comment>
    <comment ref="A44" authorId="0" shapeId="0" xr:uid="{3114068F-7C98-4B64-9514-B1FF80FD927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Udvikler kommunikationudstyr til forskellige industrier herunder søfart</t>
        </r>
      </text>
    </comment>
    <comment ref="A45" authorId="0" shapeId="0" xr:uid="{6C4EB214-0411-47B8-B1C5-25EA91EC7973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7,45</t>
        </r>
      </text>
    </comment>
    <comment ref="A68" authorId="0" shapeId="0" xr:uid="{E1DB8375-9089-454B-9264-3EB0C4167F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Wäersilä Lyngsø Marine hører ind under her</t>
        </r>
      </text>
    </comment>
    <comment ref="B68" authorId="0" shapeId="0" xr:uid="{5EE93647-CD29-444F-A08A-44CE9FEC8F7C}">
      <text>
        <r>
          <rPr>
            <b/>
            <sz val="9"/>
            <color indexed="81"/>
            <rFont val="Tahoma"/>
            <family val="2"/>
          </rPr>
          <t>Emilie Karen Post Madsen:
Lyngsø CVR nr. 63053112</t>
        </r>
      </text>
    </comment>
    <comment ref="A69" authorId="0" shapeId="0" xr:uid="{6A2C6B56-59A0-4248-99C9-447C0F1CCDD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6,87
</t>
        </r>
      </text>
    </comment>
    <comment ref="A76" authorId="0" shapeId="0" xr:uid="{114B4C70-1AA4-46E6-9EA9-B103F37DBAA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6,99</t>
        </r>
      </text>
    </comment>
    <comment ref="A84" authorId="0" shapeId="0" xr:uid="{A5FF5CA9-4BFE-48FB-A426-1E1F081AAB4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Europas hovedkvarter: København</t>
        </r>
      </text>
    </comment>
    <comment ref="A92" authorId="0" shapeId="0" xr:uid="{9F5A1A19-212F-4F50-B9FE-CB2059AD8D4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Tal fra Frese A/S</t>
        </r>
      </text>
    </comment>
    <comment ref="A95" authorId="0" shapeId="0" xr:uid="{7D8545B6-8F5E-4F64-9F1B-ACBF201D5E7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Lidt i tvivl om hvad de egentlig foretager sig. Tror de leverer brændstof men er ikke sikker</t>
        </r>
      </text>
    </comment>
    <comment ref="A98" authorId="0" shapeId="0" xr:uid="{02265624-89C0-48EB-8B55-4F3DDD85DB5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</t>
        </r>
      </text>
    </comment>
    <comment ref="A104" authorId="0" shapeId="0" xr:uid="{D53BC50C-C02D-43A1-92ED-C4FC5DC5E3D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114" authorId="0" shapeId="0" xr:uid="{BAEEED2E-8ADD-4EB3-8A61-1701A242E63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EUR Kurs 7,45</t>
        </r>
      </text>
    </comment>
    <comment ref="A117" authorId="0" shapeId="0" xr:uid="{82DBFA3A-050B-45D9-8155-672253223D0B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6,85</t>
        </r>
      </text>
    </comment>
    <comment ref="A118" authorId="0" shapeId="0" xr:uid="{CC570729-E606-4F20-9901-4469E21D78D5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7,09</t>
        </r>
      </text>
    </comment>
    <comment ref="A120" authorId="0" shapeId="0" xr:uid="{83B78CA4-6D6F-4D7E-AC80-ACF67B3F091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Ingen hjemmeside</t>
        </r>
      </text>
    </comment>
    <comment ref="A126" authorId="2" shapeId="0" xr:uid="{C3FFFE26-EF57-4A4A-899E-0D8F75A49ACF}">
      <text>
        <r>
          <rPr>
            <b/>
            <sz val="9"/>
            <color indexed="81"/>
            <rFont val="Tahoma"/>
            <family val="2"/>
          </rPr>
          <t>Anders Svensmark Sørensen:</t>
        </r>
        <r>
          <rPr>
            <sz val="9"/>
            <color indexed="81"/>
            <rFont val="Tahoma"/>
            <family val="2"/>
          </rPr>
          <t xml:space="preserve">
Tallene der står der nu er fra Olet Industrigumme
</t>
        </r>
      </text>
    </comment>
    <comment ref="A128" authorId="0" shapeId="0" xr:uid="{F6EF0737-D677-4323-946E-E4B870C6B54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Arbejder med redningsartikler til havne</t>
        </r>
      </text>
    </comment>
    <comment ref="I135" authorId="0" shapeId="0" xr:uid="{40B34CEA-FE65-4978-9C1B-E70928398F1F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Dette regnskab gælder kun for 8 måneder</t>
        </r>
      </text>
    </comment>
    <comment ref="CB137" authorId="0" shapeId="0" xr:uid="{D7328D08-F46A-42DB-976C-62F91C6AB97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153" authorId="0" shapeId="0" xr:uid="{36C8C219-5744-444B-8766-0DBB3DE4FAAA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Arbejde med digitale tekniske løsninger til køretøjer, flyvemaskiner og skibe</t>
        </r>
      </text>
    </comment>
    <comment ref="A159" authorId="0" shapeId="0" xr:uid="{4C3FD3D6-5569-4027-82D2-6D43715B2221}">
      <text>
        <r>
          <rPr>
            <b/>
            <sz val="9"/>
            <color indexed="81"/>
            <rFont val="Tahoma"/>
            <family val="2"/>
          </rPr>
          <t>Emilie Karen Post Madsen: Denne afdeling tager sig af reservedele til Marine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0" authorId="0" shapeId="0" xr:uid="{C41A960D-7100-49AD-ADD5-1A1423143A5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Måske Havnevirksomhed</t>
        </r>
      </text>
    </comment>
    <comment ref="A162" authorId="0" shapeId="0" xr:uid="{C7CC4567-DE05-4233-87CD-ECB4A5B9F53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Oplyser svensk regnskab</t>
        </r>
      </text>
    </comment>
    <comment ref="I162" authorId="0" shapeId="0" xr:uid="{9011448F-ABFB-4188-9FAA-AF05BF7A5C22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svensk krone
</t>
        </r>
      </text>
    </comment>
    <comment ref="AM162" authorId="0" shapeId="0" xr:uid="{76171EA6-AF4B-47EC-A2BE-1D8867F96841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Samme som brutto
</t>
        </r>
      </text>
    </comment>
    <comment ref="A170" authorId="0" shapeId="0" xr:uid="{DF7CA631-C2F6-4F62-BC2F-2D36B20A842D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Det danske hovedkvarter</t>
        </r>
      </text>
    </comment>
    <comment ref="A171" authorId="0" shapeId="0" xr:uid="{FE1026E3-6F19-49DB-9FB2-A2EBAA71BB6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Producere og leverer oliefiltreringsløsninger til flere industrier, herunder søfart</t>
        </r>
      </text>
    </comment>
    <comment ref="AC171" authorId="1" shapeId="0" xr:uid="{9B126783-7AA8-4B64-B83E-0AD597BD7ED2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Årets produktion - Råvarer og hjælpematerialer
</t>
        </r>
      </text>
    </comment>
    <comment ref="A178" authorId="0" shapeId="0" xr:uid="{6D93E987-E81D-4827-A1E7-72A8B0FDE1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6,99</t>
        </r>
      </text>
    </comment>
    <comment ref="AC179" authorId="1" shapeId="0" xr:uid="{01A5D20B-7B6B-4A39-9624-6D13AE1B758C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Nettomsætning + andre driftsindtægter - eksterne omkostninger - personaleomkostninger</t>
        </r>
      </text>
    </comment>
    <comment ref="A180" authorId="0" shapeId="0" xr:uid="{28973E99-C811-427D-A05A-0BE82AE17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for USD kurs 7,03</t>
        </r>
      </text>
    </comment>
    <comment ref="I186" authorId="0" shapeId="0" xr:uid="{D0E785C7-7C8D-4229-AEAE-67A49162E8C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USD 6,90
</t>
        </r>
      </text>
    </comment>
    <comment ref="A187" authorId="0" shapeId="0" xr:uid="{55ED2D05-116D-4101-9033-1151289A38C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7,08</t>
        </r>
      </text>
    </comment>
    <comment ref="A189" authorId="0" shapeId="0" xr:uid="{C61131EA-0D4A-4802-9EB1-9AD72E52E6A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7,04</t>
        </r>
      </text>
    </comment>
    <comment ref="A190" authorId="1" shapeId="0" xr:uid="{2DB665A4-0A94-428A-B165-54AE672DCB69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lille del er rederi, stor del er alt muligt andet - Omregnet fra kurs usd 6,99</t>
        </r>
      </text>
    </comment>
    <comment ref="A193" authorId="0" shapeId="0" xr:uid="{44349175-F0DD-4697-B1F3-47DCE44D88C6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7,45 EUR</t>
        </r>
      </text>
    </comment>
    <comment ref="A195" authorId="0" shapeId="0" xr:uid="{BC42959F-57BB-4B58-B675-6C2840A51C2C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Udgangspunkt i BunkerOne. Men regnskab fra Bunker Holding</t>
        </r>
      </text>
    </comment>
    <comment ref="I195" authorId="0" shapeId="0" xr:uid="{337E8953-737A-4E7A-9EED-23259805DB3E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6,95 USD</t>
        </r>
      </text>
    </comment>
    <comment ref="CA196" authorId="0" shapeId="0" xr:uid="{21633D9A-3074-4268-A306-DF35F14C1F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ikke angivet</t>
        </r>
      </text>
    </comment>
    <comment ref="A197" authorId="1" shapeId="0" xr:uid="{5B97D0CA-0866-4713-8027-630462575BDE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tal for 2022 og 2021 er regnet til kurs 6,78</t>
        </r>
      </text>
    </comment>
    <comment ref="AC197" authorId="1" shapeId="0" xr:uid="{1632DAF3-9C8C-43B4-BD6E-04EB44526EB0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Revenue - Operating costs
</t>
        </r>
      </text>
    </comment>
    <comment ref="A198" authorId="1" shapeId="0" xr:uid="{CB0A1CEC-3E06-44FF-8C8F-E7EB0E3CB9BA}">
      <text>
        <r>
          <rPr>
            <b/>
            <sz val="9"/>
            <color indexed="81"/>
            <rFont val="Tahoma"/>
            <family val="2"/>
          </rPr>
          <t>Mikkel Lund Bøgh:</t>
        </r>
        <r>
          <rPr>
            <sz val="9"/>
            <color indexed="81"/>
            <rFont val="Tahoma"/>
            <family val="2"/>
          </rPr>
          <t xml:space="preserve">
Omregnet med kurs 6,77</t>
        </r>
      </text>
    </comment>
    <comment ref="A199" authorId="0" shapeId="0" xr:uid="{3E539018-9601-4FBF-B306-FCA4313775E7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Omregnet fra kurs USD 7,01
</t>
        </r>
      </text>
    </comment>
    <comment ref="A201" authorId="0" shapeId="0" xr:uid="{4852EC8B-6BFA-438A-8F1E-6D5428975C7B}">
      <text>
        <r>
          <rPr>
            <b/>
            <sz val="9"/>
            <color indexed="81"/>
            <rFont val="Tahoma"/>
            <family val="2"/>
          </rPr>
          <t>Emilie Karen Post Madsen: Shipping fra Danmark til Finland - Har dog mest aktivitet i finland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2" authorId="0" shapeId="0" xr:uid="{A575F8D7-0AE0-47B7-A05A-58F09151A808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styringssystemer
</t>
        </r>
      </text>
    </comment>
    <comment ref="A204" authorId="0" shapeId="0" xr:uid="{CCF81068-A27D-42C0-AC53-A68480C35730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Leverer robotcleaning</t>
        </r>
      </text>
    </comment>
    <comment ref="A206" authorId="0" shapeId="0" xr:uid="{D475B80D-2AE1-4A01-BFB9-863A786D3579}">
      <text>
        <r>
          <rPr>
            <b/>
            <sz val="9"/>
            <color indexed="81"/>
            <rFont val="Tahoma"/>
            <family val="2"/>
          </rPr>
          <t>Emilie Karen Post Madsen:</t>
        </r>
        <r>
          <rPr>
            <sz val="9"/>
            <color indexed="81"/>
            <rFont val="Tahoma"/>
            <family val="2"/>
          </rPr>
          <t xml:space="preserve">
Digitalisering af søfartsbranchen</t>
        </r>
      </text>
    </comment>
  </commentList>
</comments>
</file>

<file path=xl/sharedStrings.xml><?xml version="1.0" encoding="utf-8"?>
<sst xmlns="http://schemas.openxmlformats.org/spreadsheetml/2006/main" count="1837" uniqueCount="453">
  <si>
    <t>Virksomhedsnavn (Alle tal bortset fra antal ansatte er opgjort i mio. kr.)</t>
  </si>
  <si>
    <t>CVR</t>
  </si>
  <si>
    <t>Branchekode</t>
  </si>
  <si>
    <t xml:space="preserve">Regnskab udsendt </t>
  </si>
  <si>
    <t xml:space="preserve">Noter </t>
  </si>
  <si>
    <t>Tilfredsstillende resultat?</t>
  </si>
  <si>
    <t>En del af Hvem er Hvem</t>
  </si>
  <si>
    <t>By</t>
  </si>
  <si>
    <t>Region</t>
  </si>
  <si>
    <t>Ikke angivet</t>
  </si>
  <si>
    <t>Midtjylland</t>
  </si>
  <si>
    <t>Tilfredsstillende</t>
  </si>
  <si>
    <t>Syddanmark</t>
  </si>
  <si>
    <t>x</t>
  </si>
  <si>
    <t>Nordjylland</t>
  </si>
  <si>
    <t>Hovedstaden</t>
  </si>
  <si>
    <t>Mindre tilfredsstillende</t>
  </si>
  <si>
    <t>Acceptabelt</t>
  </si>
  <si>
    <t>Meget tilfredsstillende</t>
  </si>
  <si>
    <t>Ikke tilfredsstillende</t>
  </si>
  <si>
    <t>Sjælland</t>
  </si>
  <si>
    <t>31.12</t>
  </si>
  <si>
    <t>Meget utilfredsstillende</t>
  </si>
  <si>
    <t>København K</t>
  </si>
  <si>
    <t>↑ Tabellen går hertil</t>
  </si>
  <si>
    <t>I alt</t>
  </si>
  <si>
    <t>Nominel forskel</t>
  </si>
  <si>
    <t>Vækst</t>
  </si>
  <si>
    <t>Nøgletalsgennemsnit</t>
  </si>
  <si>
    <t>Tabeller</t>
  </si>
  <si>
    <t>Driftsresultat</t>
  </si>
  <si>
    <t>Ansatte</t>
  </si>
  <si>
    <t>Antal stigning</t>
  </si>
  <si>
    <t>Antal fald</t>
  </si>
  <si>
    <t>Ingen ændring</t>
  </si>
  <si>
    <t>Antal gyldige</t>
  </si>
  <si>
    <t>Antal ugyldige</t>
  </si>
  <si>
    <t>Procent</t>
  </si>
  <si>
    <t>Ændring nominel</t>
  </si>
  <si>
    <t>Ændring procent</t>
  </si>
  <si>
    <t>OBS: I ALT = ANTALLET AF VIRKSOMHEDER, ELLERS ER DER FEJL I FORMLERNE</t>
  </si>
  <si>
    <t>Overskud/underskud</t>
  </si>
  <si>
    <t>Antal overskud</t>
  </si>
  <si>
    <t>Antal underskud</t>
  </si>
  <si>
    <t>Andel med overskud</t>
  </si>
  <si>
    <t>Postnr.</t>
  </si>
  <si>
    <t>Virksomheder fordelt på regioner</t>
  </si>
  <si>
    <t>Luk 2021</t>
  </si>
  <si>
    <t>2021 - Omsætning</t>
  </si>
  <si>
    <t>2021 - Bruttofortjeneste</t>
  </si>
  <si>
    <t>2021 - Driftsresultat</t>
  </si>
  <si>
    <t>2021 - Resultat før skat</t>
  </si>
  <si>
    <t>2021 - Egenkapital</t>
  </si>
  <si>
    <t>2021 - Balancesum</t>
  </si>
  <si>
    <t>2021 - Ansatte</t>
  </si>
  <si>
    <t>Luk 2022</t>
  </si>
  <si>
    <t>Vækst i Omsætning 2022</t>
  </si>
  <si>
    <t>2022 - Omsætning</t>
  </si>
  <si>
    <t>Vækst i Bruttofortjeneste 2022</t>
  </si>
  <si>
    <t>Nominel 2022-Netto</t>
  </si>
  <si>
    <t>2022 - Bruttofortjeneste</t>
  </si>
  <si>
    <t>Nominel 2022- Driftsresultat</t>
  </si>
  <si>
    <t>2022 - Driftsresultat</t>
  </si>
  <si>
    <t>Vækst i Resultat før skat 2022</t>
  </si>
  <si>
    <t>Nominel 2022- Resultat før skat</t>
  </si>
  <si>
    <t>2022 - Resultat før skat</t>
  </si>
  <si>
    <t>Vækst i Driftsresultat 2022</t>
  </si>
  <si>
    <t>2022 - Egenkapital</t>
  </si>
  <si>
    <t>Nominel 2022- Egenkapital</t>
  </si>
  <si>
    <t>Vækst i Egenkapital 2022</t>
  </si>
  <si>
    <t>2022 - Balancesum</t>
  </si>
  <si>
    <t>Vækst i Balancesum 2022</t>
  </si>
  <si>
    <t>2022 - Ansatte</t>
  </si>
  <si>
    <t>Nominel 2022- Ansatte</t>
  </si>
  <si>
    <t>Vækst i antal ansatte 2022</t>
  </si>
  <si>
    <t>Luk 2023</t>
  </si>
  <si>
    <t>Vækst i Omsætning 2023</t>
  </si>
  <si>
    <t>Nominel 2023-Netto</t>
  </si>
  <si>
    <t>2023 - Omsætning</t>
  </si>
  <si>
    <t>Vækst i Bruttofortjeneste 2023</t>
  </si>
  <si>
    <t>Nominel 2023- Brutto</t>
  </si>
  <si>
    <t>2023 - Bruttofortjeneste</t>
  </si>
  <si>
    <t>Vækst i Driftsresultat 2023</t>
  </si>
  <si>
    <t>Nominel 2023- Driftsresultat</t>
  </si>
  <si>
    <t>2023 - Driftsresultat</t>
  </si>
  <si>
    <t>Vækst i Resultat før skat 2023</t>
  </si>
  <si>
    <t>Nominel 2023- Resultat før skat</t>
  </si>
  <si>
    <t>2023 - Resultat før skat</t>
  </si>
  <si>
    <t>Vækst i Egenkapital 2023</t>
  </si>
  <si>
    <t>Nominel 2023- Egenkapital</t>
  </si>
  <si>
    <t>2023 - Egenkapital</t>
  </si>
  <si>
    <t>Vækst i Balancesum 2023</t>
  </si>
  <si>
    <t>Nominel 2023-Balancesum</t>
  </si>
  <si>
    <t>2023 - Balancesum</t>
  </si>
  <si>
    <t>Vækst i antal ansatte 2023</t>
  </si>
  <si>
    <t>Nominel 2023- Ansatte</t>
  </si>
  <si>
    <t>2023 - Ansatte</t>
  </si>
  <si>
    <t>Nominel 2022-Brutto</t>
  </si>
  <si>
    <t>Nominel 2022- Balancesum</t>
  </si>
  <si>
    <t xml:space="preserve">2023 - Antal skibe </t>
  </si>
  <si>
    <t xml:space="preserve">2021 - Antal skibe </t>
  </si>
  <si>
    <t xml:space="preserve">2022 - Antal skibe </t>
  </si>
  <si>
    <t>Nominel ændring - Antal skibe 2022</t>
  </si>
  <si>
    <t>Nominel ændring - Antal skibe 2023</t>
  </si>
  <si>
    <t>Vækst i godsomsætning 2023</t>
  </si>
  <si>
    <t>Vækst i godsomsætning 2022</t>
  </si>
  <si>
    <t>Nominel ændring - godsomsætning 2022</t>
  </si>
  <si>
    <t>Nominel ændring - godsomsætning 2023</t>
  </si>
  <si>
    <t>Godsomsætning 2021</t>
  </si>
  <si>
    <t>Godsomsætning 2022</t>
  </si>
  <si>
    <t>Godsomsætning 2023</t>
  </si>
  <si>
    <t>Skibsværfter</t>
  </si>
  <si>
    <t>Rederier</t>
  </si>
  <si>
    <t>A.P. MØLLER - MÆRSK A/S</t>
  </si>
  <si>
    <t>Agger Tug</t>
  </si>
  <si>
    <t>Celsius Shipping</t>
  </si>
  <si>
    <t>Northern Offshore Services</t>
  </si>
  <si>
    <t>Baltic Shipping Company</t>
  </si>
  <si>
    <t>T.K.B. Shipping</t>
  </si>
  <si>
    <t>Alba Tankers</t>
  </si>
  <si>
    <t>DBB Dredging</t>
  </si>
  <si>
    <t>Nørresundby Rederi &amp; Shipping</t>
  </si>
  <si>
    <t>Fjord Line Danmark</t>
  </si>
  <si>
    <t>Rederiet M.H. Simonsen</t>
  </si>
  <si>
    <t>NCT Offshore</t>
  </si>
  <si>
    <t>Dampselskabet Norden</t>
  </si>
  <si>
    <t>DFDS</t>
  </si>
  <si>
    <t>Ultrabulk</t>
  </si>
  <si>
    <t>Torm</t>
  </si>
  <si>
    <t>Unifeeder</t>
  </si>
  <si>
    <t>Thorco Projects</t>
  </si>
  <si>
    <t>Weco Shipping</t>
  </si>
  <si>
    <t>Uni-Tankers</t>
  </si>
  <si>
    <t>Molslinjen</t>
  </si>
  <si>
    <t>Rohde Nielsen</t>
  </si>
  <si>
    <t>Esvagt</t>
  </si>
  <si>
    <t>Stena Rederi</t>
  </si>
  <si>
    <t>Deme Offshore DK</t>
  </si>
  <si>
    <t>Christiania Shipping</t>
  </si>
  <si>
    <t>Scandlines Danmark</t>
  </si>
  <si>
    <t>Cadeler A/S</t>
  </si>
  <si>
    <t>MOL Nordic Tankers</t>
  </si>
  <si>
    <t xml:space="preserve">Danish Pilot Service </t>
  </si>
  <si>
    <t>JD-Contractor</t>
  </si>
  <si>
    <t>Copenhagen Malmö Port AB (CMP) *</t>
  </si>
  <si>
    <t>Aarhus Havn</t>
  </si>
  <si>
    <t>Associated Danish Ports A/S (ADP) **</t>
  </si>
  <si>
    <t>Helsingør Havn***</t>
  </si>
  <si>
    <t>Esbjerg Havn</t>
  </si>
  <si>
    <t>Aalborg Havn</t>
  </si>
  <si>
    <t>Fredrikshavn Havn</t>
  </si>
  <si>
    <t>Hirtshals Havn</t>
  </si>
  <si>
    <t>Odense Havn</t>
  </si>
  <si>
    <t>Thyborøn Havn</t>
  </si>
  <si>
    <t>Havne</t>
  </si>
  <si>
    <t>Force Technology</t>
  </si>
  <si>
    <t>DNV Denmark</t>
  </si>
  <si>
    <t>VMS Group</t>
  </si>
  <si>
    <t>Knud E. Hansen A/S, Naval Architects</t>
  </si>
  <si>
    <t>Odense Maritime Technology</t>
  </si>
  <si>
    <t>OSK-ShipTech</t>
  </si>
  <si>
    <t>Saybolt Danmark</t>
  </si>
  <si>
    <t>Hauschildt Marine</t>
  </si>
  <si>
    <t>Vessel Performance Solutions</t>
  </si>
  <si>
    <t>Ulykkesforsikringsforbundet For Dansk Søfart</t>
  </si>
  <si>
    <t>Service-, rådgivning- og teknikleverandører</t>
  </si>
  <si>
    <t>Service og rådgivning</t>
  </si>
  <si>
    <t xml:space="preserve">Desmi </t>
  </si>
  <si>
    <t>Cobham Satcom ( Thrane &amp; Thrane A/S )</t>
  </si>
  <si>
    <t>Deif</t>
  </si>
  <si>
    <t>Viking Life-Saving Equipment</t>
  </si>
  <si>
    <t>ABB A/S</t>
  </si>
  <si>
    <t>Norisol</t>
  </si>
  <si>
    <t>SH Group</t>
  </si>
  <si>
    <t>C.C. Jensen</t>
  </si>
  <si>
    <t>Novenco Marine &amp; Offshore</t>
  </si>
  <si>
    <t>Damcos</t>
  </si>
  <si>
    <t>Svanehøj Danmark</t>
  </si>
  <si>
    <t>Wärtsilä Danmark</t>
  </si>
  <si>
    <t>Scanel International</t>
  </si>
  <si>
    <t>Ballard Power Systems Europe</t>
  </si>
  <si>
    <t>Alfa Laval Nordic A/S</t>
  </si>
  <si>
    <t>Frese</t>
  </si>
  <si>
    <t>Green Instruments</t>
  </si>
  <si>
    <t>PowerCon</t>
  </si>
  <si>
    <t xml:space="preserve">MarineShaft </t>
  </si>
  <si>
    <t>Bac Corrosion Control Denmark A/S</t>
  </si>
  <si>
    <t>Eltronic FuelTech</t>
  </si>
  <si>
    <t>PJ Diesel Engineering</t>
  </si>
  <si>
    <t>Kjærulf Pedersen</t>
  </si>
  <si>
    <t>Emri</t>
  </si>
  <si>
    <t>West-Marine</t>
  </si>
  <si>
    <t>Danfoss IXA</t>
  </si>
  <si>
    <t>Smedegaarden</t>
  </si>
  <si>
    <t>PureteQ</t>
  </si>
  <si>
    <t>Lars Thrane</t>
  </si>
  <si>
    <t>Polaris Electronics</t>
  </si>
  <si>
    <t>Coach Solutions</t>
  </si>
  <si>
    <t>Cliin Robotics</t>
  </si>
  <si>
    <t>Pro-Safe</t>
  </si>
  <si>
    <t>Weesgaard Mechanical Support</t>
  </si>
  <si>
    <t>Port Safety</t>
  </si>
  <si>
    <t>Teknikleverandører</t>
  </si>
  <si>
    <t>Kalundborg Tank Terminal</t>
  </si>
  <si>
    <t>Scan-Group</t>
  </si>
  <si>
    <t>Blue Water Shipping</t>
  </si>
  <si>
    <t>Danpilot - Lodseriet Danmark</t>
  </si>
  <si>
    <t>Wrist Ship Supply</t>
  </si>
  <si>
    <t>BHS Logistics</t>
  </si>
  <si>
    <t>NorSea Denmark</t>
  </si>
  <si>
    <t>SDK Shipping</t>
  </si>
  <si>
    <t>H.J. Hansen Genvindingsindustri</t>
  </si>
  <si>
    <t>IAT</t>
  </si>
  <si>
    <t>H. Daugaard</t>
  </si>
  <si>
    <t xml:space="preserve">Fredericia Shipping </t>
  </si>
  <si>
    <t>Jutlandia Terminal</t>
  </si>
  <si>
    <t>A. Henriksen Shipping</t>
  </si>
  <si>
    <t>Samtank</t>
  </si>
  <si>
    <t>Lundsøe Køl &amp; Frys</t>
  </si>
  <si>
    <t>Scandinavian Auto Logistics</t>
  </si>
  <si>
    <t>Holship Danmark</t>
  </si>
  <si>
    <t>Svane Shipping</t>
  </si>
  <si>
    <t>Jørgensen &amp; Utoft</t>
  </si>
  <si>
    <t>XO Shipping</t>
  </si>
  <si>
    <t>Schultz Shipping</t>
  </si>
  <si>
    <t>Hirtshals Stevedore</t>
  </si>
  <si>
    <t>Bech Gruppen</t>
  </si>
  <si>
    <t>Arrow Tankers</t>
  </si>
  <si>
    <t>Kalundborg Linesmen</t>
  </si>
  <si>
    <t>Safe Shipping</t>
  </si>
  <si>
    <t>Niels Winther &amp; Co.</t>
  </si>
  <si>
    <t>Flintholm Sten &amp; Grus</t>
  </si>
  <si>
    <t>Echoship</t>
  </si>
  <si>
    <t>Østship</t>
  </si>
  <si>
    <t>Charles Petersen Vejle</t>
  </si>
  <si>
    <t>Trinity Shipping Services</t>
  </si>
  <si>
    <t>Hagland Shipbrokers</t>
  </si>
  <si>
    <t>ShipCargo</t>
  </si>
  <si>
    <t>Motorships Agencies</t>
  </si>
  <si>
    <t>A. C. Ørssleff Chartering</t>
  </si>
  <si>
    <t>JMB</t>
  </si>
  <si>
    <t>Marine Partner</t>
  </si>
  <si>
    <t>P. Rudbeck Larsens Eftf</t>
  </si>
  <si>
    <t>Bay Shipping</t>
  </si>
  <si>
    <t>Lysander Shipping</t>
  </si>
  <si>
    <t>Finnlines Danmark</t>
  </si>
  <si>
    <t>Leth Danish Straits</t>
  </si>
  <si>
    <t>Jens Berg Shipping</t>
  </si>
  <si>
    <t>North Atlantic Shipping</t>
  </si>
  <si>
    <t>Juhls Diving</t>
  </si>
  <si>
    <t>Duus Lagerhotel &amp; Bulkstorage</t>
  </si>
  <si>
    <t>Safesea</t>
  </si>
  <si>
    <t>Hesselby Shipping</t>
  </si>
  <si>
    <t>Fellowship Agency</t>
  </si>
  <si>
    <t>Esteph</t>
  </si>
  <si>
    <t>Alga Chartering</t>
  </si>
  <si>
    <t>Hvide Sande Supply</t>
  </si>
  <si>
    <t>Karstensens Skibsværft</t>
  </si>
  <si>
    <t>Orskov Yard</t>
  </si>
  <si>
    <t>Hvide Sande Shipyard, Steel and Service</t>
  </si>
  <si>
    <t>Fayard</t>
  </si>
  <si>
    <t>Kynde &amp; Toft</t>
  </si>
  <si>
    <t>Søby Værft</t>
  </si>
  <si>
    <t>Petersen &amp; Sørensen Motorværksted</t>
  </si>
  <si>
    <t>Thyborøn Skibs &amp; Motor</t>
  </si>
  <si>
    <t>Assens Skibsværft</t>
  </si>
  <si>
    <t>Esbjerg Shipyard</t>
  </si>
  <si>
    <t>Vestværftet</t>
  </si>
  <si>
    <t>Faaborg Værft</t>
  </si>
  <si>
    <t>Jobi Værft</t>
  </si>
  <si>
    <t>Brdr. Petersens Maskinfabrik Gilleleje</t>
  </si>
  <si>
    <t>Hanstholm Skibssmedie</t>
  </si>
  <si>
    <t>Tuco Group</t>
  </si>
  <si>
    <t>Hirtshals Yard</t>
  </si>
  <si>
    <t>Grenaa Skibsværft</t>
  </si>
  <si>
    <t>Hals Motorværksted</t>
  </si>
  <si>
    <t>Thyborøn Shipyard</t>
  </si>
  <si>
    <t>North Sea Yard</t>
  </si>
  <si>
    <t>Marstal Værft</t>
  </si>
  <si>
    <t>Bunker Holding Group/Bunker One</t>
  </si>
  <si>
    <t>Monjasa</t>
  </si>
  <si>
    <t>DCC Energi</t>
  </si>
  <si>
    <t>Malik Supply</t>
  </si>
  <si>
    <t>Norbunker</t>
  </si>
  <si>
    <t>Bunkerselskaber</t>
  </si>
  <si>
    <t>Under underbranche</t>
  </si>
  <si>
    <t>Scan Global Logistics</t>
  </si>
  <si>
    <t>Semco Maritime A/S</t>
  </si>
  <si>
    <t>Granly Gruppen A/S</t>
  </si>
  <si>
    <t>Maersk Broker K/S</t>
  </si>
  <si>
    <t xml:space="preserve">Maersk Tankers A/S </t>
  </si>
  <si>
    <t>Køge Havn</t>
  </si>
  <si>
    <t>Aabenraa Havn</t>
  </si>
  <si>
    <t>Grenaa Havn</t>
  </si>
  <si>
    <t>Rønne Havn</t>
  </si>
  <si>
    <t>Randers Havn</t>
  </si>
  <si>
    <t>Kolding Havn</t>
  </si>
  <si>
    <t>Kalundborg Havn</t>
  </si>
  <si>
    <t>Vordingborg Havn</t>
  </si>
  <si>
    <t>Vejle Havn</t>
  </si>
  <si>
    <t>522210 </t>
  </si>
  <si>
    <t>Ocean7 Holdings ApS</t>
  </si>
  <si>
    <t>30.04</t>
  </si>
  <si>
    <t>Marstal</t>
  </si>
  <si>
    <t xml:space="preserve">Middelfart </t>
  </si>
  <si>
    <t xml:space="preserve">Syddanmark </t>
  </si>
  <si>
    <t xml:space="preserve">Fredericia </t>
  </si>
  <si>
    <t>30.09</t>
  </si>
  <si>
    <t>31.03</t>
  </si>
  <si>
    <t>Hanstholm</t>
  </si>
  <si>
    <t>Aalborg SV</t>
  </si>
  <si>
    <t>Nærum</t>
  </si>
  <si>
    <t>Thyborøn</t>
  </si>
  <si>
    <t>30.06</t>
  </si>
  <si>
    <t xml:space="preserve">Nordjylland </t>
  </si>
  <si>
    <t>Hals</t>
  </si>
  <si>
    <t>Svendborg</t>
  </si>
  <si>
    <t>Dansk Marine Center - Aalborg Yacht Værft A/S</t>
  </si>
  <si>
    <t>Aalborg</t>
  </si>
  <si>
    <t>Nordhavn</t>
  </si>
  <si>
    <t>Grenaa</t>
  </si>
  <si>
    <t>Hirtshals</t>
  </si>
  <si>
    <t>Aalborg Øst</t>
  </si>
  <si>
    <t>Faaborg</t>
  </si>
  <si>
    <t xml:space="preserve">Odense C </t>
  </si>
  <si>
    <t xml:space="preserve">Rønne </t>
  </si>
  <si>
    <t xml:space="preserve">Kalundborg </t>
  </si>
  <si>
    <t xml:space="preserve">Sjælland </t>
  </si>
  <si>
    <t xml:space="preserve">Esbjerg </t>
  </si>
  <si>
    <t>Gilleleje</t>
  </si>
  <si>
    <t>København S</t>
  </si>
  <si>
    <t>Strandby</t>
  </si>
  <si>
    <t>Nørresundby</t>
  </si>
  <si>
    <t>Hvide Sande</t>
  </si>
  <si>
    <t xml:space="preserve">Hovedstaden </t>
  </si>
  <si>
    <t>Taastrup</t>
  </si>
  <si>
    <t>Assens</t>
  </si>
  <si>
    <t xml:space="preserve">Hundested </t>
  </si>
  <si>
    <t xml:space="preserve">Gilleleje </t>
  </si>
  <si>
    <t xml:space="preserve">Brøndby </t>
  </si>
  <si>
    <t>Aarhus C</t>
  </si>
  <si>
    <t>Horsens</t>
  </si>
  <si>
    <t xml:space="preserve">Vejle </t>
  </si>
  <si>
    <t xml:space="preserve">Ulfborg </t>
  </si>
  <si>
    <t>31.05</t>
  </si>
  <si>
    <t>MIdtjylland</t>
  </si>
  <si>
    <t>081200</t>
  </si>
  <si>
    <t>Intet regnskab</t>
  </si>
  <si>
    <t>Kolding</t>
  </si>
  <si>
    <t>Esbjerg</t>
  </si>
  <si>
    <t>Frederikshavn</t>
  </si>
  <si>
    <t>Køge</t>
  </si>
  <si>
    <t>Heh Branche</t>
  </si>
  <si>
    <t>Shipping</t>
  </si>
  <si>
    <t xml:space="preserve">Havnevirksomheder </t>
  </si>
  <si>
    <t>Havnevirksomheder</t>
  </si>
  <si>
    <t>Esbjeg V</t>
  </si>
  <si>
    <t>Svenstrup J</t>
  </si>
  <si>
    <t>Roskilde</t>
  </si>
  <si>
    <t>København</t>
  </si>
  <si>
    <t>København Ø</t>
  </si>
  <si>
    <t>Hellerup</t>
  </si>
  <si>
    <t>Mariager</t>
  </si>
  <si>
    <t>Hvidovre</t>
  </si>
  <si>
    <t>Vestervig</t>
  </si>
  <si>
    <t>Cosco Shipping Lines Nordic A/S</t>
  </si>
  <si>
    <t>Harbour Group Holding ApS</t>
  </si>
  <si>
    <t>Birkerød</t>
  </si>
  <si>
    <t>Esbjerg V</t>
  </si>
  <si>
    <t>Hafnia Tankers ApS</t>
  </si>
  <si>
    <t>Lauritzen Bulkers A/S</t>
  </si>
  <si>
    <t>Kgs. Lyngby</t>
  </si>
  <si>
    <t>Svendborg Bugser A/S</t>
  </si>
  <si>
    <t>Navigator Gas (Denmark) ApS</t>
  </si>
  <si>
    <t>Korsør</t>
  </si>
  <si>
    <t>Allerød</t>
  </si>
  <si>
    <t>Hadsund</t>
  </si>
  <si>
    <t>Aalborg SØ</t>
  </si>
  <si>
    <t>Svend Hoyer A/S</t>
  </si>
  <si>
    <t>Lemvig</t>
  </si>
  <si>
    <t>Marine Exhaust Technoligy A/S</t>
  </si>
  <si>
    <t>Nordhavn A/S</t>
  </si>
  <si>
    <t>Odense C</t>
  </si>
  <si>
    <t xml:space="preserve">Hellerup </t>
  </si>
  <si>
    <t>RG Rom Gummi A/S</t>
  </si>
  <si>
    <t>Glostrup</t>
  </si>
  <si>
    <t>Randers SV</t>
  </si>
  <si>
    <t>Rudkøbing</t>
  </si>
  <si>
    <t xml:space="preserve">Svendborg </t>
  </si>
  <si>
    <t>Holte</t>
  </si>
  <si>
    <t>Helsingør</t>
  </si>
  <si>
    <t>Hadsten</t>
  </si>
  <si>
    <t>Skagen</t>
  </si>
  <si>
    <t>Brønderslev</t>
  </si>
  <si>
    <t>København V</t>
  </si>
  <si>
    <t xml:space="preserve">Hirtshals </t>
  </si>
  <si>
    <t>GateHouse Holding A/S</t>
  </si>
  <si>
    <t>Slagelse</t>
  </si>
  <si>
    <t>Gertsen &amp; Olufsen A/S (G&amp;O Maritime Group )</t>
  </si>
  <si>
    <t>En gang i 2022</t>
  </si>
  <si>
    <t>Herlev</t>
  </si>
  <si>
    <t>31.10</t>
  </si>
  <si>
    <t>Hedensted</t>
  </si>
  <si>
    <t>Skive</t>
  </si>
  <si>
    <t>Næstved</t>
  </si>
  <si>
    <t>Kongens Lyngby</t>
  </si>
  <si>
    <t>Søborg</t>
  </si>
  <si>
    <t>Hobro</t>
  </si>
  <si>
    <t>Herfølge</t>
  </si>
  <si>
    <t>Holsterbro</t>
  </si>
  <si>
    <t xml:space="preserve">Midtjylland </t>
  </si>
  <si>
    <t>Veflinge</t>
  </si>
  <si>
    <t>Pangaea Logistics Solutions Denmark A/S (Nordic Bulk Carriers)</t>
  </si>
  <si>
    <t>Skovlunde</t>
  </si>
  <si>
    <t>Ziton A/S</t>
  </si>
  <si>
    <t>Rungsted Kyst</t>
  </si>
  <si>
    <t>Middelfart</t>
  </si>
  <si>
    <t>Aarhus N</t>
  </si>
  <si>
    <t>Gentofte</t>
  </si>
  <si>
    <t xml:space="preserve">Aalborg </t>
  </si>
  <si>
    <t>Kastrup</t>
  </si>
  <si>
    <t>Søby Ærø</t>
  </si>
  <si>
    <t>Munkebo</t>
  </si>
  <si>
    <t>Iron Pump A/S</t>
  </si>
  <si>
    <t>Stema Shipping A/S</t>
  </si>
  <si>
    <t>Aabenraa</t>
  </si>
  <si>
    <t>Trithorn Bulk A/S</t>
  </si>
  <si>
    <t>Stena Bulk A/S</t>
  </si>
  <si>
    <t>Union Bulk A/S</t>
  </si>
  <si>
    <t>Norse Maritime A/S</t>
  </si>
  <si>
    <t xml:space="preserve">HOJ Nordic Marine Contractor A/S </t>
  </si>
  <si>
    <t>Luk 2024</t>
  </si>
  <si>
    <t>2024 - Omsætning</t>
  </si>
  <si>
    <t>Nominel 2024-Netto</t>
  </si>
  <si>
    <t>Vækst i Omsætning 2024</t>
  </si>
  <si>
    <t>2024 - Bruttofortjeneste</t>
  </si>
  <si>
    <t>Nominel 2024- Brutto</t>
  </si>
  <si>
    <t>Vækst i Bruttofortjeneste 2024</t>
  </si>
  <si>
    <t>2024 - Driftsresultat</t>
  </si>
  <si>
    <t>Nominel 2024- Driftsresultat</t>
  </si>
  <si>
    <t>Vækst i Driftsresultat 2024</t>
  </si>
  <si>
    <t>2024 - Resultat før skat</t>
  </si>
  <si>
    <t>Nominel 2024- Resultat før skat</t>
  </si>
  <si>
    <t>Vækst i Resultat før skat 2024</t>
  </si>
  <si>
    <t>2024 - Egenkapital</t>
  </si>
  <si>
    <t>Nominel 2024- Egenkapital</t>
  </si>
  <si>
    <t>Vækst i Egenkapital 2024</t>
  </si>
  <si>
    <t>2024 - Balancesum</t>
  </si>
  <si>
    <t>Nominel 2024-Balancesum</t>
  </si>
  <si>
    <t>Vækst i Balancesum 2024</t>
  </si>
  <si>
    <t>2024 - Ansatte</t>
  </si>
  <si>
    <t>Nominel 2024- Ansatte</t>
  </si>
  <si>
    <t>Vækst i antal ansatte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</si>
</sst>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_ * #,##0.00_ ;_ * \-#,##0.00_ ;_ * &quot;-&quot;??_ ;_ @_ "/>
    <numFmt numFmtId="166" formatCode="#,##0.0"/>
    <numFmt numFmtId="167" formatCode="_ * #,##0_ ;_ * \-#,##0_ ;_ * &quot;-&quot;??_ ;_ @_ "/>
    <numFmt numFmtId="168" formatCode="_ * #,##0.0_ ;_ * \-#,##0.0_ ;_ * &quot;-&quot;??_ ;_ @_ "/>
    <numFmt numFmtId="169" formatCode="0.0%"/>
    <numFmt numFmtId="170" formatCode="#,##0.0_ ;[Red]\-#,##0.0\ "/>
    <numFmt numFmtId="171" formatCode="#,##0_ ;[Red]\-#,##0\ "/>
    <numFmt numFmtId="172" formatCode="yyyy\-mm\-dd\ h:mm"/>
    <numFmt numFmtId="173" formatCode="#,##0.0_ ;[Red]\-#,##0.0;_(* &quot;-&quot;??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A302A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3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9" fillId="0" borderId="0" applyNumberFormat="0" applyFill="0" applyBorder="0" applyAlignment="0" applyProtection="0"/>
    <xf numFmtId="172" fontId="21" fillId="0" borderId="0"/>
  </cellStyleXfs>
  <cellXfs count="121">
    <xf numFmtId="0" fontId="0" fillId="0" borderId="0" xfId="0"/>
    <xf numFmtId="0" fontId="7" fillId="0" borderId="0" xfId="0" applyFont="1"/>
    <xf numFmtId="167" fontId="7" fillId="0" borderId="0" xfId="1" applyNumberFormat="1" applyFont="1"/>
    <xf numFmtId="169" fontId="7" fillId="0" borderId="0" xfId="8" applyNumberFormat="1" applyFont="1"/>
    <xf numFmtId="0" fontId="7" fillId="0" borderId="0" xfId="0" applyFont="1" applyAlignment="1">
      <alignment horizontal="center"/>
    </xf>
    <xf numFmtId="0" fontId="8" fillId="0" borderId="0" xfId="0" applyFont="1"/>
    <xf numFmtId="168" fontId="7" fillId="0" borderId="0" xfId="0" applyNumberFormat="1" applyFont="1"/>
    <xf numFmtId="166" fontId="10" fillId="5" borderId="0" xfId="4" applyNumberFormat="1" applyFont="1" applyFill="1" applyAlignment="1">
      <alignment horizontal="center" vertical="center" wrapText="1"/>
    </xf>
    <xf numFmtId="0" fontId="11" fillId="0" borderId="0" xfId="12" applyFont="1"/>
    <xf numFmtId="0" fontId="12" fillId="0" borderId="0" xfId="0" applyFont="1"/>
    <xf numFmtId="166" fontId="10" fillId="5" borderId="0" xfId="2" applyNumberFormat="1" applyFont="1" applyFill="1" applyAlignment="1">
      <alignment horizontal="center" vertical="center" wrapText="1"/>
    </xf>
    <xf numFmtId="1" fontId="10" fillId="5" borderId="0" xfId="2" applyNumberFormat="1" applyFont="1" applyFill="1" applyAlignment="1">
      <alignment horizontal="center" vertical="center" wrapText="1"/>
    </xf>
    <xf numFmtId="167" fontId="10" fillId="5" borderId="0" xfId="1" applyNumberFormat="1" applyFont="1" applyFill="1" applyAlignment="1">
      <alignment horizontal="center" vertical="center" wrapText="1"/>
    </xf>
    <xf numFmtId="168" fontId="10" fillId="5" borderId="0" xfId="1" applyNumberFormat="1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14" fontId="7" fillId="0" borderId="0" xfId="11" applyNumberFormat="1" applyFont="1" applyFill="1" applyAlignment="1">
      <alignment horizontal="right"/>
    </xf>
    <xf numFmtId="168" fontId="4" fillId="0" borderId="0" xfId="0" applyNumberFormat="1" applyFont="1"/>
    <xf numFmtId="10" fontId="4" fillId="0" borderId="0" xfId="0" applyNumberFormat="1" applyFont="1"/>
    <xf numFmtId="167" fontId="7" fillId="0" borderId="0" xfId="0" applyNumberFormat="1" applyFont="1"/>
    <xf numFmtId="0" fontId="10" fillId="5" borderId="0" xfId="2" applyFont="1" applyFill="1" applyAlignment="1">
      <alignment horizontal="center" vertical="center" wrapText="1"/>
    </xf>
    <xf numFmtId="164" fontId="7" fillId="0" borderId="0" xfId="0" applyNumberFormat="1" applyFont="1"/>
    <xf numFmtId="0" fontId="4" fillId="0" borderId="0" xfId="0" applyFont="1"/>
    <xf numFmtId="169" fontId="4" fillId="0" borderId="0" xfId="8" applyNumberFormat="1" applyFont="1"/>
    <xf numFmtId="164" fontId="7" fillId="0" borderId="0" xfId="9" applyNumberFormat="1" applyFont="1" applyFill="1"/>
    <xf numFmtId="0" fontId="4" fillId="0" borderId="11" xfId="0" applyFont="1" applyBorder="1"/>
    <xf numFmtId="0" fontId="12" fillId="0" borderId="10" xfId="0" applyFont="1" applyBorder="1"/>
    <xf numFmtId="0" fontId="7" fillId="0" borderId="10" xfId="0" applyFont="1" applyBorder="1"/>
    <xf numFmtId="14" fontId="7" fillId="0" borderId="10" xfId="11" applyNumberFormat="1" applyFont="1" applyFill="1" applyBorder="1" applyAlignment="1">
      <alignment horizontal="right"/>
    </xf>
    <xf numFmtId="169" fontId="7" fillId="0" borderId="10" xfId="8" applyNumberFormat="1" applyFont="1" applyBorder="1"/>
    <xf numFmtId="168" fontId="7" fillId="0" borderId="10" xfId="0" applyNumberFormat="1" applyFont="1" applyBorder="1"/>
    <xf numFmtId="0" fontId="4" fillId="0" borderId="8" xfId="0" applyFont="1" applyBorder="1"/>
    <xf numFmtId="0" fontId="4" fillId="0" borderId="12" xfId="0" applyFont="1" applyBorder="1"/>
    <xf numFmtId="0" fontId="12" fillId="0" borderId="13" xfId="0" applyFont="1" applyBorder="1"/>
    <xf numFmtId="0" fontId="7" fillId="0" borderId="13" xfId="0" applyFont="1" applyBorder="1"/>
    <xf numFmtId="14" fontId="7" fillId="0" borderId="13" xfId="11" applyNumberFormat="1" applyFont="1" applyFill="1" applyBorder="1" applyAlignment="1">
      <alignment horizontal="right"/>
    </xf>
    <xf numFmtId="169" fontId="7" fillId="0" borderId="13" xfId="8" applyNumberFormat="1" applyFont="1" applyBorder="1"/>
    <xf numFmtId="168" fontId="7" fillId="0" borderId="13" xfId="0" applyNumberFormat="1" applyFont="1" applyBorder="1"/>
    <xf numFmtId="167" fontId="7" fillId="0" borderId="13" xfId="0" applyNumberFormat="1" applyFont="1" applyBorder="1"/>
    <xf numFmtId="0" fontId="13" fillId="0" borderId="6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7" fillId="0" borderId="3" xfId="0" applyFont="1" applyBorder="1"/>
    <xf numFmtId="0" fontId="13" fillId="0" borderId="8" xfId="0" applyFont="1" applyBorder="1" applyAlignment="1">
      <alignment horizontal="left"/>
    </xf>
    <xf numFmtId="169" fontId="7" fillId="0" borderId="3" xfId="6" applyNumberFormat="1" applyFont="1" applyBorder="1"/>
    <xf numFmtId="0" fontId="13" fillId="0" borderId="12" xfId="0" applyFont="1" applyBorder="1" applyAlignment="1">
      <alignment horizontal="left"/>
    </xf>
    <xf numFmtId="0" fontId="13" fillId="0" borderId="6" xfId="0" applyFont="1" applyBorder="1"/>
    <xf numFmtId="0" fontId="13" fillId="0" borderId="16" xfId="0" applyFont="1" applyBorder="1"/>
    <xf numFmtId="0" fontId="13" fillId="0" borderId="8" xfId="0" applyFont="1" applyBorder="1"/>
    <xf numFmtId="0" fontId="13" fillId="0" borderId="15" xfId="0" applyFont="1" applyBorder="1"/>
    <xf numFmtId="9" fontId="7" fillId="0" borderId="3" xfId="0" applyNumberFormat="1" applyFont="1" applyBorder="1"/>
    <xf numFmtId="0" fontId="13" fillId="0" borderId="12" xfId="0" applyFont="1" applyBorder="1"/>
    <xf numFmtId="0" fontId="10" fillId="5" borderId="0" xfId="0" applyFont="1" applyFill="1" applyAlignment="1">
      <alignment horizontal="center" vertical="center"/>
    </xf>
    <xf numFmtId="171" fontId="8" fillId="0" borderId="0" xfId="1" applyNumberFormat="1" applyFont="1"/>
    <xf numFmtId="0" fontId="7" fillId="0" borderId="11" xfId="0" applyFont="1" applyBorder="1"/>
    <xf numFmtId="0" fontId="7" fillId="0" borderId="8" xfId="0" applyFont="1" applyBorder="1"/>
    <xf numFmtId="0" fontId="7" fillId="0" borderId="12" xfId="0" applyFont="1" applyBorder="1"/>
    <xf numFmtId="9" fontId="7" fillId="0" borderId="14" xfId="8" applyFont="1" applyBorder="1" applyAlignment="1">
      <alignment horizontal="center" vertical="center"/>
    </xf>
    <xf numFmtId="0" fontId="7" fillId="0" borderId="6" xfId="0" applyFont="1" applyBorder="1"/>
    <xf numFmtId="9" fontId="7" fillId="0" borderId="7" xfId="8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13" fillId="0" borderId="0" xfId="0" applyFont="1" applyAlignment="1">
      <alignment horizontal="center"/>
    </xf>
    <xf numFmtId="9" fontId="7" fillId="0" borderId="0" xfId="0" applyNumberFormat="1" applyFont="1"/>
    <xf numFmtId="0" fontId="0" fillId="0" borderId="18" xfId="0" applyBorder="1" applyAlignment="1">
      <alignment vertical="center"/>
    </xf>
    <xf numFmtId="0" fontId="4" fillId="0" borderId="6" xfId="2" applyFont="1" applyBorder="1"/>
    <xf numFmtId="1" fontId="14" fillId="0" borderId="4" xfId="0" applyNumberFormat="1" applyFont="1" applyBorder="1"/>
    <xf numFmtId="9" fontId="17" fillId="0" borderId="17" xfId="6" applyFont="1" applyBorder="1"/>
    <xf numFmtId="9" fontId="17" fillId="0" borderId="18" xfId="6" applyFont="1" applyBorder="1"/>
    <xf numFmtId="0" fontId="7" fillId="0" borderId="13" xfId="0" applyFont="1" applyBorder="1" applyAlignment="1">
      <alignment horizontal="center"/>
    </xf>
    <xf numFmtId="9" fontId="17" fillId="0" borderId="19" xfId="6" applyFont="1" applyBorder="1"/>
    <xf numFmtId="9" fontId="17" fillId="0" borderId="14" xfId="0" applyNumberFormat="1" applyFont="1" applyBorder="1"/>
    <xf numFmtId="0" fontId="14" fillId="0" borderId="9" xfId="0" applyFont="1" applyBorder="1"/>
    <xf numFmtId="0" fontId="7" fillId="0" borderId="14" xfId="0" applyFont="1" applyBorder="1" applyAlignment="1">
      <alignment horizontal="center"/>
    </xf>
    <xf numFmtId="170" fontId="7" fillId="0" borderId="0" xfId="0" applyNumberFormat="1" applyFont="1"/>
    <xf numFmtId="171" fontId="8" fillId="0" borderId="0" xfId="1" applyNumberFormat="1" applyFont="1" applyBorder="1"/>
    <xf numFmtId="9" fontId="17" fillId="0" borderId="0" xfId="6" applyFont="1" applyBorder="1"/>
    <xf numFmtId="0" fontId="20" fillId="0" borderId="0" xfId="0" applyFont="1"/>
    <xf numFmtId="0" fontId="18" fillId="0" borderId="0" xfId="0" applyFont="1"/>
    <xf numFmtId="167" fontId="10" fillId="5" borderId="17" xfId="1" applyNumberFormat="1" applyFont="1" applyFill="1" applyBorder="1" applyAlignment="1">
      <alignment horizontal="center" vertical="center" wrapText="1"/>
    </xf>
    <xf numFmtId="0" fontId="18" fillId="0" borderId="0" xfId="10" applyFont="1" applyFill="1" applyBorder="1"/>
    <xf numFmtId="169" fontId="7" fillId="0" borderId="0" xfId="6" applyNumberFormat="1" applyFont="1" applyBorder="1"/>
    <xf numFmtId="3" fontId="14" fillId="0" borderId="0" xfId="0" applyNumberFormat="1" applyFont="1"/>
    <xf numFmtId="9" fontId="7" fillId="0" borderId="0" xfId="6" applyFont="1" applyBorder="1"/>
    <xf numFmtId="3" fontId="14" fillId="0" borderId="8" xfId="0" applyNumberFormat="1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9" fontId="7" fillId="0" borderId="21" xfId="6" applyFont="1" applyBorder="1"/>
    <xf numFmtId="169" fontId="18" fillId="0" borderId="0" xfId="1" applyNumberFormat="1" applyFont="1" applyAlignment="1">
      <alignment horizontal="center"/>
    </xf>
    <xf numFmtId="167" fontId="10" fillId="5" borderId="18" xfId="1" applyNumberFormat="1" applyFont="1" applyFill="1" applyBorder="1" applyAlignment="1">
      <alignment horizontal="center" vertical="center" wrapText="1"/>
    </xf>
    <xf numFmtId="171" fontId="8" fillId="0" borderId="18" xfId="1" applyNumberFormat="1" applyFont="1" applyBorder="1"/>
    <xf numFmtId="167" fontId="10" fillId="5" borderId="0" xfId="1" applyNumberFormat="1" applyFont="1" applyFill="1" applyBorder="1" applyAlignment="1">
      <alignment horizontal="center" vertical="center" wrapText="1"/>
    </xf>
    <xf numFmtId="168" fontId="0" fillId="0" borderId="10" xfId="0" applyNumberFormat="1" applyBorder="1"/>
    <xf numFmtId="0" fontId="0" fillId="0" borderId="2" xfId="0" applyBorder="1"/>
    <xf numFmtId="0" fontId="0" fillId="0" borderId="10" xfId="0" applyBorder="1"/>
    <xf numFmtId="0" fontId="0" fillId="0" borderId="3" xfId="0" applyBorder="1"/>
    <xf numFmtId="0" fontId="14" fillId="0" borderId="0" xfId="0" applyFont="1"/>
    <xf numFmtId="9" fontId="17" fillId="0" borderId="0" xfId="0" applyNumberFormat="1" applyFont="1"/>
    <xf numFmtId="166" fontId="22" fillId="0" borderId="0" xfId="0" applyNumberFormat="1" applyFont="1"/>
    <xf numFmtId="166" fontId="23" fillId="5" borderId="0" xfId="4" applyNumberFormat="1" applyFont="1" applyFill="1" applyAlignment="1">
      <alignment horizontal="center" vertical="center" wrapText="1"/>
    </xf>
    <xf numFmtId="171" fontId="8" fillId="0" borderId="18" xfId="0" applyNumberFormat="1" applyFont="1" applyBorder="1"/>
    <xf numFmtId="9" fontId="8" fillId="0" borderId="0" xfId="8" applyFont="1"/>
    <xf numFmtId="9" fontId="7" fillId="0" borderId="0" xfId="8" applyFont="1"/>
    <xf numFmtId="9" fontId="7" fillId="0" borderId="10" xfId="8" applyFont="1" applyBorder="1"/>
    <xf numFmtId="9" fontId="7" fillId="0" borderId="13" xfId="8" applyFont="1" applyBorder="1"/>
    <xf numFmtId="9" fontId="13" fillId="0" borderId="0" xfId="8" applyFont="1" applyAlignment="1">
      <alignment horizontal="center"/>
    </xf>
    <xf numFmtId="9" fontId="7" fillId="0" borderId="0" xfId="8" applyFont="1" applyBorder="1"/>
    <xf numFmtId="9" fontId="14" fillId="0" borderId="0" xfId="8" applyFont="1"/>
    <xf numFmtId="9" fontId="4" fillId="0" borderId="0" xfId="8" applyFont="1"/>
    <xf numFmtId="14" fontId="7" fillId="0" borderId="0" xfId="0" applyNumberFormat="1" applyFont="1"/>
    <xf numFmtId="3" fontId="7" fillId="0" borderId="0" xfId="0" applyNumberFormat="1" applyFont="1" applyAlignment="1">
      <alignment horizontal="right"/>
    </xf>
    <xf numFmtId="173" fontId="7" fillId="0" borderId="18" xfId="3" applyNumberFormat="1" applyFont="1" applyBorder="1" applyAlignment="1">
      <alignment horizontal="right"/>
    </xf>
    <xf numFmtId="170" fontId="7" fillId="0" borderId="0" xfId="3" applyNumberFormat="1" applyFont="1" applyAlignment="1">
      <alignment horizontal="right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horizontal="right"/>
    </xf>
    <xf numFmtId="0" fontId="5" fillId="2" borderId="0" xfId="9" applyBorder="1"/>
    <xf numFmtId="0" fontId="9" fillId="0" borderId="0" xfId="12" applyFill="1" applyBorder="1"/>
    <xf numFmtId="9" fontId="7" fillId="0" borderId="9" xfId="8" applyFont="1" applyBorder="1" applyAlignment="1">
      <alignment horizontal="center" vertical="center" wrapText="1"/>
    </xf>
    <xf numFmtId="9" fontId="7" fillId="0" borderId="5" xfId="8" applyFont="1" applyBorder="1" applyAlignment="1">
      <alignment horizontal="center" vertical="center" wrapText="1"/>
    </xf>
    <xf numFmtId="9" fontId="7" fillId="0" borderId="14" xfId="8" applyFont="1" applyBorder="1" applyAlignment="1">
      <alignment horizontal="center" vertical="center" wrapText="1"/>
    </xf>
  </cellXfs>
  <cellStyles count="14">
    <cellStyle name="Bemærk!" xfId="10" builtinId="10"/>
    <cellStyle name="datetime" xfId="13" xr:uid="{ABA407C4-800D-4D69-88AB-B63BB92AC33A}"/>
    <cellStyle name="Farve6" xfId="11" builtinId="49"/>
    <cellStyle name="Komma" xfId="1" builtinId="3"/>
    <cellStyle name="Komma 2" xfId="3" xr:uid="{00000000-0005-0000-0000-000007000000}"/>
    <cellStyle name="Link" xfId="12" builtinId="8"/>
    <cellStyle name="Normal" xfId="0" builtinId="0"/>
    <cellStyle name="Normal 2" xfId="4" xr:uid="{00000000-0005-0000-0000-00000A000000}"/>
    <cellStyle name="Normal 2 2" xfId="7" xr:uid="{00000000-0005-0000-0000-00000B000000}"/>
    <cellStyle name="Normal 3" xfId="5" xr:uid="{00000000-0005-0000-0000-00000C000000}"/>
    <cellStyle name="Normal 4" xfId="2" xr:uid="{00000000-0005-0000-0000-00000D000000}"/>
    <cellStyle name="Procent" xfId="8" builtinId="5"/>
    <cellStyle name="Procent 2" xfId="6" xr:uid="{00000000-0005-0000-0000-00000F000000}"/>
    <cellStyle name="Ugyldig" xfId="9" builtinId="27"/>
  </cellStyles>
  <dxfs count="115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z val="12"/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7" formatCode="_ * #,##0_ ;_ * \-#,##0_ ;_ * &quot;-&quot;??_ ;_ @_ "/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#,##0_ ;[Red]\-#,##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1" formatCode="#,##0_ ;[Red]\-#,##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8" formatCode="_ * #,##0.0_ ;_ * \-#,##0.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8" formatCode="_ * #,##0.0_ ;_ * \-#,##0.0_ ;_ * &quot;-&quot;??_ ;_ @_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color auto="1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0" formatCode="#,##0.0_ ;[Red]\-#,##0.0\ 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73" formatCode="#,##0.0_ ;[Red]\-#,##0.0;_(* &quot;-&quot;??_)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9" formatCode="0.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#,##0.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66" formatCode="#,##0.0"/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ill>
        <patternFill patternType="solid">
          <fgColor rgb="FFC6EFCE"/>
          <bgColor rgb="FF000000"/>
        </patternFill>
      </fill>
    </dxf>
    <dxf>
      <fill>
        <patternFill>
          <bgColor theme="0" tint="-0.14996795556505021"/>
        </patternFill>
      </fill>
    </dxf>
  </dxfs>
  <tableStyles count="2" defaultTableStyle="TableStyleMedium2" defaultPivotStyle="PivotStyleLight16">
    <tableStyle name="Tabeltypografi 1" pivot="0" count="0" xr9:uid="{00000000-0011-0000-FFFF-FFFF00000000}"/>
    <tableStyle name="Tabeltypografi 2" pivot="0" count="1" xr9:uid="{00000000-0011-0000-FFFF-FFFF01000000}">
      <tableStyleElement type="secondRowStripe" dxfId="114"/>
    </tableStyle>
  </tableStyles>
  <colors>
    <mruColors>
      <color rgb="FF09F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Tilfredshed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0F-4B96-AD4A-C61818B4D209}"/>
              </c:ext>
            </c:extLst>
          </c:dPt>
          <c:dPt>
            <c:idx val="1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64-4383-BC8D-AA6FA4668684}"/>
              </c:ext>
            </c:extLst>
          </c:dPt>
          <c:dPt>
            <c:idx val="2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64-4383-BC8D-AA6FA4668684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0F-4B96-AD4A-C61818B4D209}"/>
              </c:ext>
            </c:extLst>
          </c:dPt>
          <c:dPt>
            <c:idx val="4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264-4383-BC8D-AA6FA4668684}"/>
              </c:ext>
            </c:extLst>
          </c:dPt>
          <c:dPt>
            <c:idx val="5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264-4383-BC8D-AA6FA4668684}"/>
              </c:ext>
            </c:extLst>
          </c:dPt>
          <c:dPt>
            <c:idx val="6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0F-4B96-AD4A-C61818B4D2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70F-4B96-AD4A-C61818B4D2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264-4383-BC8D-AA6FA466868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264-4383-BC8D-AA6FA4668684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Utilfreds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70F-4B96-AD4A-C61818B4D20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264-4383-BC8D-AA6FA466868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264-4383-BC8D-AA6FA4668684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Ikke angivet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70F-4B96-AD4A-C61818B4D20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Masterark!$CR$216:$CR$222</c:f>
              <c:numCache>
                <c:formatCode>0%</c:formatCode>
                <c:ptCount val="7"/>
                <c:pt idx="0">
                  <c:v>0.54973821989528793</c:v>
                </c:pt>
                <c:pt idx="3">
                  <c:v>4.1884816753926704E-2</c:v>
                </c:pt>
                <c:pt idx="6">
                  <c:v>0.40837696335078533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F-4B96-AD4A-C61818B4D2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regioner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5339607670320266E-2"/>
          <c:y val="5.6767475844407195E-2"/>
          <c:w val="0.89350834564316883"/>
          <c:h val="0.66289650442384163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Masterark!$A$217:$A$221</c:f>
              <c:strCache>
                <c:ptCount val="5"/>
                <c:pt idx="0">
                  <c:v>Nordjylland</c:v>
                </c:pt>
                <c:pt idx="1">
                  <c:v>Midtjylland</c:v>
                </c:pt>
                <c:pt idx="2">
                  <c:v>Syddanmark</c:v>
                </c:pt>
                <c:pt idx="3">
                  <c:v>Sjælland</c:v>
                </c:pt>
                <c:pt idx="4">
                  <c:v>Hovedstaden</c:v>
                </c:pt>
              </c:strCache>
            </c:strRef>
          </c:cat>
          <c:val>
            <c:numRef>
              <c:f>Masterark!$C$217:$C$221</c:f>
              <c:numCache>
                <c:formatCode>0%</c:formatCode>
                <c:ptCount val="5"/>
                <c:pt idx="0">
                  <c:v>0.20359281437125748</c:v>
                </c:pt>
                <c:pt idx="1">
                  <c:v>0.15568862275449102</c:v>
                </c:pt>
                <c:pt idx="2">
                  <c:v>0.28143712574850299</c:v>
                </c:pt>
                <c:pt idx="3">
                  <c:v>0</c:v>
                </c:pt>
                <c:pt idx="4">
                  <c:v>0.3592814371257485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8B8-BABB-97A4870D4F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5367800"/>
        <c:axId val="465365176"/>
      </c:barChart>
      <c:catAx>
        <c:axId val="465367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5176"/>
        <c:crosses val="autoZero"/>
        <c:auto val="1"/>
        <c:lblAlgn val="ctr"/>
        <c:lblOffset val="100"/>
        <c:noMultiLvlLbl val="0"/>
      </c:catAx>
      <c:valAx>
        <c:axId val="4653651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53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101203</xdr:colOff>
      <xdr:row>215</xdr:row>
      <xdr:rowOff>15478</xdr:rowOff>
    </xdr:from>
    <xdr:to>
      <xdr:col>98</xdr:col>
      <xdr:colOff>0</xdr:colOff>
      <xdr:row>227</xdr:row>
      <xdr:rowOff>47626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A6DF4E-2CB2-418D-9DCB-2EDF965FD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500204</xdr:colOff>
      <xdr:row>90</xdr:row>
      <xdr:rowOff>74084</xdr:rowOff>
    </xdr:from>
    <xdr:to>
      <xdr:col>2</xdr:col>
      <xdr:colOff>1490092</xdr:colOff>
      <xdr:row>94</xdr:row>
      <xdr:rowOff>54328</xdr:rowOff>
    </xdr:to>
    <xdr:sp macro="" textlink="">
      <xdr:nvSpPr>
        <xdr:cNvPr id="1052" name="Text Box 28" hidden="1">
          <a:extLst>
            <a:ext uri="{FF2B5EF4-FFF2-40B4-BE49-F238E27FC236}">
              <a16:creationId xmlns:a16="http://schemas.microsoft.com/office/drawing/2014/main" id="{CFAD67C1-40E5-44B2-AA3B-0A753B5A5238}"/>
            </a:ext>
          </a:extLst>
        </xdr:cNvPr>
        <xdr:cNvSpPr txBox="1">
          <a:spLocks noChangeArrowheads="1"/>
        </xdr:cNvSpPr>
      </xdr:nvSpPr>
      <xdr:spPr bwMode="auto">
        <a:xfrm>
          <a:off x="5429250" y="1809750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59</xdr:row>
      <xdr:rowOff>122237</xdr:rowOff>
    </xdr:from>
    <xdr:to>
      <xdr:col>119</xdr:col>
      <xdr:colOff>463243</xdr:colOff>
      <xdr:row>63</xdr:row>
      <xdr:rowOff>134939</xdr:rowOff>
    </xdr:to>
    <xdr:sp macro="" textlink="">
      <xdr:nvSpPr>
        <xdr:cNvPr id="1173" name="Text Box 149" hidden="1">
          <a:extLst>
            <a:ext uri="{FF2B5EF4-FFF2-40B4-BE49-F238E27FC236}">
              <a16:creationId xmlns:a16="http://schemas.microsoft.com/office/drawing/2014/main" id="{75E4F43E-F954-43E0-AAD6-EFE1AE08CC57}"/>
            </a:ext>
          </a:extLst>
        </xdr:cNvPr>
        <xdr:cNvSpPr txBox="1">
          <a:spLocks noChangeArrowheads="1"/>
        </xdr:cNvSpPr>
      </xdr:nvSpPr>
      <xdr:spPr bwMode="auto">
        <a:xfrm>
          <a:off x="150637875" y="12096750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59</xdr:row>
      <xdr:rowOff>122237</xdr:rowOff>
    </xdr:from>
    <xdr:to>
      <xdr:col>121</xdr:col>
      <xdr:colOff>486752</xdr:colOff>
      <xdr:row>63</xdr:row>
      <xdr:rowOff>134939</xdr:rowOff>
    </xdr:to>
    <xdr:sp macro="" textlink="">
      <xdr:nvSpPr>
        <xdr:cNvPr id="1174" name="Text Box 150" hidden="1">
          <a:extLst>
            <a:ext uri="{FF2B5EF4-FFF2-40B4-BE49-F238E27FC236}">
              <a16:creationId xmlns:a16="http://schemas.microsoft.com/office/drawing/2014/main" id="{A7003BE3-93E9-4F65-B1EF-1AD89173FED1}"/>
            </a:ext>
          </a:extLst>
        </xdr:cNvPr>
        <xdr:cNvSpPr txBox="1">
          <a:spLocks noChangeArrowheads="1"/>
        </xdr:cNvSpPr>
      </xdr:nvSpPr>
      <xdr:spPr bwMode="auto">
        <a:xfrm>
          <a:off x="15191422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59</xdr:row>
      <xdr:rowOff>122237</xdr:rowOff>
    </xdr:from>
    <xdr:to>
      <xdr:col>147</xdr:col>
      <xdr:colOff>513190</xdr:colOff>
      <xdr:row>63</xdr:row>
      <xdr:rowOff>134939</xdr:rowOff>
    </xdr:to>
    <xdr:sp macro="" textlink="">
      <xdr:nvSpPr>
        <xdr:cNvPr id="1175" name="Text Box 151" hidden="1">
          <a:extLst>
            <a:ext uri="{FF2B5EF4-FFF2-40B4-BE49-F238E27FC236}">
              <a16:creationId xmlns:a16="http://schemas.microsoft.com/office/drawing/2014/main" id="{17FB68EB-1816-4895-A632-903FE14D8EAC}"/>
            </a:ext>
          </a:extLst>
        </xdr:cNvPr>
        <xdr:cNvSpPr txBox="1">
          <a:spLocks noChangeArrowheads="1"/>
        </xdr:cNvSpPr>
      </xdr:nvSpPr>
      <xdr:spPr bwMode="auto">
        <a:xfrm>
          <a:off x="168125775" y="12096750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117</xdr:col>
      <xdr:colOff>336794</xdr:colOff>
      <xdr:row>48</xdr:row>
      <xdr:rowOff>75406</xdr:rowOff>
    </xdr:from>
    <xdr:to>
      <xdr:col>119</xdr:col>
      <xdr:colOff>463243</xdr:colOff>
      <xdr:row>52</xdr:row>
      <xdr:rowOff>74084</xdr:rowOff>
    </xdr:to>
    <xdr:sp macro="" textlink="">
      <xdr:nvSpPr>
        <xdr:cNvPr id="1196" name="Text Box 172" hidden="1">
          <a:extLst>
            <a:ext uri="{FF2B5EF4-FFF2-40B4-BE49-F238E27FC236}">
              <a16:creationId xmlns:a16="http://schemas.microsoft.com/office/drawing/2014/main" id="{B28D941B-2FD2-41D4-80BE-2C71A5DA8947}"/>
            </a:ext>
          </a:extLst>
        </xdr:cNvPr>
        <xdr:cNvSpPr txBox="1">
          <a:spLocks noChangeArrowheads="1"/>
        </xdr:cNvSpPr>
      </xdr:nvSpPr>
      <xdr:spPr bwMode="auto">
        <a:xfrm>
          <a:off x="150637875" y="9686925"/>
          <a:ext cx="13716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119</xdr:col>
      <xdr:colOff>355293</xdr:colOff>
      <xdr:row>48</xdr:row>
      <xdr:rowOff>75406</xdr:rowOff>
    </xdr:from>
    <xdr:to>
      <xdr:col>121</xdr:col>
      <xdr:colOff>486752</xdr:colOff>
      <xdr:row>52</xdr:row>
      <xdr:rowOff>74084</xdr:rowOff>
    </xdr:to>
    <xdr:sp macro="" textlink="">
      <xdr:nvSpPr>
        <xdr:cNvPr id="1197" name="Text Box 173" hidden="1">
          <a:extLst>
            <a:ext uri="{FF2B5EF4-FFF2-40B4-BE49-F238E27FC236}">
              <a16:creationId xmlns:a16="http://schemas.microsoft.com/office/drawing/2014/main" id="{06112CB9-6E5B-4750-9CAB-20316D38629A}"/>
            </a:ext>
          </a:extLst>
        </xdr:cNvPr>
        <xdr:cNvSpPr txBox="1">
          <a:spLocks noChangeArrowheads="1"/>
        </xdr:cNvSpPr>
      </xdr:nvSpPr>
      <xdr:spPr bwMode="auto">
        <a:xfrm>
          <a:off x="15191422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145</xdr:col>
      <xdr:colOff>373979</xdr:colOff>
      <xdr:row>48</xdr:row>
      <xdr:rowOff>75406</xdr:rowOff>
    </xdr:from>
    <xdr:to>
      <xdr:col>147</xdr:col>
      <xdr:colOff>513190</xdr:colOff>
      <xdr:row>52</xdr:row>
      <xdr:rowOff>74084</xdr:rowOff>
    </xdr:to>
    <xdr:sp macro="" textlink="">
      <xdr:nvSpPr>
        <xdr:cNvPr id="1198" name="Text Box 174" hidden="1">
          <a:extLst>
            <a:ext uri="{FF2B5EF4-FFF2-40B4-BE49-F238E27FC236}">
              <a16:creationId xmlns:a16="http://schemas.microsoft.com/office/drawing/2014/main" id="{00D68351-CFE0-420B-B5B6-78C20EBCB575}"/>
            </a:ext>
          </a:extLst>
        </xdr:cNvPr>
        <xdr:cNvSpPr txBox="1">
          <a:spLocks noChangeArrowheads="1"/>
        </xdr:cNvSpPr>
      </xdr:nvSpPr>
      <xdr:spPr bwMode="auto">
        <a:xfrm>
          <a:off x="168125775" y="9686925"/>
          <a:ext cx="1381125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223</xdr:row>
      <xdr:rowOff>0</xdr:rowOff>
    </xdr:from>
    <xdr:to>
      <xdr:col>2</xdr:col>
      <xdr:colOff>5953</xdr:colOff>
      <xdr:row>235</xdr:row>
      <xdr:rowOff>-1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636399-BD1A-4FBF-933C-5B3704CCD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CT206" totalsRowShown="0" headerRowDxfId="112" dataDxfId="111" tableBorderDxfId="110" headerRowCellStyle="Normal 2">
  <autoFilter ref="A1:CT206" xr:uid="{7A3F4A24-57A3-4141-B2BD-BBCBC93E03B1}"/>
  <sortState xmlns:xlrd2="http://schemas.microsoft.com/office/spreadsheetml/2017/richdata2" ref="A2:CT206">
    <sortCondition descending="1" ref="AP1:AP206"/>
  </sortState>
  <tableColumns count="98">
    <tableColumn id="1" xr3:uid="{00000000-0010-0000-0000-000001000000}" name="Virksomhedsnavn (Alle tal bortset fra antal ansatte er opgjort i mio. kr.)" dataDxfId="109"/>
    <tableColumn id="2" xr3:uid="{00000000-0010-0000-0000-000002000000}" name="CVR" dataCellStyle="Link"/>
    <tableColumn id="3" xr3:uid="{00000000-0010-0000-0000-000003000000}" name="Heh Branche" dataCellStyle="Normal"/>
    <tableColumn id="21" xr3:uid="{B66329C7-4198-4F82-965E-1AB9C8D5108F}" name="Under underbranche" dataDxfId="108"/>
    <tableColumn id="84" xr3:uid="{00000000-0010-0000-0000-000054000000}" name="Branchekode" dataCellStyle="Normal"/>
    <tableColumn id="4" xr3:uid="{00000000-0010-0000-0000-000004000000}" name="Regnskab udsendt " dataDxfId="107"/>
    <tableColumn id="5" xr3:uid="{59F3F42A-72A6-4415-8EE2-93B0DDC0D683}" name="Luk 2024" dataDxfId="106"/>
    <tableColumn id="24" xr3:uid="{A90AAAA6-D2E5-425D-AC0D-3B9FB33C7B4C}" name="Luk 2023" dataDxfId="105" dataCellStyle="Farve6"/>
    <tableColumn id="206" xr3:uid="{85899CC3-EDA8-4EC8-B3C3-B91201F3B98F}" name="Luk 2022" dataDxfId="104" dataCellStyle="Komma"/>
    <tableColumn id="292" xr3:uid="{099B3FBE-E50E-405A-9EB1-0402A4F997D3}" name="Luk 2021" dataDxfId="103" dataCellStyle="Komma"/>
    <tableColumn id="25" xr3:uid="{35682C65-DD6F-4251-A324-64ADFADEB851}" name="Vækst i Omsætning 2024" dataDxfId="102">
      <calculatedColumnFormula>Q2/R2-1</calculatedColumnFormula>
    </tableColumn>
    <tableColumn id="6" xr3:uid="{307BECDF-AA7B-4AF8-9819-0015FBB4FF67}" name="Vækst i Omsætning 2023" dataDxfId="101" dataCellStyle="Komma">
      <calculatedColumnFormula>R2/S2-1</calculatedColumnFormula>
    </tableColumn>
    <tableColumn id="216" xr3:uid="{D691261D-F0A4-49FE-AD0C-9C1DEE8F24B0}" name="Vækst i Omsætning 2022" dataDxfId="100" dataCellStyle="Procent">
      <calculatedColumnFormula>S2/T2-1</calculatedColumnFormula>
    </tableColumn>
    <tableColumn id="23" xr3:uid="{F87E914C-7424-4675-B6AC-20F244F94877}" name="Nominel 2024-Netto" dataDxfId="99" dataCellStyle="Komma">
      <calculatedColumnFormula>Q2-R2</calculatedColumnFormula>
    </tableColumn>
    <tableColumn id="18" xr3:uid="{CBD65019-AC75-4110-8D82-055B149C7497}" name="Nominel 2023-Netto" dataDxfId="98" dataCellStyle="Komma 2">
      <calculatedColumnFormula>R2-S2</calculatedColumnFormula>
    </tableColumn>
    <tableColumn id="96" xr3:uid="{00000000-0010-0000-0000-000060000000}" name="Nominel 2022-Netto" dataDxfId="97" dataCellStyle="Komma 2">
      <calculatedColumnFormula>S2-T2</calculatedColumnFormula>
    </tableColumn>
    <tableColumn id="22" xr3:uid="{808AB483-9639-4C40-8E27-4695072DAE47}" name="2024 - Omsætning" dataDxfId="96" dataCellStyle="Komma 2"/>
    <tableColumn id="12" xr3:uid="{902DB78D-9AA7-447A-9A6B-A2134110BCA0}" name="2023 - Omsætning" dataDxfId="95" dataCellStyle="Komma 2"/>
    <tableColumn id="224" xr3:uid="{E4695A7E-A9EA-45BD-B0AA-BEC0E6C029B7}" name="2022 - Omsætning" dataDxfId="94" dataCellStyle="Komma 2"/>
    <tableColumn id="288" xr3:uid="{355FC779-2566-45BC-ACD7-3DA4FA115E0F}" name="2021 - Omsætning" dataDxfId="93" dataCellStyle="Komma 2"/>
    <tableColumn id="28" xr3:uid="{3B5657CA-530F-4F00-BD40-1D5FBA57704B}" name="Vækst i Bruttofortjeneste 2024" dataDxfId="92" dataCellStyle="Komma 2">
      <calculatedColumnFormula>(AA2-AB2)/ABS(AB2)</calculatedColumnFormula>
    </tableColumn>
    <tableColumn id="48" xr3:uid="{3CE9FC27-4529-4FF6-8C95-F10871328FB7}" name="Vækst i Bruttofortjeneste 2023" dataDxfId="91" dataCellStyle="Komma">
      <calculatedColumnFormula>(AB2-AC2)/ABS(AC2)</calculatedColumnFormula>
    </tableColumn>
    <tableColumn id="232" xr3:uid="{52F001CF-9AA1-47A9-8466-64E98BE96205}" name="Vækst i Bruttofortjeneste 2022" dataDxfId="90" dataCellStyle="Komma">
      <calculatedColumnFormula>(AC2-AD2)/ABS(AD2)</calculatedColumnFormula>
    </tableColumn>
    <tableColumn id="27" xr3:uid="{8D9173A1-7AF9-486F-BEE9-6A9A8EAE7D16}" name="Nominel 2024- Brutto" dataDxfId="89" dataCellStyle="Komma">
      <calculatedColumnFormula>AA2-AB2</calculatedColumnFormula>
    </tableColumn>
    <tableColumn id="55" xr3:uid="{3CC9B617-530D-48D0-AB28-80CF50FAD75C}" name="Nominel 2023- Brutto" dataDxfId="88" dataCellStyle="Komma 2">
      <calculatedColumnFormula>AB2-AC2</calculatedColumnFormula>
    </tableColumn>
    <tableColumn id="97" xr3:uid="{00000000-0010-0000-0000-000061000000}" name="Nominel 2022-Brutto" dataDxfId="87" dataCellStyle="Komma 2">
      <calculatedColumnFormula>AC2-AD2</calculatedColumnFormula>
    </tableColumn>
    <tableColumn id="26" xr3:uid="{8A8B9523-2332-4AF5-8AF6-A8612C049D2F}" name="2024 - Bruttofortjeneste" dataDxfId="86" dataCellStyle="Komma 2"/>
    <tableColumn id="69" xr3:uid="{B947BE6F-D608-4015-BA34-E3DDC9634597}" name="2023 - Bruttofortjeneste" dataDxfId="85" dataCellStyle="Komma 2"/>
    <tableColumn id="240" xr3:uid="{BC63D64C-F727-42CB-836F-89DDD9E4866E}" name="2022 - Bruttofortjeneste" dataDxfId="84" dataCellStyle="Komma 2"/>
    <tableColumn id="284" xr3:uid="{DB6F6BE9-228C-417D-BA20-B218C18E11A5}" name="2021 - Bruttofortjeneste" dataDxfId="83" dataCellStyle="Komma 2"/>
    <tableColumn id="31" xr3:uid="{58A8C8E8-086C-45CF-B128-6A050F29AAEC}" name="Vækst i Driftsresultat 2024" dataDxfId="82" dataCellStyle="Komma 2">
      <calculatedColumnFormula>(AK2-AL2)/ABS(AL2)</calculatedColumnFormula>
    </tableColumn>
    <tableColumn id="104" xr3:uid="{448B6801-2986-4083-94DF-2BB8F272D5EE}" name="Vækst i Driftsresultat 2023" dataDxfId="81" dataCellStyle="Komma">
      <calculatedColumnFormula>(AL2-AM2)/ABS(AM2)</calculatedColumnFormula>
    </tableColumn>
    <tableColumn id="247" xr3:uid="{5F8B47B2-212E-45AA-8C96-B007BEF89F02}" name="Vækst i Driftsresultat 2022" dataDxfId="80" dataCellStyle="Komma">
      <calculatedColumnFormula>(AM2-AN2)/ABS(AN2)</calculatedColumnFormula>
    </tableColumn>
    <tableColumn id="30" xr3:uid="{D076EB1C-9B3D-4D38-853F-6ED5F2E2D4C6}" name="Nominel 2024- Driftsresultat" dataDxfId="79" dataCellStyle="Komma">
      <calculatedColumnFormula>AK2-AL2</calculatedColumnFormula>
    </tableColumn>
    <tableColumn id="70" xr3:uid="{D9F37A9B-E602-4AD8-81D4-AA9F93EBD31A}" name="Nominel 2023- Driftsresultat" dataDxfId="78" dataCellStyle="Komma 2">
      <calculatedColumnFormula>AL2-AM2</calculatedColumnFormula>
    </tableColumn>
    <tableColumn id="98" xr3:uid="{00000000-0010-0000-0000-000062000000}" name="Nominel 2022- Driftsresultat" dataDxfId="77" dataCellStyle="Komma 2">
      <calculatedColumnFormula>AM2-AN2</calculatedColumnFormula>
    </tableColumn>
    <tableColumn id="29" xr3:uid="{DA74D1FF-B419-4651-A0F2-65F0DE8B2F24}" name="2024 - Driftsresultat" dataDxfId="76" dataCellStyle="Komma 2"/>
    <tableColumn id="71" xr3:uid="{2974CC39-E14E-44EE-8122-63152397A953}" name="2023 - Driftsresultat" dataDxfId="75" dataCellStyle="Komma 2"/>
    <tableColumn id="255" xr3:uid="{3A9601E5-334C-4EAF-853B-5DD8C6645052}" name="2022 - Driftsresultat" dataDxfId="74" dataCellStyle="Komma 2"/>
    <tableColumn id="280" xr3:uid="{93251778-9172-483E-B6A5-8128F9936350}" name="2021 - Driftsresultat" dataDxfId="73" dataCellStyle="Komma 2"/>
    <tableColumn id="34" xr3:uid="{0AA132EE-D4C8-47EE-AC6D-4C3EF4BCEF7F}" name="Vækst i Resultat før skat 2024" dataDxfId="72" dataCellStyle="Komma 2">
      <calculatedColumnFormula>(AU2-AV2)/ABS(AV2)</calculatedColumnFormula>
    </tableColumn>
    <tableColumn id="72" xr3:uid="{EC6821AD-3966-46EF-8F28-BB016A29ABA6}" name="Vækst i Resultat før skat 2023" dataDxfId="71" dataCellStyle="Komma">
      <calculatedColumnFormula>(AV2-AW2)/ABS(AW2)</calculatedColumnFormula>
    </tableColumn>
    <tableColumn id="263" xr3:uid="{1DE99759-3EFA-4C49-AA85-2029AA9AF13A}" name="Vækst i Resultat før skat 2022" dataDxfId="70" dataCellStyle="Procent">
      <calculatedColumnFormula>(AW2-AX2)/ABS(AX2)</calculatedColumnFormula>
    </tableColumn>
    <tableColumn id="33" xr3:uid="{B5B02BD5-7DFC-4160-BCEE-19BCFBE22A6C}" name="Nominel 2024- Resultat før skat" dataDxfId="69" dataCellStyle="Komma">
      <calculatedColumnFormula>AU2-AV2</calculatedColumnFormula>
    </tableColumn>
    <tableColumn id="73" xr3:uid="{B9A06673-E989-437B-922A-E69B7335B38B}" name="Nominel 2023- Resultat før skat" dataDxfId="68" dataCellStyle="Procent">
      <calculatedColumnFormula>AV2-AW2</calculatedColumnFormula>
    </tableColumn>
    <tableColumn id="99" xr3:uid="{00000000-0010-0000-0000-000063000000}" name="Nominel 2022- Resultat før skat" dataDxfId="67" dataCellStyle="Komma">
      <calculatedColumnFormula>AW2-AX2</calculatedColumnFormula>
    </tableColumn>
    <tableColumn id="32" xr3:uid="{E5EECE12-68C4-422E-815D-C21A129878A4}" name="2024 - Resultat før skat" dataDxfId="66" dataCellStyle="Komma 2"/>
    <tableColumn id="85" xr3:uid="{278CF313-DA19-48C9-A261-8944B4E35F49}" name="2023 - Resultat før skat" dataDxfId="65" dataCellStyle="Komma 2"/>
    <tableColumn id="269" xr3:uid="{D64A13A8-51D6-4189-BB39-50454239B633}" name="2022 - Resultat før skat" dataDxfId="64" dataCellStyle="Komma 2"/>
    <tableColumn id="277" xr3:uid="{31906DA2-2F45-491C-A380-D8AD235CEE5E}" name="2021 - Resultat før skat" dataDxfId="63" dataCellStyle="Komma 2"/>
    <tableColumn id="37" xr3:uid="{1A1F334C-11AF-4B02-8173-1C2D440D6A25}" name="Vækst i Egenkapital 2024" dataDxfId="62" dataCellStyle="Komma 2">
      <calculatedColumnFormula>(BE2-BF2)/ABS(BF2)</calculatedColumnFormula>
    </tableColumn>
    <tableColumn id="119" xr3:uid="{E4AE857A-5C2D-44A4-8A21-06B293B636B3}" name="Vækst i Egenkapital 2023" dataDxfId="61" dataCellStyle="Komma">
      <calculatedColumnFormula>(BF2-BG2)/ABS(BG2)</calculatedColumnFormula>
    </tableColumn>
    <tableColumn id="281" xr3:uid="{2DD67BBB-F827-44C0-ACB9-334E110FD45E}" name="Vækst i Egenkapital 2022" dataDxfId="60" dataCellStyle="Komma">
      <calculatedColumnFormula>(BG2-BH2)/ABS(BH2)</calculatedColumnFormula>
    </tableColumn>
    <tableColumn id="36" xr3:uid="{B117E954-6D83-4928-A64C-0D0DA56DBCF7}" name="Nominel 2024- Egenkapital" dataDxfId="59" dataCellStyle="Komma">
      <calculatedColumnFormula>BE2-BF2</calculatedColumnFormula>
    </tableColumn>
    <tableColumn id="118" xr3:uid="{9BE94B68-AB0D-426A-B3DC-401BD376CC2B}" name="Nominel 2023- Egenkapital" dataDxfId="58" dataCellStyle="Komma 2">
      <calculatedColumnFormula>BF2-BG2</calculatedColumnFormula>
    </tableColumn>
    <tableColumn id="101" xr3:uid="{00000000-0010-0000-0000-000065000000}" name="Nominel 2022- Egenkapital" dataDxfId="57" dataCellStyle="Komma 2">
      <calculatedColumnFormula>BG2-BH2</calculatedColumnFormula>
    </tableColumn>
    <tableColumn id="35" xr3:uid="{872802D8-6BB7-4ACF-9825-54AE851E3759}" name="2024 - Egenkapital" dataDxfId="56" dataCellStyle="Komma 2"/>
    <tableColumn id="117" xr3:uid="{0DE56388-3973-4AF2-90F9-A845B9283A81}" name="2023 - Egenkapital" dataDxfId="55" dataCellStyle="Komma 2"/>
    <tableColumn id="285" xr3:uid="{1C9D081B-BFFE-4B44-9F0A-7195D0BCEA2C}" name="2022 - Egenkapital" dataDxfId="54" dataCellStyle="Komma 2"/>
    <tableColumn id="268" xr3:uid="{EC9E070F-12E5-40D0-93C9-75CB78693FDD}" name="2021 - Egenkapital" dataDxfId="53" dataCellStyle="Komma 2"/>
    <tableColumn id="40" xr3:uid="{F7775AAC-8F12-45F4-993A-08DF11D8CF52}" name="Vækst i Balancesum 2024" dataDxfId="52" dataCellStyle="Komma 2">
      <calculatedColumnFormula>(BO2-BP2)/ABS(BP2)</calculatedColumnFormula>
    </tableColumn>
    <tableColumn id="122" xr3:uid="{47B2386E-5FE2-4D4D-923A-B1C23FC1B29B}" name="Vækst i Balancesum 2023" dataDxfId="51" dataCellStyle="Komma">
      <calculatedColumnFormula>(BP2-BQ2)/ABS(BQ2)</calculatedColumnFormula>
    </tableColumn>
    <tableColumn id="289" xr3:uid="{ED50C32E-C073-419A-A22B-6B845F1EB582}" name="Vækst i Balancesum 2022" dataDxfId="50" dataCellStyle="Komma">
      <calculatedColumnFormula>(BQ2-BR2)/ABS(BR2)</calculatedColumnFormula>
    </tableColumn>
    <tableColumn id="39" xr3:uid="{5AEB7A5B-7752-48A6-B5CE-B63EB00F9D00}" name="Nominel 2024-Balancesum" dataDxfId="49" dataCellStyle="Komma">
      <calculatedColumnFormula>BO2-BP2</calculatedColumnFormula>
    </tableColumn>
    <tableColumn id="121" xr3:uid="{E4F393AC-18B1-421A-B50B-80C6AF5966AD}" name="Nominel 2023-Balancesum" dataDxfId="48" dataCellStyle="Komma 2">
      <calculatedColumnFormula>BP2-BQ2</calculatedColumnFormula>
    </tableColumn>
    <tableColumn id="102" xr3:uid="{00000000-0010-0000-0000-000066000000}" name="Nominel 2022- Balancesum" dataDxfId="47" dataCellStyle="Komma 2">
      <calculatedColumnFormula>BQ2-BR2</calculatedColumnFormula>
    </tableColumn>
    <tableColumn id="38" xr3:uid="{06C45F4F-271C-4D77-9BA2-E12EC9DEAF59}" name="2024 - Balancesum" dataDxfId="46" dataCellStyle="Komma 2"/>
    <tableColumn id="120" xr3:uid="{1FA24BA4-7C4C-4D99-A732-46B9B8BB93C4}" name="2023 - Balancesum" dataDxfId="45" dataCellStyle="Komma 2"/>
    <tableColumn id="293" xr3:uid="{B0BEBF5E-8B6E-40C9-85D4-152121B7C834}" name="2022 - Balancesum" dataDxfId="44" dataCellStyle="Komma 2"/>
    <tableColumn id="265" xr3:uid="{0AC81AB0-523F-4CAA-AB3B-3930CADEB856}" name="2021 - Balancesum" dataDxfId="43" dataCellStyle="Komma 2"/>
    <tableColumn id="43" xr3:uid="{A3303378-5BBD-468F-A888-136563E679B0}" name="Vækst i antal ansatte 2024" dataDxfId="42" dataCellStyle="Komma 2">
      <calculatedColumnFormula>(BY2-BZ2)/ABS(BZ2)</calculatedColumnFormula>
    </tableColumn>
    <tableColumn id="125" xr3:uid="{A9843303-2F59-4BB6-B5C4-AD17F6406BFD}" name="Vækst i antal ansatte 2023" dataDxfId="41" dataCellStyle="Komma">
      <calculatedColumnFormula>(BZ2-CA2)/ABS(CA2)</calculatedColumnFormula>
    </tableColumn>
    <tableColumn id="296" xr3:uid="{B6DFDF9B-25EE-43DF-97EF-15DB008BAC60}" name="Vækst i antal ansatte 2022" dataDxfId="40" dataCellStyle="Komma">
      <calculatedColumnFormula>(CA2-CB2)/ABS(CB2)</calculatedColumnFormula>
    </tableColumn>
    <tableColumn id="42" xr3:uid="{64F47316-E9FF-4AAA-A235-1025294523DD}" name="Nominel 2024- Ansatte" dataDxfId="39" dataCellStyle="Komma">
      <calculatedColumnFormula>BY2-BZ2</calculatedColumnFormula>
    </tableColumn>
    <tableColumn id="124" xr3:uid="{0E2AD01E-C614-4B84-9464-B1E02B3623F2}" name="Nominel 2023- Ansatte" dataDxfId="38" dataCellStyle="Procent">
      <calculatedColumnFormula>BZ2-CA2</calculatedColumnFormula>
    </tableColumn>
    <tableColumn id="103" xr3:uid="{00000000-0010-0000-0000-000067000000}" name="Nominel 2022- Ansatte" dataDxfId="37" dataCellStyle="Komma">
      <calculatedColumnFormula>CA2-CB2</calculatedColumnFormula>
    </tableColumn>
    <tableColumn id="41" xr3:uid="{AA683FD4-24AB-4C7A-82DC-BF31CEBCF2A1}" name="2024 - Ansatte" dataDxfId="36" dataCellStyle="Komma"/>
    <tableColumn id="123" xr3:uid="{B8B4E9C4-13E2-44E7-8C58-CEDDC7420F80}" name="2023 - Ansatte" dataDxfId="35" dataCellStyle="Komma"/>
    <tableColumn id="298" xr3:uid="{57F6EC2D-822B-4E89-9201-0516BFC25D8B}" name="2022 - Ansatte" dataDxfId="34" dataCellStyle="Komma"/>
    <tableColumn id="257" xr3:uid="{BA5931C4-217E-4E91-8256-B979F8BD7D2A}" name="2021 - Ansatte" dataDxfId="33" dataCellStyle="Komma"/>
    <tableColumn id="11" xr3:uid="{2034CCDE-D29F-4942-8AD2-C25EB440FE48}" name="Nominel ændring - Antal skibe 2023" dataDxfId="32" dataCellStyle="Komma 2">
      <calculatedColumnFormula>Tabel1[[#This Row],[2023 - Antal skibe ]]-Tabel1[[#This Row],[2022 - Antal skibe ]]</calculatedColumnFormula>
    </tableColumn>
    <tableColumn id="10" xr3:uid="{C48D7E9F-DC27-4B09-8C81-AD658BEB7997}" name="Nominel ændring - Antal skibe 2022" dataDxfId="31" dataCellStyle="Komma 2">
      <calculatedColumnFormula>Tabel1[[#This Row],[2022 - Antal skibe ]]-Tabel1[[#This Row],[2021 - Antal skibe ]]</calculatedColumnFormula>
    </tableColumn>
    <tableColumn id="7" xr3:uid="{B19AD889-6018-4A96-89B4-1F6A4D48B994}" name="2023 - Antal skibe " dataDxfId="30" dataCellStyle="Komma"/>
    <tableColumn id="8" xr3:uid="{3DAF6387-8A49-4051-9AAC-23A279F4C114}" name="2022 - Antal skibe " dataDxfId="29" dataCellStyle="Komma"/>
    <tableColumn id="9" xr3:uid="{84EFDF3D-D911-48F8-B97B-CEDC9E72570D}" name="2021 - Antal skibe " dataDxfId="28" dataCellStyle="Komma"/>
    <tableColumn id="13" xr3:uid="{56189684-6C25-4AC3-B00E-8F95DA28A547}" name="Vækst i godsomsætning 2023" dataDxfId="27" dataCellStyle="Komma">
      <calculatedColumnFormula>(Tabel1[[#This Row],[Godsomsætning 2023]]-Tabel1[[#This Row],[Godsomsætning 2022]])/Tabel1[[#This Row],[Godsomsætning 2022]]</calculatedColumnFormula>
    </tableColumn>
    <tableColumn id="14" xr3:uid="{7CE31509-4FC4-42E5-89E8-6FD19178ED9D}" name="Vækst i godsomsætning 2022" dataDxfId="26" dataCellStyle="Procent">
      <calculatedColumnFormula>(Tabel1[[#This Row],[Godsomsætning 2022]]-Tabel1[[#This Row],[Godsomsætning 2021]])/Tabel1[[#This Row],[Godsomsætning 2021]]</calculatedColumnFormula>
    </tableColumn>
    <tableColumn id="15" xr3:uid="{925DF0AF-1D0C-42DA-BB5E-063B79A271E1}" name="Nominel ændring - godsomsætning 2023" dataDxfId="25" dataCellStyle="Komma"/>
    <tableColumn id="16" xr3:uid="{1F9F6C28-F14E-4F3F-8299-DA248CCCAF64}" name="Nominel ændring - godsomsætning 2022" dataDxfId="24" dataCellStyle="Komma">
      <calculatedColumnFormula>Tabel1[[#This Row],[Godsomsætning 2022]]-Tabel1[[#This Row],[Godsomsætning 2021]]</calculatedColumnFormula>
    </tableColumn>
    <tableColumn id="17" xr3:uid="{11E6A457-5C68-42A8-96C6-716883F9DA52}" name="Godsomsætning 2023" dataDxfId="23" dataCellStyle="Komma"/>
    <tableColumn id="19" xr3:uid="{7B6F5B4F-A7EA-4BB6-AB15-7B3E0B768ABD}" name="Godsomsætning 2022" dataDxfId="22" dataCellStyle="Komma"/>
    <tableColumn id="20" xr3:uid="{E7F9B1B1-F4C7-4CE7-BEDE-03AA635FDD37}" name="Godsomsætning 2021" dataDxfId="21" dataCellStyle="Komma"/>
    <tableColumn id="54" xr3:uid="{00000000-0010-0000-0000-000036000000}" name="Noter " dataDxfId="20"/>
    <tableColumn id="161" xr3:uid="{93736AF4-A127-4C4B-99AB-2B9314230D4D}" name="Tilfredsstillende resultat?" dataDxfId="19"/>
    <tableColumn id="57" xr3:uid="{00000000-0010-0000-0000-000039000000}" name="En del af Hvem er Hvem" dataDxfId="18" dataCellStyle="Normal"/>
    <tableColumn id="58" xr3:uid="{00000000-0010-0000-0000-00003A000000}" name="Postnr." dataDxfId="17"/>
    <tableColumn id="59" xr3:uid="{00000000-0010-0000-0000-00003B000000}" name="By" dataDxfId="16"/>
    <tableColumn id="60" xr3:uid="{00000000-0010-0000-0000-00003C000000}" name="Region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cvr.virk.dk/enhed/virksomhed/15501847" TargetMode="External"/><Relationship Id="rId21" Type="http://schemas.openxmlformats.org/officeDocument/2006/relationships/hyperlink" Target="https://datacvr.virk.dk/enhed/virksomhed/75266316" TargetMode="External"/><Relationship Id="rId42" Type="http://schemas.openxmlformats.org/officeDocument/2006/relationships/hyperlink" Target="https://datacvr.virk.dk/enhed/virksomhed/34086796" TargetMode="External"/><Relationship Id="rId63" Type="http://schemas.openxmlformats.org/officeDocument/2006/relationships/hyperlink" Target="https://datacvr.virk.dk/enhed/virksomhed/16314897" TargetMode="External"/><Relationship Id="rId84" Type="http://schemas.openxmlformats.org/officeDocument/2006/relationships/hyperlink" Target="https://datacvr.virk.dk/enhed/virksomhed/13059136" TargetMode="External"/><Relationship Id="rId138" Type="http://schemas.openxmlformats.org/officeDocument/2006/relationships/hyperlink" Target="https://datacvr.virk.dk/enhed/virksomhed/31089204" TargetMode="External"/><Relationship Id="rId159" Type="http://schemas.openxmlformats.org/officeDocument/2006/relationships/hyperlink" Target="https://datacvr.virk.dk/enhed/virksomhed/37904589" TargetMode="External"/><Relationship Id="rId170" Type="http://schemas.openxmlformats.org/officeDocument/2006/relationships/hyperlink" Target="https://datacvr.virk.dk/enhed/virksomhed/25895010" TargetMode="External"/><Relationship Id="rId191" Type="http://schemas.openxmlformats.org/officeDocument/2006/relationships/hyperlink" Target="https://datacvr.virk.dk/enhed/virksomhed/15016213" TargetMode="External"/><Relationship Id="rId205" Type="http://schemas.openxmlformats.org/officeDocument/2006/relationships/printerSettings" Target="../printerSettings/printerSettings1.bin"/><Relationship Id="rId107" Type="http://schemas.openxmlformats.org/officeDocument/2006/relationships/hyperlink" Target="https://datacvr.virk.dk/enhed/virksomhed/24247791" TargetMode="External"/><Relationship Id="rId11" Type="http://schemas.openxmlformats.org/officeDocument/2006/relationships/hyperlink" Target="https://datacvr.virk.dk/enhed/virksomhed/29512426" TargetMode="External"/><Relationship Id="rId32" Type="http://schemas.openxmlformats.org/officeDocument/2006/relationships/hyperlink" Target="https://datacvr.virk.dk/enhed/virksomhed/49698119" TargetMode="External"/><Relationship Id="rId53" Type="http://schemas.openxmlformats.org/officeDocument/2006/relationships/hyperlink" Target="https://datacvr.virk.dk/enhed/virksomhed/33824114" TargetMode="External"/><Relationship Id="rId74" Type="http://schemas.openxmlformats.org/officeDocument/2006/relationships/hyperlink" Target="https://datacvr.virk.dk/enhed/virksomhed/36943378" TargetMode="External"/><Relationship Id="rId128" Type="http://schemas.openxmlformats.org/officeDocument/2006/relationships/hyperlink" Target="https://datacvr.virk.dk/enhed/virksomhed/40533516" TargetMode="External"/><Relationship Id="rId149" Type="http://schemas.openxmlformats.org/officeDocument/2006/relationships/hyperlink" Target="https://datacvr.virk.dk/enhed/virksomhed/27932150" TargetMode="External"/><Relationship Id="rId5" Type="http://schemas.openxmlformats.org/officeDocument/2006/relationships/hyperlink" Target="https://datacvr.virk.dk/enhed/virksomhed/31371716" TargetMode="External"/><Relationship Id="rId95" Type="http://schemas.openxmlformats.org/officeDocument/2006/relationships/hyperlink" Target="https://datacvr.virk.dk/enhed/virksomhed/30895460" TargetMode="External"/><Relationship Id="rId160" Type="http://schemas.openxmlformats.org/officeDocument/2006/relationships/hyperlink" Target="https://datacvr.virk.dk/enhed/virksomhed/33080212" TargetMode="External"/><Relationship Id="rId181" Type="http://schemas.openxmlformats.org/officeDocument/2006/relationships/hyperlink" Target="https://datacvr.virk.dk/enhed/virksomhed/40195858" TargetMode="External"/><Relationship Id="rId22" Type="http://schemas.openxmlformats.org/officeDocument/2006/relationships/hyperlink" Target="https://datacvr.virk.dk/enhed/virksomhed/34044511" TargetMode="External"/><Relationship Id="rId43" Type="http://schemas.openxmlformats.org/officeDocument/2006/relationships/hyperlink" Target="https://datacvr.virk.dk/enhed/virksomhed/32081487" TargetMode="External"/><Relationship Id="rId64" Type="http://schemas.openxmlformats.org/officeDocument/2006/relationships/hyperlink" Target="https://datacvr.virk.dk/enhed/virksomhed/11402305" TargetMode="External"/><Relationship Id="rId118" Type="http://schemas.openxmlformats.org/officeDocument/2006/relationships/hyperlink" Target="https://datacvr.virk.dk/enhed/virksomhed/37306398" TargetMode="External"/><Relationship Id="rId139" Type="http://schemas.openxmlformats.org/officeDocument/2006/relationships/hyperlink" Target="https://datacvr.virk.dk/enhed/virksomhed/86011719" TargetMode="External"/><Relationship Id="rId85" Type="http://schemas.openxmlformats.org/officeDocument/2006/relationships/hyperlink" Target="https://datacvr.virk.dk/enhed/virksomhed/62749318" TargetMode="External"/><Relationship Id="rId150" Type="http://schemas.openxmlformats.org/officeDocument/2006/relationships/hyperlink" Target="https://datacvr.virk.dk/enhed/virksomhed/33772572" TargetMode="External"/><Relationship Id="rId171" Type="http://schemas.openxmlformats.org/officeDocument/2006/relationships/hyperlink" Target="https://datacvr.virk.dk/enhed/virksomhed/17630695" TargetMode="External"/><Relationship Id="rId192" Type="http://schemas.openxmlformats.org/officeDocument/2006/relationships/hyperlink" Target="https://datacvr.virk.dk/enhed/virksomhed/27215629" TargetMode="External"/><Relationship Id="rId206" Type="http://schemas.openxmlformats.org/officeDocument/2006/relationships/drawing" Target="../drawings/drawing1.xml"/><Relationship Id="rId12" Type="http://schemas.openxmlformats.org/officeDocument/2006/relationships/hyperlink" Target="https://datacvr.virk.dk/enhed/virksomhed/25277236" TargetMode="External"/><Relationship Id="rId33" Type="http://schemas.openxmlformats.org/officeDocument/2006/relationships/hyperlink" Target="https://datacvr.virk.dk/enhed/virksomhed/33082231" TargetMode="External"/><Relationship Id="rId108" Type="http://schemas.openxmlformats.org/officeDocument/2006/relationships/hyperlink" Target="https://datacvr.virk.dk/enhed/virksomhed/27300294" TargetMode="External"/><Relationship Id="rId129" Type="http://schemas.openxmlformats.org/officeDocument/2006/relationships/hyperlink" Target="https://datacvr.virk.dk/enhed/virksomhed/33785682" TargetMode="External"/><Relationship Id="rId54" Type="http://schemas.openxmlformats.org/officeDocument/2006/relationships/hyperlink" Target="https://datacvr.virk.dk/enhed/virksomhed/12376936" TargetMode="External"/><Relationship Id="rId75" Type="http://schemas.openxmlformats.org/officeDocument/2006/relationships/hyperlink" Target="https://datacvr.virk.dk/enhed/virksomhed/25980956" TargetMode="External"/><Relationship Id="rId96" Type="http://schemas.openxmlformats.org/officeDocument/2006/relationships/hyperlink" Target="https://datacvr.virk.dk/enhed/virksomhed/10859581" TargetMode="External"/><Relationship Id="rId140" Type="http://schemas.openxmlformats.org/officeDocument/2006/relationships/hyperlink" Target="https://datacvr.virk.dk/enhed/virksomhed/25359607" TargetMode="External"/><Relationship Id="rId161" Type="http://schemas.openxmlformats.org/officeDocument/2006/relationships/hyperlink" Target="https://datacvr.virk.dk/enhed/virksomhed/37067997" TargetMode="External"/><Relationship Id="rId182" Type="http://schemas.openxmlformats.org/officeDocument/2006/relationships/hyperlink" Target="https://datacvr.virk.dk/enhed/virksomhed/25328523" TargetMode="External"/><Relationship Id="rId6" Type="http://schemas.openxmlformats.org/officeDocument/2006/relationships/hyperlink" Target="https://datacvr.virk.dk/enhed/virksomhed/36945699" TargetMode="External"/><Relationship Id="rId23" Type="http://schemas.openxmlformats.org/officeDocument/2006/relationships/hyperlink" Target="https://datacvr.virk.dk/enhed/virksomhed/14194711" TargetMode="External"/><Relationship Id="rId119" Type="http://schemas.openxmlformats.org/officeDocument/2006/relationships/hyperlink" Target="https://datacvr.virk.dk/enhed/virksomhed/31180503" TargetMode="External"/><Relationship Id="rId44" Type="http://schemas.openxmlformats.org/officeDocument/2006/relationships/hyperlink" Target="https://datacvr.virk.dk/enhed/virksomhed/89832314" TargetMode="External"/><Relationship Id="rId65" Type="http://schemas.openxmlformats.org/officeDocument/2006/relationships/hyperlink" Target="https://datacvr.virk.dk/enhed/virksomhed/21459437" TargetMode="External"/><Relationship Id="rId86" Type="http://schemas.openxmlformats.org/officeDocument/2006/relationships/hyperlink" Target="https://datacvr.virk.dk/enhed/virksomhed/38283715" TargetMode="External"/><Relationship Id="rId130" Type="http://schemas.openxmlformats.org/officeDocument/2006/relationships/hyperlink" Target="https://datacvr.virk.dk/enhed/virksomhed/33351828" TargetMode="External"/><Relationship Id="rId151" Type="http://schemas.openxmlformats.org/officeDocument/2006/relationships/hyperlink" Target="https://datacvr.virk.dk/enhed/virksomhed/52020212" TargetMode="External"/><Relationship Id="rId172" Type="http://schemas.openxmlformats.org/officeDocument/2006/relationships/hyperlink" Target="https://datacvr.virk.dk/enhed/virksomhed/37474592" TargetMode="External"/><Relationship Id="rId193" Type="http://schemas.openxmlformats.org/officeDocument/2006/relationships/hyperlink" Target="https://datacvr.virk.dk/enhed/virksomhed/35420452" TargetMode="External"/><Relationship Id="rId207" Type="http://schemas.openxmlformats.org/officeDocument/2006/relationships/vmlDrawing" Target="../drawings/vmlDrawing1.vml"/><Relationship Id="rId13" Type="http://schemas.openxmlformats.org/officeDocument/2006/relationships/hyperlink" Target="https://datacvr.virk.dk/enhed/virksomhed/40369740" TargetMode="External"/><Relationship Id="rId109" Type="http://schemas.openxmlformats.org/officeDocument/2006/relationships/hyperlink" Target="https://datacvr.virk.dk/enhed/virksomhed/12655142" TargetMode="External"/><Relationship Id="rId34" Type="http://schemas.openxmlformats.org/officeDocument/2006/relationships/hyperlink" Target="https://datacvr.virk.dk/enhed/virksomhed/32091067" TargetMode="External"/><Relationship Id="rId55" Type="http://schemas.openxmlformats.org/officeDocument/2006/relationships/hyperlink" Target="https://datacvr.virk.dk/enhed/virksomhed/30703030" TargetMode="External"/><Relationship Id="rId76" Type="http://schemas.openxmlformats.org/officeDocument/2006/relationships/hyperlink" Target="https://datacvr.virk.dk/enhed/virksomhed/34706808" TargetMode="External"/><Relationship Id="rId97" Type="http://schemas.openxmlformats.org/officeDocument/2006/relationships/hyperlink" Target="https://datacvr.virk.dk/enhed/virksomhed/28155379" TargetMode="External"/><Relationship Id="rId120" Type="http://schemas.openxmlformats.org/officeDocument/2006/relationships/hyperlink" Target="https://datacvr.virk.dk/enhed/virksomhed/81260311" TargetMode="External"/><Relationship Id="rId141" Type="http://schemas.openxmlformats.org/officeDocument/2006/relationships/hyperlink" Target="https://datacvr.virk.dk/enhed/virksomhed/38312189" TargetMode="External"/><Relationship Id="rId7" Type="http://schemas.openxmlformats.org/officeDocument/2006/relationships/hyperlink" Target="https://datacvr.virk.dk/enhed/virksomhed/81445710" TargetMode="External"/><Relationship Id="rId162" Type="http://schemas.openxmlformats.org/officeDocument/2006/relationships/hyperlink" Target="https://datacvr.virk.dk/enhed/virksomhed/25490762" TargetMode="External"/><Relationship Id="rId183" Type="http://schemas.openxmlformats.org/officeDocument/2006/relationships/hyperlink" Target="https://datacvr.virk.dk/enhed/virksomhed/33396953" TargetMode="External"/><Relationship Id="rId24" Type="http://schemas.openxmlformats.org/officeDocument/2006/relationships/hyperlink" Target="https://datacvr.virk.dk/enhed/virksomhed/60698813" TargetMode="External"/><Relationship Id="rId45" Type="http://schemas.openxmlformats.org/officeDocument/2006/relationships/hyperlink" Target="https://datacvr.virk.dk/enhed/virksomhed/15137398" TargetMode="External"/><Relationship Id="rId66" Type="http://schemas.openxmlformats.org/officeDocument/2006/relationships/hyperlink" Target="https://datacvr.virk.dk/enhed/virksomhed/25137736" TargetMode="External"/><Relationship Id="rId87" Type="http://schemas.openxmlformats.org/officeDocument/2006/relationships/hyperlink" Target="https://datacvr.virk.dk/enhed/virksomhed/28673590" TargetMode="External"/><Relationship Id="rId110" Type="http://schemas.openxmlformats.org/officeDocument/2006/relationships/hyperlink" Target="https://datacvr.virk.dk/enhed/virksomhed/33780532" TargetMode="External"/><Relationship Id="rId131" Type="http://schemas.openxmlformats.org/officeDocument/2006/relationships/hyperlink" Target="https://datacvr.virk.dk/enhed/virksomhed/43785028" TargetMode="External"/><Relationship Id="rId61" Type="http://schemas.openxmlformats.org/officeDocument/2006/relationships/hyperlink" Target="https://datacvr.virk.dk/enhed/virksomhed/82735615" TargetMode="External"/><Relationship Id="rId82" Type="http://schemas.openxmlformats.org/officeDocument/2006/relationships/hyperlink" Target="https://datacvr.virk.dk/enhed/virksomhed/64600028" TargetMode="External"/><Relationship Id="rId152" Type="http://schemas.openxmlformats.org/officeDocument/2006/relationships/hyperlink" Target="https://datacvr.virk.dk/enhed/virksomhed/54638116" TargetMode="External"/><Relationship Id="rId173" Type="http://schemas.openxmlformats.org/officeDocument/2006/relationships/hyperlink" Target="https://datacvr.virk.dk/enhed/virksomhed/34604215" TargetMode="External"/><Relationship Id="rId194" Type="http://schemas.openxmlformats.org/officeDocument/2006/relationships/hyperlink" Target="https://datacvr.virk.dk/enhed/virksomhed/40300937" TargetMode="External"/><Relationship Id="rId199" Type="http://schemas.openxmlformats.org/officeDocument/2006/relationships/hyperlink" Target="https://datacvr.virk.dk/enhed/virksomhed/14049673" TargetMode="External"/><Relationship Id="rId203" Type="http://schemas.openxmlformats.org/officeDocument/2006/relationships/hyperlink" Target="https://datacvr.virk.dk/enhed/virksomhed/12473192" TargetMode="External"/><Relationship Id="rId208" Type="http://schemas.openxmlformats.org/officeDocument/2006/relationships/table" Target="../tables/table1.xml"/><Relationship Id="rId19" Type="http://schemas.openxmlformats.org/officeDocument/2006/relationships/hyperlink" Target="https://datacvr.virk.dk/enhed/virksomhed/87597113" TargetMode="External"/><Relationship Id="rId14" Type="http://schemas.openxmlformats.org/officeDocument/2006/relationships/hyperlink" Target="https://datacvr.virk.dk/enhed/virksomhed/30804996" TargetMode="External"/><Relationship Id="rId30" Type="http://schemas.openxmlformats.org/officeDocument/2006/relationships/hyperlink" Target="https://datacvr.virk.dk/enhed/virksomhed/25996011" TargetMode="External"/><Relationship Id="rId35" Type="http://schemas.openxmlformats.org/officeDocument/2006/relationships/hyperlink" Target="https://datacvr.virk.dk/enhed/virksomhed/55700117" TargetMode="External"/><Relationship Id="rId56" Type="http://schemas.openxmlformats.org/officeDocument/2006/relationships/hyperlink" Target="https://datacvr.virk.dk/enhed/virksomhed/10096421" TargetMode="External"/><Relationship Id="rId77" Type="http://schemas.openxmlformats.org/officeDocument/2006/relationships/hyperlink" Target="https://datacvr.virk.dk/enhed/virksomhed/25868455" TargetMode="External"/><Relationship Id="rId100" Type="http://schemas.openxmlformats.org/officeDocument/2006/relationships/hyperlink" Target="https://datacvr.virk.dk/enhed/virksomhed/41142111" TargetMode="External"/><Relationship Id="rId105" Type="http://schemas.openxmlformats.org/officeDocument/2006/relationships/hyperlink" Target="https://datacvr.virk.dk/enhed/virksomhed/26277744" TargetMode="External"/><Relationship Id="rId126" Type="http://schemas.openxmlformats.org/officeDocument/2006/relationships/hyperlink" Target="https://datacvr.virk.dk/enhed/virksomhed/15287837" TargetMode="External"/><Relationship Id="rId147" Type="http://schemas.openxmlformats.org/officeDocument/2006/relationships/hyperlink" Target="https://datacvr.virk.dk/enhed/virksomhed/76653313" TargetMode="External"/><Relationship Id="rId168" Type="http://schemas.openxmlformats.org/officeDocument/2006/relationships/hyperlink" Target="https://datacvr.virk.dk/enhed/virksomhed/34093482" TargetMode="External"/><Relationship Id="rId8" Type="http://schemas.openxmlformats.org/officeDocument/2006/relationships/hyperlink" Target="https://datacvr.virk.dk/enhed/virksomhed/20255617" TargetMode="External"/><Relationship Id="rId51" Type="http://schemas.openxmlformats.org/officeDocument/2006/relationships/hyperlink" Target="https://datacvr.virk.dk/enhed/virksomhed/28705506" TargetMode="External"/><Relationship Id="rId72" Type="http://schemas.openxmlformats.org/officeDocument/2006/relationships/hyperlink" Target="https://datacvr.virk.dk/enhed/virksomhed/20830786" TargetMode="External"/><Relationship Id="rId93" Type="http://schemas.openxmlformats.org/officeDocument/2006/relationships/hyperlink" Target="https://datacvr.virk.dk/enhed/virksomhed/64232215" TargetMode="External"/><Relationship Id="rId98" Type="http://schemas.openxmlformats.org/officeDocument/2006/relationships/hyperlink" Target="https://datacvr.virk.dk/enhed/virksomhed/21594873" TargetMode="External"/><Relationship Id="rId121" Type="http://schemas.openxmlformats.org/officeDocument/2006/relationships/hyperlink" Target="https://datacvr.virk.dk/enhed/virksomhed/38243292" TargetMode="External"/><Relationship Id="rId142" Type="http://schemas.openxmlformats.org/officeDocument/2006/relationships/hyperlink" Target="https://datacvr.virk.dk/enhed/virksomhed/32270433" TargetMode="External"/><Relationship Id="rId163" Type="http://schemas.openxmlformats.org/officeDocument/2006/relationships/hyperlink" Target="https://datacvr.virk.dk/enhed/virksomhed/12762704" TargetMode="External"/><Relationship Id="rId184" Type="http://schemas.openxmlformats.org/officeDocument/2006/relationships/hyperlink" Target="https://datacvr.virk.dk/enhed/virksomhed/67760719" TargetMode="External"/><Relationship Id="rId189" Type="http://schemas.openxmlformats.org/officeDocument/2006/relationships/hyperlink" Target="https://datacvr.virk.dk/enhed/virksomhed/36064412" TargetMode="External"/><Relationship Id="rId3" Type="http://schemas.openxmlformats.org/officeDocument/2006/relationships/hyperlink" Target="https://datacvr.virk.dk/enhed/virksomhed/56768718" TargetMode="External"/><Relationship Id="rId25" Type="http://schemas.openxmlformats.org/officeDocument/2006/relationships/hyperlink" Target="https://datacvr.virk.dk/enhed/virksomhed/10702577" TargetMode="External"/><Relationship Id="rId46" Type="http://schemas.openxmlformats.org/officeDocument/2006/relationships/hyperlink" Target="https://datacvr.virk.dk/enhed/virksomhed/30861310" TargetMode="External"/><Relationship Id="rId67" Type="http://schemas.openxmlformats.org/officeDocument/2006/relationships/hyperlink" Target="https://datacvr.virk.dk/enhed/virksomhed/40217517" TargetMode="External"/><Relationship Id="rId116" Type="http://schemas.openxmlformats.org/officeDocument/2006/relationships/hyperlink" Target="https://datacvr.virk.dk/enhed/virksomhed/26480531" TargetMode="External"/><Relationship Id="rId137" Type="http://schemas.openxmlformats.org/officeDocument/2006/relationships/hyperlink" Target="https://datacvr.virk.dk/enhed/virksomhed/31850002" TargetMode="External"/><Relationship Id="rId158" Type="http://schemas.openxmlformats.org/officeDocument/2006/relationships/hyperlink" Target="https://datacvr.virk.dk/enhed/virksomhed/66630315" TargetMode="External"/><Relationship Id="rId20" Type="http://schemas.openxmlformats.org/officeDocument/2006/relationships/hyperlink" Target="https://datacvr.virk.dk/enhed/virksomhed/74047912" TargetMode="External"/><Relationship Id="rId41" Type="http://schemas.openxmlformats.org/officeDocument/2006/relationships/hyperlink" Target="https://datacvr.virk.dk/enhed/virksomhed/32781020" TargetMode="External"/><Relationship Id="rId62" Type="http://schemas.openxmlformats.org/officeDocument/2006/relationships/hyperlink" Target="https://datacvr.virk.dk/enhed/virksomhed/12948700" TargetMode="External"/><Relationship Id="rId83" Type="http://schemas.openxmlformats.org/officeDocument/2006/relationships/hyperlink" Target="https://datacvr.virk.dk/enhed/virksomhed/33649584" TargetMode="External"/><Relationship Id="rId88" Type="http://schemas.openxmlformats.org/officeDocument/2006/relationships/hyperlink" Target="https://datacvr.virk.dk/enhed/virksomhed/51568516" TargetMode="External"/><Relationship Id="rId111" Type="http://schemas.openxmlformats.org/officeDocument/2006/relationships/hyperlink" Target="https://datacvr.virk.dk/enhed/virksomhed/39633078" TargetMode="External"/><Relationship Id="rId132" Type="http://schemas.openxmlformats.org/officeDocument/2006/relationships/hyperlink" Target="https://datacvr.virk.dk/enhed/virksomhed/38437011" TargetMode="External"/><Relationship Id="rId153" Type="http://schemas.openxmlformats.org/officeDocument/2006/relationships/hyperlink" Target="https://datacvr.virk.dk/enhed/virksomhed/12445040" TargetMode="External"/><Relationship Id="rId174" Type="http://schemas.openxmlformats.org/officeDocument/2006/relationships/hyperlink" Target="https://datacvr.virk.dk/enhed/virksomhed/42191930" TargetMode="External"/><Relationship Id="rId179" Type="http://schemas.openxmlformats.org/officeDocument/2006/relationships/hyperlink" Target="https://datacvr.virk.dk/enhed/virksomhed/49594828" TargetMode="External"/><Relationship Id="rId195" Type="http://schemas.openxmlformats.org/officeDocument/2006/relationships/hyperlink" Target="https://datacvr.virk.dk/enhed/virksomhed/36699493" TargetMode="External"/><Relationship Id="rId209" Type="http://schemas.openxmlformats.org/officeDocument/2006/relationships/comments" Target="../comments1.xml"/><Relationship Id="rId190" Type="http://schemas.openxmlformats.org/officeDocument/2006/relationships/hyperlink" Target="https://datacvr.virk.dk/enhed/virksomhed/18915642" TargetMode="External"/><Relationship Id="rId204" Type="http://schemas.openxmlformats.org/officeDocument/2006/relationships/hyperlink" Target="https://datacvr.virk.dk/enhed/virksomhed/23145928" TargetMode="External"/><Relationship Id="rId15" Type="http://schemas.openxmlformats.org/officeDocument/2006/relationships/hyperlink" Target="https://datacvr.virk.dk/enhed/virksomhed/67758919" TargetMode="External"/><Relationship Id="rId36" Type="http://schemas.openxmlformats.org/officeDocument/2006/relationships/hyperlink" Target="https://datacvr.virk.dk/enhed/virksomhed/30071735" TargetMode="External"/><Relationship Id="rId57" Type="http://schemas.openxmlformats.org/officeDocument/2006/relationships/hyperlink" Target="https://datacvr.virk.dk/enhed/virksomhed/55117314" TargetMode="External"/><Relationship Id="rId106" Type="http://schemas.openxmlformats.org/officeDocument/2006/relationships/hyperlink" Target="https://datacvr.virk.dk/enhed/virksomhed/25815432" TargetMode="External"/><Relationship Id="rId127" Type="http://schemas.openxmlformats.org/officeDocument/2006/relationships/hyperlink" Target="https://datacvr.virk.dk/enhed/virksomhed/16608904" TargetMode="External"/><Relationship Id="rId10" Type="http://schemas.openxmlformats.org/officeDocument/2006/relationships/hyperlink" Target="https://datacvr.virk.dk/enhed/virksomhed/36478608" TargetMode="External"/><Relationship Id="rId31" Type="http://schemas.openxmlformats.org/officeDocument/2006/relationships/hyperlink" Target="https://datacvr.virk.dk/enhed/virksomhed/26249309" TargetMode="External"/><Relationship Id="rId52" Type="http://schemas.openxmlformats.org/officeDocument/2006/relationships/hyperlink" Target="https://datacvr.virk.dk/enhed/virksomhed/19685535" TargetMode="External"/><Relationship Id="rId73" Type="http://schemas.openxmlformats.org/officeDocument/2006/relationships/hyperlink" Target="https://datacvr.virk.dk/enhed/virksomhed/49255616" TargetMode="External"/><Relationship Id="rId78" Type="http://schemas.openxmlformats.org/officeDocument/2006/relationships/hyperlink" Target="https://datacvr.virk.dk/enhed/virksomhed/31850746" TargetMode="External"/><Relationship Id="rId94" Type="http://schemas.openxmlformats.org/officeDocument/2006/relationships/hyperlink" Target="https://datacvr.virk.dk/enhed/virksomhed/26113032" TargetMode="External"/><Relationship Id="rId99" Type="http://schemas.openxmlformats.org/officeDocument/2006/relationships/hyperlink" Target="https://datacvr.virk.dk/enhed/virksomhed/31014859" TargetMode="External"/><Relationship Id="rId101" Type="http://schemas.openxmlformats.org/officeDocument/2006/relationships/hyperlink" Target="https://datacvr.virk.dk/enhed/virksomhed/25925165" TargetMode="External"/><Relationship Id="rId122" Type="http://schemas.openxmlformats.org/officeDocument/2006/relationships/hyperlink" Target="https://datacvr.virk.dk/enhed/virksomhed/38017101" TargetMode="External"/><Relationship Id="rId143" Type="http://schemas.openxmlformats.org/officeDocument/2006/relationships/hyperlink" Target="https://datacvr.virk.dk/enhed/virksomhed/25662202" TargetMode="External"/><Relationship Id="rId148" Type="http://schemas.openxmlformats.org/officeDocument/2006/relationships/hyperlink" Target="https://datacvr.virk.dk/enhed/virksomhed/31474701" TargetMode="External"/><Relationship Id="rId164" Type="http://schemas.openxmlformats.org/officeDocument/2006/relationships/hyperlink" Target="https://datacvr.virk.dk/enhed/virksomhed/27460313" TargetMode="External"/><Relationship Id="rId169" Type="http://schemas.openxmlformats.org/officeDocument/2006/relationships/hyperlink" Target="https://datacvr.virk.dk/enhed/virksomhed/29186685" TargetMode="External"/><Relationship Id="rId185" Type="http://schemas.openxmlformats.org/officeDocument/2006/relationships/hyperlink" Target="https://datacvr.virk.dk/enhed/virksomhed/21792802" TargetMode="External"/><Relationship Id="rId4" Type="http://schemas.openxmlformats.org/officeDocument/2006/relationships/hyperlink" Target="https://datacvr.virk.dk/enhed/virksomhed/28316658" TargetMode="External"/><Relationship Id="rId9" Type="http://schemas.openxmlformats.org/officeDocument/2006/relationships/hyperlink" Target="https://datacvr.virk.dk/enhed/virksomhed/31249562" TargetMode="External"/><Relationship Id="rId180" Type="http://schemas.openxmlformats.org/officeDocument/2006/relationships/hyperlink" Target="https://datacvr.virk.dk/enhed/virksomhed/51391713" TargetMode="External"/><Relationship Id="rId26" Type="http://schemas.openxmlformats.org/officeDocument/2006/relationships/hyperlink" Target="https://datacvr.virk.dk/enhed/virksomhed/28870515" TargetMode="External"/><Relationship Id="rId47" Type="http://schemas.openxmlformats.org/officeDocument/2006/relationships/hyperlink" Target="https://datacvr.virk.dk/enhed/virksomhed/39967413" TargetMode="External"/><Relationship Id="rId68" Type="http://schemas.openxmlformats.org/officeDocument/2006/relationships/hyperlink" Target="https://datacvr.virk.dk/enhed/virksomhed/32663621" TargetMode="External"/><Relationship Id="rId89" Type="http://schemas.openxmlformats.org/officeDocument/2006/relationships/hyperlink" Target="https://datacvr.virk.dk/enhed/virksomhed/29220611" TargetMode="External"/><Relationship Id="rId112" Type="http://schemas.openxmlformats.org/officeDocument/2006/relationships/hyperlink" Target="https://datacvr.virk.dk/enhed/virksomhed/27905013" TargetMode="External"/><Relationship Id="rId133" Type="http://schemas.openxmlformats.org/officeDocument/2006/relationships/hyperlink" Target="https://datacvr.virk.dk/enhed/virksomhed/33074964" TargetMode="External"/><Relationship Id="rId154" Type="http://schemas.openxmlformats.org/officeDocument/2006/relationships/hyperlink" Target="https://datacvr.virk.dk/enhed/virksomhed/89976219" TargetMode="External"/><Relationship Id="rId175" Type="http://schemas.openxmlformats.org/officeDocument/2006/relationships/hyperlink" Target="https://datacvr.virk.dk/enhed/virksomhed/38675281" TargetMode="External"/><Relationship Id="rId196" Type="http://schemas.openxmlformats.org/officeDocument/2006/relationships/hyperlink" Target="https://datacvr.virk.dk/enhed/virksomhed/13801282" TargetMode="External"/><Relationship Id="rId200" Type="http://schemas.openxmlformats.org/officeDocument/2006/relationships/hyperlink" Target="https://datacvr.virk.dk/enhed/virksomhed/24620417" TargetMode="External"/><Relationship Id="rId16" Type="http://schemas.openxmlformats.org/officeDocument/2006/relationships/hyperlink" Target="https://datacvr.virk.dk/enhed/virksomhed/11822606" TargetMode="External"/><Relationship Id="rId37" Type="http://schemas.openxmlformats.org/officeDocument/2006/relationships/hyperlink" Target="https://datacvr.virk.dk/enhed/virksomhed/34801797" TargetMode="External"/><Relationship Id="rId58" Type="http://schemas.openxmlformats.org/officeDocument/2006/relationships/hyperlink" Target="https://datacvr.virk.dk/enhed/virksomhed/10151627" TargetMode="External"/><Relationship Id="rId79" Type="http://schemas.openxmlformats.org/officeDocument/2006/relationships/hyperlink" Target="https://datacvr.virk.dk/enhed/virksomhed/42233269" TargetMode="External"/><Relationship Id="rId102" Type="http://schemas.openxmlformats.org/officeDocument/2006/relationships/hyperlink" Target="https://datacvr.virk.dk/enhed/virksomhed/36042443" TargetMode="External"/><Relationship Id="rId123" Type="http://schemas.openxmlformats.org/officeDocument/2006/relationships/hyperlink" Target="https://datacvr.virk.dk/enhed/virksomhed/80149212" TargetMode="External"/><Relationship Id="rId144" Type="http://schemas.openxmlformats.org/officeDocument/2006/relationships/hyperlink" Target="https://datacvr.virk.dk/enhed/virksomhed/33144334" TargetMode="External"/><Relationship Id="rId90" Type="http://schemas.openxmlformats.org/officeDocument/2006/relationships/hyperlink" Target="https://datacvr.virk.dk/enhed/virksomhed/35802169" TargetMode="External"/><Relationship Id="rId165" Type="http://schemas.openxmlformats.org/officeDocument/2006/relationships/hyperlink" Target="https://datacvr.virk.dk/enhed/virksomhed/36024992" TargetMode="External"/><Relationship Id="rId186" Type="http://schemas.openxmlformats.org/officeDocument/2006/relationships/hyperlink" Target="https://datacvr.virk.dk/enhed/virksomhed/21426695" TargetMode="External"/><Relationship Id="rId27" Type="http://schemas.openxmlformats.org/officeDocument/2006/relationships/hyperlink" Target="https://datacvr.virk.dk/enhed/virksomhed/35673989" TargetMode="External"/><Relationship Id="rId48" Type="http://schemas.openxmlformats.org/officeDocument/2006/relationships/hyperlink" Target="https://datacvr.virk.dk/enhed/virksomhed/41426799" TargetMode="External"/><Relationship Id="rId69" Type="http://schemas.openxmlformats.org/officeDocument/2006/relationships/hyperlink" Target="https://datacvr.virk.dk/enhed/virksomhed/24336212" TargetMode="External"/><Relationship Id="rId113" Type="http://schemas.openxmlformats.org/officeDocument/2006/relationships/hyperlink" Target="https://datacvr.virk.dk/enhed/virksomhed/42463825" TargetMode="External"/><Relationship Id="rId134" Type="http://schemas.openxmlformats.org/officeDocument/2006/relationships/hyperlink" Target="https://datacvr.virk.dk/enhed/virksomhed/26694027" TargetMode="External"/><Relationship Id="rId80" Type="http://schemas.openxmlformats.org/officeDocument/2006/relationships/hyperlink" Target="https://datacvr.virk.dk/enhed/virksomhed/22460218" TargetMode="External"/><Relationship Id="rId155" Type="http://schemas.openxmlformats.org/officeDocument/2006/relationships/hyperlink" Target="https://datacvr.virk.dk/enhed/virksomhed/17473271" TargetMode="External"/><Relationship Id="rId176" Type="http://schemas.openxmlformats.org/officeDocument/2006/relationships/hyperlink" Target="https://datacvr.virk.dk/enhed/virksomhed/25800370" TargetMode="External"/><Relationship Id="rId197" Type="http://schemas.openxmlformats.org/officeDocument/2006/relationships/hyperlink" Target="https://datacvr.virk.dk/enhed/virksomhed/36426594" TargetMode="External"/><Relationship Id="rId201" Type="http://schemas.openxmlformats.org/officeDocument/2006/relationships/hyperlink" Target="https://datacvr.virk.dk/enhed/virksomhed/19272796" TargetMode="External"/><Relationship Id="rId17" Type="http://schemas.openxmlformats.org/officeDocument/2006/relationships/hyperlink" Target="https://datacvr.virk.dk/enhed/virksomhed/46538811" TargetMode="External"/><Relationship Id="rId38" Type="http://schemas.openxmlformats.org/officeDocument/2006/relationships/hyperlink" Target="https://datacvr.virk.dk/enhed/virksomhed/17881248" TargetMode="External"/><Relationship Id="rId59" Type="http://schemas.openxmlformats.org/officeDocument/2006/relationships/hyperlink" Target="https://datacvr.virk.dk/enhed/virksomhed/35431926" TargetMode="External"/><Relationship Id="rId103" Type="http://schemas.openxmlformats.org/officeDocument/2006/relationships/hyperlink" Target="https://datacvr.virk.dk/enhed/virksomhed/11810543" TargetMode="External"/><Relationship Id="rId124" Type="http://schemas.openxmlformats.org/officeDocument/2006/relationships/hyperlink" Target="https://datacvr.virk.dk/enhed/virksomhed/35839542" TargetMode="External"/><Relationship Id="rId70" Type="http://schemas.openxmlformats.org/officeDocument/2006/relationships/hyperlink" Target="https://datacvr.virk.dk/enhed/virksomhed/33260059" TargetMode="External"/><Relationship Id="rId91" Type="http://schemas.openxmlformats.org/officeDocument/2006/relationships/hyperlink" Target="https://datacvr.virk.dk/enhed/virksomhed/13835233" TargetMode="External"/><Relationship Id="rId145" Type="http://schemas.openxmlformats.org/officeDocument/2006/relationships/hyperlink" Target="https://datacvr.virk.dk/enhed/virksomhed/73981328" TargetMode="External"/><Relationship Id="rId166" Type="http://schemas.openxmlformats.org/officeDocument/2006/relationships/hyperlink" Target="https://datacvr.virk.dk/enhed/virksomhed/35255516" TargetMode="External"/><Relationship Id="rId187" Type="http://schemas.openxmlformats.org/officeDocument/2006/relationships/hyperlink" Target="https://datacvr.virk.dk/enhed/virksomhed/37745324" TargetMode="External"/><Relationship Id="rId1" Type="http://schemas.openxmlformats.org/officeDocument/2006/relationships/hyperlink" Target="https://datacvr.virk.dk/enhed/virksomhed/22756214" TargetMode="External"/><Relationship Id="rId28" Type="http://schemas.openxmlformats.org/officeDocument/2006/relationships/hyperlink" Target="https://datacvr.virk.dk/enhed/virksomhed/37692263" TargetMode="External"/><Relationship Id="rId49" Type="http://schemas.openxmlformats.org/officeDocument/2006/relationships/hyperlink" Target="https://datacvr.virk.dk/enhed/virksomhed/27054692" TargetMode="External"/><Relationship Id="rId114" Type="http://schemas.openxmlformats.org/officeDocument/2006/relationships/hyperlink" Target="https://datacvr.virk.dk/enhed/virksomhed/12560796" TargetMode="External"/><Relationship Id="rId60" Type="http://schemas.openxmlformats.org/officeDocument/2006/relationships/hyperlink" Target="https://datacvr.virk.dk/enhed/virksomhed/12375344" TargetMode="External"/><Relationship Id="rId81" Type="http://schemas.openxmlformats.org/officeDocument/2006/relationships/hyperlink" Target="https://datacvr.virk.dk/enhed/virksomhed/21856436" TargetMode="External"/><Relationship Id="rId135" Type="http://schemas.openxmlformats.org/officeDocument/2006/relationships/hyperlink" Target="https://datacvr.virk.dk/enhed/virksomhed/24221768" TargetMode="External"/><Relationship Id="rId156" Type="http://schemas.openxmlformats.org/officeDocument/2006/relationships/hyperlink" Target="https://datacvr.virk.dk/enhed/virksomhed/21806331" TargetMode="External"/><Relationship Id="rId177" Type="http://schemas.openxmlformats.org/officeDocument/2006/relationships/hyperlink" Target="https://datacvr.virk.dk/enhed/virksomhed/16930989" TargetMode="External"/><Relationship Id="rId198" Type="http://schemas.openxmlformats.org/officeDocument/2006/relationships/hyperlink" Target="https://datacvr.virk.dk/enhed/virksomhed/14281746" TargetMode="External"/><Relationship Id="rId202" Type="http://schemas.openxmlformats.org/officeDocument/2006/relationships/hyperlink" Target="https://datacvr.virk.dk/enhed/virksomhed/24393968" TargetMode="External"/><Relationship Id="rId18" Type="http://schemas.openxmlformats.org/officeDocument/2006/relationships/hyperlink" Target="https://datacvr.virk.dk/enhed/virksomhed/40516611" TargetMode="External"/><Relationship Id="rId39" Type="http://schemas.openxmlformats.org/officeDocument/2006/relationships/hyperlink" Target="https://datacvr.virk.dk/enhed/virksomhed/32141846" TargetMode="External"/><Relationship Id="rId50" Type="http://schemas.openxmlformats.org/officeDocument/2006/relationships/hyperlink" Target="https://datacvr.virk.dk/enhed/virksomhed/12854242" TargetMode="External"/><Relationship Id="rId104" Type="http://schemas.openxmlformats.org/officeDocument/2006/relationships/hyperlink" Target="https://datacvr.virk.dk/enhed/virksomhed/29976465" TargetMode="External"/><Relationship Id="rId125" Type="http://schemas.openxmlformats.org/officeDocument/2006/relationships/hyperlink" Target="https://datacvr.virk.dk/enhed/virksomhed/49677715" TargetMode="External"/><Relationship Id="rId146" Type="http://schemas.openxmlformats.org/officeDocument/2006/relationships/hyperlink" Target="https://datacvr.virk.dk/enhed/virksomhed/25490339" TargetMode="External"/><Relationship Id="rId167" Type="http://schemas.openxmlformats.org/officeDocument/2006/relationships/hyperlink" Target="https://datacvr.virk.dk/enhed/virksomhed/17952072" TargetMode="External"/><Relationship Id="rId188" Type="http://schemas.openxmlformats.org/officeDocument/2006/relationships/hyperlink" Target="https://datacvr.virk.dk/enhed/virksomhed/12053576" TargetMode="External"/><Relationship Id="rId71" Type="http://schemas.openxmlformats.org/officeDocument/2006/relationships/hyperlink" Target="https://datacvr.virk.dk/enhed/virksomhed/88185811" TargetMode="External"/><Relationship Id="rId92" Type="http://schemas.openxmlformats.org/officeDocument/2006/relationships/hyperlink" Target="https://datacvr.virk.dk/enhed/virksomhed/61232915" TargetMode="External"/><Relationship Id="rId2" Type="http://schemas.openxmlformats.org/officeDocument/2006/relationships/hyperlink" Target="https://datacvr.virk.dk/enhed/virksomhed/38103245" TargetMode="External"/><Relationship Id="rId29" Type="http://schemas.openxmlformats.org/officeDocument/2006/relationships/hyperlink" Target="https://datacvr.virk.dk/enhed/virksomhed/65724618" TargetMode="External"/><Relationship Id="rId40" Type="http://schemas.openxmlformats.org/officeDocument/2006/relationships/hyperlink" Target="https://datacvr.virk.dk/enhed/virksomhed/15798416" TargetMode="External"/><Relationship Id="rId115" Type="http://schemas.openxmlformats.org/officeDocument/2006/relationships/hyperlink" Target="https://datacvr.virk.dk/enhed/virksomhed/36959096" TargetMode="External"/><Relationship Id="rId136" Type="http://schemas.openxmlformats.org/officeDocument/2006/relationships/hyperlink" Target="https://datacvr.virk.dk/enhed/virksomhed/26664535" TargetMode="External"/><Relationship Id="rId157" Type="http://schemas.openxmlformats.org/officeDocument/2006/relationships/hyperlink" Target="https://datacvr.virk.dk/enhed/virksomhed/16935697" TargetMode="External"/><Relationship Id="rId178" Type="http://schemas.openxmlformats.org/officeDocument/2006/relationships/hyperlink" Target="https://datacvr.virk.dk/enhed/virksomhed/37954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CT381"/>
  <sheetViews>
    <sheetView tabSelected="1" zoomScale="90" zoomScaleNormal="90" workbookViewId="0">
      <pane xSplit="2" ySplit="1" topLeftCell="AK14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ColWidth="9.42578125" defaultRowHeight="15.75" x14ac:dyDescent="0.25"/>
  <cols>
    <col min="1" max="1" width="60.85546875" style="5" customWidth="1"/>
    <col min="2" max="2" width="13.140625" style="5" customWidth="1"/>
    <col min="3" max="3" width="41.5703125" style="5" bestFit="1" customWidth="1"/>
    <col min="4" max="4" width="21" style="5" bestFit="1" customWidth="1"/>
    <col min="5" max="5" width="13.5703125" style="5" customWidth="1"/>
    <col min="6" max="7" width="14" style="5" customWidth="1"/>
    <col min="8" max="8" width="10.85546875" style="5" customWidth="1"/>
    <col min="9" max="10" width="10.7109375" style="5" customWidth="1"/>
    <col min="11" max="11" width="14" style="5" customWidth="1"/>
    <col min="12" max="12" width="14.42578125" style="5" customWidth="1"/>
    <col min="13" max="14" width="14.28515625" style="5" customWidth="1"/>
    <col min="15" max="15" width="13.42578125" style="5" customWidth="1"/>
    <col min="16" max="16" width="14.140625" style="5" customWidth="1"/>
    <col min="17" max="18" width="13.85546875" style="5" customWidth="1"/>
    <col min="19" max="19" width="13" style="5" customWidth="1"/>
    <col min="20" max="20" width="13.140625" style="5" customWidth="1"/>
    <col min="21" max="21" width="19" style="5" customWidth="1"/>
    <col min="22" max="86" width="18.7109375" style="5" customWidth="1"/>
    <col min="87" max="87" width="18.7109375" style="100" customWidth="1"/>
    <col min="88" max="92" width="18.7109375" style="5" customWidth="1"/>
    <col min="93" max="93" width="139.5703125" style="5" customWidth="1"/>
    <col min="94" max="94" width="32.28515625" style="5" bestFit="1" customWidth="1"/>
    <col min="95" max="95" width="26.140625" style="5" customWidth="1"/>
    <col min="96" max="96" width="13.85546875" style="5" customWidth="1"/>
    <col min="97" max="97" width="20" style="5" bestFit="1" customWidth="1"/>
    <col min="98" max="98" width="14.5703125" style="5" bestFit="1" customWidth="1"/>
    <col min="99" max="16384" width="9.42578125" style="5"/>
  </cols>
  <sheetData>
    <row r="1" spans="1:98" s="98" customFormat="1" ht="63" x14ac:dyDescent="0.25">
      <c r="A1" s="10" t="s">
        <v>0</v>
      </c>
      <c r="B1" s="20" t="s">
        <v>1</v>
      </c>
      <c r="C1" s="11" t="s">
        <v>352</v>
      </c>
      <c r="D1" s="11" t="s">
        <v>285</v>
      </c>
      <c r="E1" s="11" t="s">
        <v>2</v>
      </c>
      <c r="F1" s="11" t="s">
        <v>3</v>
      </c>
      <c r="G1" s="11" t="s">
        <v>431</v>
      </c>
      <c r="H1" s="11" t="s">
        <v>75</v>
      </c>
      <c r="I1" s="11" t="s">
        <v>55</v>
      </c>
      <c r="J1" s="11" t="s">
        <v>47</v>
      </c>
      <c r="K1" s="11" t="s">
        <v>434</v>
      </c>
      <c r="L1" s="11" t="s">
        <v>76</v>
      </c>
      <c r="M1" s="11" t="s">
        <v>56</v>
      </c>
      <c r="N1" s="11" t="s">
        <v>433</v>
      </c>
      <c r="O1" s="79" t="s">
        <v>77</v>
      </c>
      <c r="P1" s="79" t="s">
        <v>59</v>
      </c>
      <c r="Q1" s="12" t="s">
        <v>432</v>
      </c>
      <c r="R1" s="12" t="s">
        <v>78</v>
      </c>
      <c r="S1" s="12" t="s">
        <v>57</v>
      </c>
      <c r="T1" s="12" t="s">
        <v>48</v>
      </c>
      <c r="U1" s="7" t="s">
        <v>437</v>
      </c>
      <c r="V1" s="7" t="s">
        <v>79</v>
      </c>
      <c r="W1" s="7" t="s">
        <v>58</v>
      </c>
      <c r="X1" s="7" t="s">
        <v>436</v>
      </c>
      <c r="Y1" s="79" t="s">
        <v>80</v>
      </c>
      <c r="Z1" s="79" t="s">
        <v>97</v>
      </c>
      <c r="AA1" s="13" t="s">
        <v>435</v>
      </c>
      <c r="AB1" s="13" t="s">
        <v>81</v>
      </c>
      <c r="AC1" s="13" t="s">
        <v>60</v>
      </c>
      <c r="AD1" s="13" t="s">
        <v>49</v>
      </c>
      <c r="AE1" s="7" t="s">
        <v>440</v>
      </c>
      <c r="AF1" s="7" t="s">
        <v>82</v>
      </c>
      <c r="AG1" s="7" t="s">
        <v>66</v>
      </c>
      <c r="AH1" s="79" t="s">
        <v>439</v>
      </c>
      <c r="AI1" s="79" t="s">
        <v>83</v>
      </c>
      <c r="AJ1" s="79" t="s">
        <v>61</v>
      </c>
      <c r="AK1" s="13" t="s">
        <v>438</v>
      </c>
      <c r="AL1" s="13" t="s">
        <v>84</v>
      </c>
      <c r="AM1" s="13" t="s">
        <v>62</v>
      </c>
      <c r="AN1" s="13" t="s">
        <v>50</v>
      </c>
      <c r="AO1" s="7" t="s">
        <v>443</v>
      </c>
      <c r="AP1" s="7" t="s">
        <v>85</v>
      </c>
      <c r="AQ1" s="7" t="s">
        <v>63</v>
      </c>
      <c r="AR1" s="79" t="s">
        <v>442</v>
      </c>
      <c r="AS1" s="79" t="s">
        <v>86</v>
      </c>
      <c r="AT1" s="79" t="s">
        <v>64</v>
      </c>
      <c r="AU1" s="13" t="s">
        <v>441</v>
      </c>
      <c r="AV1" s="13" t="s">
        <v>87</v>
      </c>
      <c r="AW1" s="13" t="s">
        <v>65</v>
      </c>
      <c r="AX1" s="13" t="s">
        <v>51</v>
      </c>
      <c r="AY1" s="7" t="s">
        <v>446</v>
      </c>
      <c r="AZ1" s="7" t="s">
        <v>88</v>
      </c>
      <c r="BA1" s="7" t="s">
        <v>69</v>
      </c>
      <c r="BB1" s="79" t="s">
        <v>445</v>
      </c>
      <c r="BC1" s="79" t="s">
        <v>89</v>
      </c>
      <c r="BD1" s="79" t="s">
        <v>68</v>
      </c>
      <c r="BE1" s="13" t="s">
        <v>444</v>
      </c>
      <c r="BF1" s="13" t="s">
        <v>90</v>
      </c>
      <c r="BG1" s="13" t="s">
        <v>67</v>
      </c>
      <c r="BH1" s="13" t="s">
        <v>52</v>
      </c>
      <c r="BI1" s="13" t="s">
        <v>449</v>
      </c>
      <c r="BJ1" s="7" t="s">
        <v>91</v>
      </c>
      <c r="BK1" s="7" t="s">
        <v>71</v>
      </c>
      <c r="BL1" s="79" t="s">
        <v>448</v>
      </c>
      <c r="BM1" s="79" t="s">
        <v>92</v>
      </c>
      <c r="BN1" s="79" t="s">
        <v>98</v>
      </c>
      <c r="BO1" s="13" t="s">
        <v>447</v>
      </c>
      <c r="BP1" s="13" t="s">
        <v>93</v>
      </c>
      <c r="BQ1" s="13" t="s">
        <v>70</v>
      </c>
      <c r="BR1" s="13" t="s">
        <v>53</v>
      </c>
      <c r="BS1" s="7" t="s">
        <v>452</v>
      </c>
      <c r="BT1" s="7" t="s">
        <v>94</v>
      </c>
      <c r="BU1" s="7" t="s">
        <v>74</v>
      </c>
      <c r="BV1" s="79" t="s">
        <v>451</v>
      </c>
      <c r="BW1" s="79" t="s">
        <v>95</v>
      </c>
      <c r="BX1" s="79" t="s">
        <v>73</v>
      </c>
      <c r="BY1" s="12" t="s">
        <v>450</v>
      </c>
      <c r="BZ1" s="12" t="s">
        <v>96</v>
      </c>
      <c r="CA1" s="12" t="s">
        <v>72</v>
      </c>
      <c r="CB1" s="12" t="s">
        <v>54</v>
      </c>
      <c r="CC1" s="88" t="s">
        <v>103</v>
      </c>
      <c r="CD1" s="12" t="s">
        <v>102</v>
      </c>
      <c r="CE1" s="12" t="s">
        <v>99</v>
      </c>
      <c r="CF1" s="12" t="s">
        <v>101</v>
      </c>
      <c r="CG1" s="12" t="s">
        <v>100</v>
      </c>
      <c r="CH1" s="12" t="s">
        <v>104</v>
      </c>
      <c r="CI1" s="88" t="s">
        <v>105</v>
      </c>
      <c r="CJ1" s="88" t="s">
        <v>107</v>
      </c>
      <c r="CK1" s="88" t="s">
        <v>106</v>
      </c>
      <c r="CL1" s="90" t="s">
        <v>110</v>
      </c>
      <c r="CM1" s="90" t="s">
        <v>109</v>
      </c>
      <c r="CN1" s="90" t="s">
        <v>108</v>
      </c>
      <c r="CO1" s="53" t="s">
        <v>4</v>
      </c>
      <c r="CP1" s="14" t="s">
        <v>5</v>
      </c>
      <c r="CQ1" s="14" t="s">
        <v>6</v>
      </c>
      <c r="CR1" s="11" t="s">
        <v>45</v>
      </c>
      <c r="CS1" s="11" t="s">
        <v>7</v>
      </c>
      <c r="CT1" s="11" t="s">
        <v>8</v>
      </c>
    </row>
    <row r="2" spans="1:98" s="97" customFormat="1" x14ac:dyDescent="0.25">
      <c r="A2" s="80" t="s">
        <v>281</v>
      </c>
      <c r="B2" s="117">
        <v>32141846</v>
      </c>
      <c r="C2" s="5" t="s">
        <v>284</v>
      </c>
      <c r="D2"/>
      <c r="E2">
        <v>479900</v>
      </c>
      <c r="F2" s="108">
        <v>44749</v>
      </c>
      <c r="G2" s="109"/>
      <c r="H2" s="109"/>
      <c r="I2" s="109"/>
      <c r="J2" s="109" t="s">
        <v>308</v>
      </c>
      <c r="K2" s="87" t="e">
        <f>Q2/R2-1</f>
        <v>#DIV/0!</v>
      </c>
      <c r="L2" s="87" t="e">
        <f>R2/S2-1</f>
        <v>#DIV/0!</v>
      </c>
      <c r="M2" s="87">
        <f>S2/T2-1</f>
        <v>-1</v>
      </c>
      <c r="N2" s="110">
        <f>Q2-R2</f>
        <v>0</v>
      </c>
      <c r="O2" s="110">
        <f>R2-S2</f>
        <v>0</v>
      </c>
      <c r="P2" s="110">
        <f>S2-T2</f>
        <v>-3287.489</v>
      </c>
      <c r="Q2" s="111"/>
      <c r="R2" s="111"/>
      <c r="S2" s="111"/>
      <c r="T2" s="111">
        <v>3287.489</v>
      </c>
      <c r="U2" s="87" t="e">
        <f>(AA2-AB2)/ABS(AB2)</f>
        <v>#DIV/0!</v>
      </c>
      <c r="V2" s="87" t="e">
        <f>(AB2-AC2)/ABS(AC2)</f>
        <v>#DIV/0!</v>
      </c>
      <c r="W2" s="87">
        <f>(AC2-AD2)/ABS(AD2)</f>
        <v>-1</v>
      </c>
      <c r="X2" s="110">
        <f>AA2-AB2</f>
        <v>0</v>
      </c>
      <c r="Y2" s="110">
        <f>AB2-AC2</f>
        <v>0</v>
      </c>
      <c r="Z2" s="110">
        <f>AC2-AD2</f>
        <v>-124.748</v>
      </c>
      <c r="AA2" s="111"/>
      <c r="AB2" s="111"/>
      <c r="AC2" s="111"/>
      <c r="AD2" s="111">
        <v>124.748</v>
      </c>
      <c r="AE2" s="87" t="e">
        <f>(AK2-AL2)/ABS(AL2)</f>
        <v>#DIV/0!</v>
      </c>
      <c r="AF2" s="87" t="e">
        <f>(AL2-AM2)/ABS(AM2)</f>
        <v>#DIV/0!</v>
      </c>
      <c r="AG2" s="87">
        <f>(AM2-AN2)/ABS(AN2)</f>
        <v>-1</v>
      </c>
      <c r="AH2" s="110">
        <f>AK2-AL2</f>
        <v>0</v>
      </c>
      <c r="AI2" s="110">
        <f>AL2-AM2</f>
        <v>0</v>
      </c>
      <c r="AJ2" s="110">
        <f>AM2-AN2</f>
        <v>-94.781000000000006</v>
      </c>
      <c r="AK2" s="111"/>
      <c r="AL2" s="111"/>
      <c r="AM2" s="111"/>
      <c r="AN2" s="111">
        <v>94.781000000000006</v>
      </c>
      <c r="AO2" s="87" t="e">
        <f>(AU2-AV2)/ABS(AV2)</f>
        <v>#DIV/0!</v>
      </c>
      <c r="AP2" s="87" t="e">
        <f>(AV2-AW2)/ABS(AW2)</f>
        <v>#DIV/0!</v>
      </c>
      <c r="AQ2" s="87">
        <f>(AW2-AX2)/ABS(AX2)</f>
        <v>-1</v>
      </c>
      <c r="AR2" s="110">
        <f>AU2-AV2</f>
        <v>0</v>
      </c>
      <c r="AS2" s="110">
        <f>AV2-AW2</f>
        <v>0</v>
      </c>
      <c r="AT2" s="110">
        <f>AW2-AX2</f>
        <v>-91.424000000000007</v>
      </c>
      <c r="AU2" s="111"/>
      <c r="AV2" s="111"/>
      <c r="AW2" s="111"/>
      <c r="AX2" s="111">
        <v>91.424000000000007</v>
      </c>
      <c r="AY2" s="87" t="e">
        <f>(BE2-BF2)/ABS(BF2)</f>
        <v>#DIV/0!</v>
      </c>
      <c r="AZ2" s="87" t="e">
        <f>(BF2-BG2)/ABS(BG2)</f>
        <v>#DIV/0!</v>
      </c>
      <c r="BA2" s="87">
        <f>(BG2-BH2)/ABS(BH2)</f>
        <v>-1</v>
      </c>
      <c r="BB2" s="110">
        <f>BE2-BF2</f>
        <v>0</v>
      </c>
      <c r="BC2" s="110">
        <f>BF2-BG2</f>
        <v>0</v>
      </c>
      <c r="BD2" s="110">
        <f>BG2-BH2</f>
        <v>-274.69499999999999</v>
      </c>
      <c r="BE2" s="111"/>
      <c r="BF2" s="111"/>
      <c r="BG2" s="111"/>
      <c r="BH2" s="111">
        <v>274.69499999999999</v>
      </c>
      <c r="BI2" s="87" t="e">
        <f>(BO2-BP2)/ABS(BP2)</f>
        <v>#DIV/0!</v>
      </c>
      <c r="BJ2" s="87" t="e">
        <f>(BP2-BQ2)/ABS(BQ2)</f>
        <v>#DIV/0!</v>
      </c>
      <c r="BK2" s="87">
        <f>(BQ2-BR2)/ABS(BR2)</f>
        <v>-1</v>
      </c>
      <c r="BL2" s="110">
        <f>BO2-BP2</f>
        <v>0</v>
      </c>
      <c r="BM2" s="110">
        <f>BP2-BQ2</f>
        <v>0</v>
      </c>
      <c r="BN2" s="110">
        <f>BQ2-BR2</f>
        <v>-1477.383</v>
      </c>
      <c r="BO2" s="111"/>
      <c r="BP2" s="111"/>
      <c r="BQ2" s="111"/>
      <c r="BR2" s="111">
        <v>1477.383</v>
      </c>
      <c r="BS2" s="87" t="e">
        <f>(BY2-BZ2)/ABS(BZ2)</f>
        <v>#DIV/0!</v>
      </c>
      <c r="BT2" s="87" t="e">
        <f>(BZ2-CA2)/ABS(CA2)</f>
        <v>#DIV/0!</v>
      </c>
      <c r="BU2" s="87" t="e">
        <f>(CA2-CB2)/ABS(CB2)</f>
        <v>#DIV/0!</v>
      </c>
      <c r="BV2" s="110">
        <f>BY2-BZ2</f>
        <v>0</v>
      </c>
      <c r="BW2" s="110">
        <f>BZ2-CA2</f>
        <v>0</v>
      </c>
      <c r="BX2" s="110">
        <f>CA2-CB2</f>
        <v>0</v>
      </c>
      <c r="BY2" s="54"/>
      <c r="BZ2" s="54"/>
      <c r="CA2" s="54"/>
      <c r="CB2" s="54">
        <v>0</v>
      </c>
      <c r="CC2" s="110">
        <f>Tabel1[[#This Row],[2023 - Antal skibe ]]-Tabel1[[#This Row],[2022 - Antal skibe ]]</f>
        <v>0</v>
      </c>
      <c r="CD2" s="110">
        <f>Tabel1[[#This Row],[2022 - Antal skibe ]]-Tabel1[[#This Row],[2021 - Antal skibe ]]</f>
        <v>0</v>
      </c>
      <c r="CE2" s="5"/>
      <c r="CF2" s="5"/>
      <c r="CG2" s="5"/>
      <c r="CH2" s="100" t="e">
        <f>(Tabel1[[#This Row],[Godsomsætning 2023]]-Tabel1[[#This Row],[Godsomsætning 2022]])/Tabel1[[#This Row],[Godsomsætning 2022]]</f>
        <v>#DIV/0!</v>
      </c>
      <c r="CI2" s="100" t="e">
        <f>(Tabel1[[#This Row],[Godsomsætning 2022]]-Tabel1[[#This Row],[Godsomsætning 2021]])/Tabel1[[#This Row],[Godsomsætning 2021]]</f>
        <v>#DIV/0!</v>
      </c>
      <c r="CJ2" s="99">
        <f>Tabel1[[#This Row],[Godsomsætning 2023]]-Tabel1[[#This Row],[Godsomsætning 2022]]</f>
        <v>0</v>
      </c>
      <c r="CK2" s="89">
        <f>Tabel1[[#This Row],[Godsomsætning 2022]]-Tabel1[[#This Row],[Godsomsætning 2021]]</f>
        <v>0</v>
      </c>
      <c r="CL2" s="54"/>
      <c r="CM2" s="54"/>
      <c r="CN2" s="54"/>
      <c r="CO2" s="19"/>
      <c r="CP2" s="1" t="s">
        <v>9</v>
      </c>
      <c r="CQ2" s="4" t="s">
        <v>13</v>
      </c>
      <c r="CR2" s="1">
        <v>2850</v>
      </c>
      <c r="CS2" s="1" t="s">
        <v>311</v>
      </c>
      <c r="CT2" s="15" t="s">
        <v>15</v>
      </c>
    </row>
    <row r="3" spans="1:98" s="97" customFormat="1" x14ac:dyDescent="0.25">
      <c r="A3" s="80" t="s">
        <v>148</v>
      </c>
      <c r="B3" s="117">
        <v>27054692</v>
      </c>
      <c r="C3" s="5" t="s">
        <v>154</v>
      </c>
      <c r="D3"/>
      <c r="E3">
        <v>522210</v>
      </c>
      <c r="F3" s="108" t="s">
        <v>347</v>
      </c>
      <c r="G3" s="109"/>
      <c r="H3" s="109"/>
      <c r="I3" s="109"/>
      <c r="J3" s="109"/>
      <c r="K3" s="87" t="e">
        <f>Q3/R3-1</f>
        <v>#DIV/0!</v>
      </c>
      <c r="L3" s="87" t="e">
        <f>R3/S3-1</f>
        <v>#DIV/0!</v>
      </c>
      <c r="M3" s="87" t="e">
        <f>S3/T3-1</f>
        <v>#DIV/0!</v>
      </c>
      <c r="N3" s="110">
        <f>Q3-R3</f>
        <v>0</v>
      </c>
      <c r="O3" s="110">
        <f>R3-S3</f>
        <v>0</v>
      </c>
      <c r="P3" s="110">
        <f>S3-T3</f>
        <v>0</v>
      </c>
      <c r="Q3" s="111"/>
      <c r="R3" s="111"/>
      <c r="S3" s="111"/>
      <c r="T3" s="111"/>
      <c r="U3" s="87" t="e">
        <f>(AA3-AB3)/ABS(AB3)</f>
        <v>#DIV/0!</v>
      </c>
      <c r="V3" s="87" t="e">
        <f>(AB3-AC3)/ABS(AC3)</f>
        <v>#DIV/0!</v>
      </c>
      <c r="W3" s="87" t="e">
        <f>(AC3-AD3)/ABS(AD3)</f>
        <v>#DIV/0!</v>
      </c>
      <c r="X3" s="110">
        <f>AA3-AB3</f>
        <v>0</v>
      </c>
      <c r="Y3" s="110">
        <f>AB3-AC3</f>
        <v>0</v>
      </c>
      <c r="Z3" s="110">
        <f>AC3-AD3</f>
        <v>0</v>
      </c>
      <c r="AA3" s="111"/>
      <c r="AB3" s="111"/>
      <c r="AC3" s="111"/>
      <c r="AD3" s="111"/>
      <c r="AE3" s="87" t="e">
        <f>(AK3-AL3)/ABS(AL3)</f>
        <v>#DIV/0!</v>
      </c>
      <c r="AF3" s="87" t="e">
        <f>(AL3-AM3)/ABS(AM3)</f>
        <v>#DIV/0!</v>
      </c>
      <c r="AG3" s="87" t="e">
        <f>(AM3-AN3)/ABS(AN3)</f>
        <v>#DIV/0!</v>
      </c>
      <c r="AH3" s="110">
        <f>AK3-AL3</f>
        <v>0</v>
      </c>
      <c r="AI3" s="110">
        <f>AL3-AM3</f>
        <v>0</v>
      </c>
      <c r="AJ3" s="110">
        <f>AM3-AN3</f>
        <v>0</v>
      </c>
      <c r="AK3" s="111"/>
      <c r="AL3" s="111"/>
      <c r="AM3" s="111"/>
      <c r="AN3" s="111"/>
      <c r="AO3" s="87" t="e">
        <f>(AU3-AV3)/ABS(AV3)</f>
        <v>#DIV/0!</v>
      </c>
      <c r="AP3" s="87" t="e">
        <f>(AV3-AW3)/ABS(AW3)</f>
        <v>#DIV/0!</v>
      </c>
      <c r="AQ3" s="87" t="e">
        <f>(AW3-AX3)/ABS(AX3)</f>
        <v>#DIV/0!</v>
      </c>
      <c r="AR3" s="110">
        <f>AU3-AV3</f>
        <v>0</v>
      </c>
      <c r="AS3" s="110">
        <f>AV3-AW3</f>
        <v>0</v>
      </c>
      <c r="AT3" s="110">
        <f>AW3-AX3</f>
        <v>0</v>
      </c>
      <c r="AU3" s="111"/>
      <c r="AV3" s="111"/>
      <c r="AW3" s="111"/>
      <c r="AX3" s="111"/>
      <c r="AY3" s="87" t="e">
        <f>(BE3-BF3)/ABS(BF3)</f>
        <v>#DIV/0!</v>
      </c>
      <c r="AZ3" s="87" t="e">
        <f>(BF3-BG3)/ABS(BG3)</f>
        <v>#DIV/0!</v>
      </c>
      <c r="BA3" s="87" t="e">
        <f>(BG3-BH3)/ABS(BH3)</f>
        <v>#DIV/0!</v>
      </c>
      <c r="BB3" s="110">
        <f>BE3-BF3</f>
        <v>0</v>
      </c>
      <c r="BC3" s="110">
        <f>BF3-BG3</f>
        <v>0</v>
      </c>
      <c r="BD3" s="110">
        <f>BG3-BH3</f>
        <v>0</v>
      </c>
      <c r="BE3" s="111"/>
      <c r="BF3" s="111"/>
      <c r="BG3" s="111"/>
      <c r="BH3" s="111"/>
      <c r="BI3" s="87" t="e">
        <f>(BO3-BP3)/ABS(BP3)</f>
        <v>#DIV/0!</v>
      </c>
      <c r="BJ3" s="87" t="e">
        <f>(BP3-BQ3)/ABS(BQ3)</f>
        <v>#DIV/0!</v>
      </c>
      <c r="BK3" s="87" t="e">
        <f>(BQ3-BR3)/ABS(BR3)</f>
        <v>#DIV/0!</v>
      </c>
      <c r="BL3" s="110">
        <f>BO3-BP3</f>
        <v>0</v>
      </c>
      <c r="BM3" s="110">
        <f>BP3-BQ3</f>
        <v>0</v>
      </c>
      <c r="BN3" s="110">
        <f>BQ3-BR3</f>
        <v>0</v>
      </c>
      <c r="BO3" s="111"/>
      <c r="BP3" s="111"/>
      <c r="BQ3" s="111"/>
      <c r="BR3" s="111"/>
      <c r="BS3" s="87" t="e">
        <f>(BY3-BZ3)/ABS(BZ3)</f>
        <v>#DIV/0!</v>
      </c>
      <c r="BT3" s="87" t="e">
        <f>(BZ3-CA3)/ABS(CA3)</f>
        <v>#DIV/0!</v>
      </c>
      <c r="BU3" s="87" t="e">
        <f>(CA3-CB3)/ABS(CB3)</f>
        <v>#DIV/0!</v>
      </c>
      <c r="BV3" s="110">
        <f>BY3-BZ3</f>
        <v>0</v>
      </c>
      <c r="BW3" s="110">
        <f>BZ3-CA3</f>
        <v>0</v>
      </c>
      <c r="BX3" s="110">
        <f>CA3-CB3</f>
        <v>0</v>
      </c>
      <c r="BY3" s="54"/>
      <c r="BZ3" s="54"/>
      <c r="CA3" s="54"/>
      <c r="CB3" s="54"/>
      <c r="CC3" s="110">
        <f>Tabel1[[#This Row],[2023 - Antal skibe ]]-Tabel1[[#This Row],[2022 - Antal skibe ]]</f>
        <v>0</v>
      </c>
      <c r="CD3" s="110">
        <f>Tabel1[[#This Row],[2022 - Antal skibe ]]-Tabel1[[#This Row],[2021 - Antal skibe ]]</f>
        <v>0</v>
      </c>
      <c r="CE3" s="5"/>
      <c r="CF3" s="5"/>
      <c r="CG3" s="5"/>
      <c r="CH3" s="100">
        <f>(Tabel1[[#This Row],[Godsomsætning 2023]]-Tabel1[[#This Row],[Godsomsætning 2022]])/Tabel1[[#This Row],[Godsomsætning 2022]]</f>
        <v>-1</v>
      </c>
      <c r="CI3" s="100">
        <f>(Tabel1[[#This Row],[Godsomsætning 2022]]-Tabel1[[#This Row],[Godsomsætning 2021]])/Tabel1[[#This Row],[Godsomsætning 2021]]</f>
        <v>1.1355399855037449E-2</v>
      </c>
      <c r="CJ3" s="99">
        <f>Tabel1[[#This Row],[Godsomsætning 2023]]-Tabel1[[#This Row],[Godsomsætning 2022]]</f>
        <v>-4186000</v>
      </c>
      <c r="CK3" s="75">
        <f>Tabel1[[#This Row],[Godsomsætning 2022]]-Tabel1[[#This Row],[Godsomsætning 2021]]</f>
        <v>47000</v>
      </c>
      <c r="CL3" s="54"/>
      <c r="CM3" s="54">
        <v>4186000</v>
      </c>
      <c r="CN3" s="54">
        <v>4139000</v>
      </c>
      <c r="CO3" s="19"/>
      <c r="CP3" s="1"/>
      <c r="CQ3" s="4" t="s">
        <v>13</v>
      </c>
      <c r="CR3" s="1"/>
      <c r="CS3" s="1"/>
      <c r="CT3" s="15"/>
    </row>
    <row r="4" spans="1:98" s="97" customFormat="1" x14ac:dyDescent="0.25">
      <c r="A4" s="80" t="s">
        <v>155</v>
      </c>
      <c r="B4" s="117">
        <v>55117314</v>
      </c>
      <c r="C4" s="5" t="s">
        <v>165</v>
      </c>
      <c r="D4" t="s">
        <v>166</v>
      </c>
      <c r="E4">
        <v>712020</v>
      </c>
      <c r="F4" s="108" t="s">
        <v>399</v>
      </c>
      <c r="G4" s="109"/>
      <c r="H4" s="109"/>
      <c r="I4" s="109" t="s">
        <v>21</v>
      </c>
      <c r="J4" s="109" t="s">
        <v>21</v>
      </c>
      <c r="K4" s="87" t="e">
        <f>Q4/R4-1</f>
        <v>#DIV/0!</v>
      </c>
      <c r="L4" s="87" t="e">
        <f>R4/S4-1</f>
        <v>#DIV/0!</v>
      </c>
      <c r="M4" s="87">
        <f>S4/T4-1</f>
        <v>-1</v>
      </c>
      <c r="N4" s="110">
        <f>Q4-R4</f>
        <v>0</v>
      </c>
      <c r="O4" s="110">
        <f>R4-S4</f>
        <v>0</v>
      </c>
      <c r="P4" s="110">
        <f>S4-T4</f>
        <v>-1018.672</v>
      </c>
      <c r="Q4" s="111"/>
      <c r="R4" s="111"/>
      <c r="S4" s="111"/>
      <c r="T4" s="111">
        <v>1018.672</v>
      </c>
      <c r="U4" s="87" t="e">
        <f>(AA4-AB4)/ABS(AB4)</f>
        <v>#DIV/0!</v>
      </c>
      <c r="V4" s="87" t="e">
        <f>(AB4-AC4)/ABS(AC4)</f>
        <v>#DIV/0!</v>
      </c>
      <c r="W4" s="87">
        <f>(AC4-AD4)/ABS(AD4)</f>
        <v>-1</v>
      </c>
      <c r="X4" s="110">
        <f>AA4-AB4</f>
        <v>0</v>
      </c>
      <c r="Y4" s="110">
        <f>AB4-AC4</f>
        <v>0</v>
      </c>
      <c r="Z4" s="110">
        <f>AC4-AD4</f>
        <v>-77.531000000000006</v>
      </c>
      <c r="AA4" s="111"/>
      <c r="AB4" s="111"/>
      <c r="AC4" s="111"/>
      <c r="AD4" s="111">
        <v>77.531000000000006</v>
      </c>
      <c r="AE4" s="87" t="e">
        <f>(AK4-AL4)/ABS(AL4)</f>
        <v>#DIV/0!</v>
      </c>
      <c r="AF4" s="87" t="e">
        <f>(AL4-AM4)/ABS(AM4)</f>
        <v>#DIV/0!</v>
      </c>
      <c r="AG4" s="87">
        <f>(AM4-AN4)/ABS(AN4)</f>
        <v>-1</v>
      </c>
      <c r="AH4" s="110">
        <f>AK4-AL4</f>
        <v>0</v>
      </c>
      <c r="AI4" s="110">
        <f>AL4-AM4</f>
        <v>0</v>
      </c>
      <c r="AJ4" s="110">
        <f>AM4-AN4</f>
        <v>-16.253</v>
      </c>
      <c r="AK4" s="111"/>
      <c r="AL4" s="111"/>
      <c r="AM4" s="111"/>
      <c r="AN4" s="111">
        <v>16.253</v>
      </c>
      <c r="AO4" s="87" t="e">
        <f>(AU4-AV4)/ABS(AV4)</f>
        <v>#DIV/0!</v>
      </c>
      <c r="AP4" s="87" t="e">
        <f>(AV4-AW4)/ABS(AW4)</f>
        <v>#DIV/0!</v>
      </c>
      <c r="AQ4" s="87">
        <f>(AW4-AX4)/ABS(AX4)</f>
        <v>-1</v>
      </c>
      <c r="AR4" s="110">
        <f>AU4-AV4</f>
        <v>0</v>
      </c>
      <c r="AS4" s="110">
        <f>AV4-AW4</f>
        <v>0</v>
      </c>
      <c r="AT4" s="110">
        <f>AW4-AX4</f>
        <v>-16.274999999999999</v>
      </c>
      <c r="AU4" s="111"/>
      <c r="AV4" s="111"/>
      <c r="AW4" s="111"/>
      <c r="AX4" s="111">
        <v>16.274999999999999</v>
      </c>
      <c r="AY4" s="87" t="e">
        <f>(BE4-BF4)/ABS(BF4)</f>
        <v>#DIV/0!</v>
      </c>
      <c r="AZ4" s="87" t="e">
        <f>(BF4-BG4)/ABS(BG4)</f>
        <v>#DIV/0!</v>
      </c>
      <c r="BA4" s="87">
        <f>(BG4-BH4)/ABS(BH4)</f>
        <v>-1</v>
      </c>
      <c r="BB4" s="110">
        <f>BE4-BF4</f>
        <v>0</v>
      </c>
      <c r="BC4" s="110">
        <f>BF4-BG4</f>
        <v>0</v>
      </c>
      <c r="BD4" s="110">
        <f>BG4-BH4</f>
        <v>-405.22800000000001</v>
      </c>
      <c r="BE4" s="111"/>
      <c r="BF4" s="111"/>
      <c r="BG4" s="111"/>
      <c r="BH4" s="111">
        <v>405.22800000000001</v>
      </c>
      <c r="BI4" s="87" t="e">
        <f>(BO4-BP4)/ABS(BP4)</f>
        <v>#DIV/0!</v>
      </c>
      <c r="BJ4" s="87" t="e">
        <f>(BP4-BQ4)/ABS(BQ4)</f>
        <v>#DIV/0!</v>
      </c>
      <c r="BK4" s="87">
        <f>(BQ4-BR4)/ABS(BR4)</f>
        <v>-1</v>
      </c>
      <c r="BL4" s="110">
        <f>BO4-BP4</f>
        <v>0</v>
      </c>
      <c r="BM4" s="110">
        <f>BP4-BQ4</f>
        <v>0</v>
      </c>
      <c r="BN4" s="110">
        <f>BQ4-BR4</f>
        <v>-875.31799999999998</v>
      </c>
      <c r="BO4" s="111"/>
      <c r="BP4" s="111"/>
      <c r="BQ4" s="111"/>
      <c r="BR4" s="111">
        <v>875.31799999999998</v>
      </c>
      <c r="BS4" s="87" t="e">
        <f>(BY4-BZ4)/ABS(BZ4)</f>
        <v>#DIV/0!</v>
      </c>
      <c r="BT4" s="87" t="e">
        <f>(BZ4-CA4)/ABS(CA4)</f>
        <v>#DIV/0!</v>
      </c>
      <c r="BU4" s="87">
        <f>(CA4-CB4)/ABS(CB4)</f>
        <v>-1</v>
      </c>
      <c r="BV4" s="110">
        <f>BY4-BZ4</f>
        <v>0</v>
      </c>
      <c r="BW4" s="110">
        <f>BZ4-CA4</f>
        <v>0</v>
      </c>
      <c r="BX4" s="110">
        <f>CA4-CB4</f>
        <v>-1000</v>
      </c>
      <c r="BY4" s="54"/>
      <c r="BZ4" s="54"/>
      <c r="CA4" s="54"/>
      <c r="CB4" s="54">
        <v>1000</v>
      </c>
      <c r="CC4" s="110">
        <f>Tabel1[[#This Row],[2023 - Antal skibe ]]-Tabel1[[#This Row],[2022 - Antal skibe ]]</f>
        <v>0</v>
      </c>
      <c r="CD4" s="110">
        <f>Tabel1[[#This Row],[2022 - Antal skibe ]]-Tabel1[[#This Row],[2021 - Antal skibe ]]</f>
        <v>0</v>
      </c>
      <c r="CE4" s="5"/>
      <c r="CF4" s="5"/>
      <c r="CG4" s="5"/>
      <c r="CH4" s="100" t="e">
        <f>(Tabel1[[#This Row],[Godsomsætning 2023]]-Tabel1[[#This Row],[Godsomsætning 2022]])/Tabel1[[#This Row],[Godsomsætning 2022]]</f>
        <v>#DIV/0!</v>
      </c>
      <c r="CI4" s="100" t="e">
        <f>(Tabel1[[#This Row],[Godsomsætning 2022]]-Tabel1[[#This Row],[Godsomsætning 2021]])/Tabel1[[#This Row],[Godsomsætning 2021]]</f>
        <v>#DIV/0!</v>
      </c>
      <c r="CJ4" s="99">
        <f>Tabel1[[#This Row],[Godsomsætning 2023]]-Tabel1[[#This Row],[Godsomsætning 2022]]</f>
        <v>0</v>
      </c>
      <c r="CK4" s="89">
        <f>Tabel1[[#This Row],[Godsomsætning 2022]]-Tabel1[[#This Row],[Godsomsætning 2021]]</f>
        <v>0</v>
      </c>
      <c r="CL4" s="54"/>
      <c r="CM4" s="54"/>
      <c r="CN4" s="54"/>
      <c r="CO4" s="19"/>
      <c r="CP4" s="1" t="s">
        <v>11</v>
      </c>
      <c r="CQ4" s="4" t="s">
        <v>13</v>
      </c>
      <c r="CR4" s="1">
        <v>2605</v>
      </c>
      <c r="CS4" s="1" t="s">
        <v>339</v>
      </c>
      <c r="CT4" s="15" t="s">
        <v>15</v>
      </c>
    </row>
    <row r="5" spans="1:98" s="97" customFormat="1" x14ac:dyDescent="0.25">
      <c r="A5" s="80" t="s">
        <v>150</v>
      </c>
      <c r="B5" s="117">
        <v>35431926</v>
      </c>
      <c r="C5" s="5" t="s">
        <v>154</v>
      </c>
      <c r="D5"/>
      <c r="E5">
        <v>522210</v>
      </c>
      <c r="F5" s="108" t="s">
        <v>347</v>
      </c>
      <c r="G5" s="109"/>
      <c r="H5" s="109"/>
      <c r="I5" s="109"/>
      <c r="J5" s="109"/>
      <c r="K5" s="87" t="e">
        <f>Q5/R5-1</f>
        <v>#DIV/0!</v>
      </c>
      <c r="L5" s="87" t="e">
        <f>R5/S5-1</f>
        <v>#DIV/0!</v>
      </c>
      <c r="M5" s="87" t="e">
        <f>S5/T5-1</f>
        <v>#DIV/0!</v>
      </c>
      <c r="N5" s="110">
        <f>Q5-R5</f>
        <v>0</v>
      </c>
      <c r="O5" s="110">
        <f>R5-S5</f>
        <v>0</v>
      </c>
      <c r="P5" s="110">
        <f>S5-T5</f>
        <v>0</v>
      </c>
      <c r="Q5" s="111"/>
      <c r="R5" s="111"/>
      <c r="S5" s="111"/>
      <c r="T5" s="111"/>
      <c r="U5" s="87" t="e">
        <f>(AA5-AB5)/ABS(AB5)</f>
        <v>#DIV/0!</v>
      </c>
      <c r="V5" s="87" t="e">
        <f>(AB5-AC5)/ABS(AC5)</f>
        <v>#DIV/0!</v>
      </c>
      <c r="W5" s="87" t="e">
        <f>(AC5-AD5)/ABS(AD5)</f>
        <v>#DIV/0!</v>
      </c>
      <c r="X5" s="110">
        <f>AA5-AB5</f>
        <v>0</v>
      </c>
      <c r="Y5" s="110">
        <f>AB5-AC5</f>
        <v>0</v>
      </c>
      <c r="Z5" s="110">
        <f>AC5-AD5</f>
        <v>0</v>
      </c>
      <c r="AA5" s="111"/>
      <c r="AB5" s="111"/>
      <c r="AC5" s="111"/>
      <c r="AD5" s="111"/>
      <c r="AE5" s="87" t="e">
        <f>(AK5-AL5)/ABS(AL5)</f>
        <v>#DIV/0!</v>
      </c>
      <c r="AF5" s="87" t="e">
        <f>(AL5-AM5)/ABS(AM5)</f>
        <v>#DIV/0!</v>
      </c>
      <c r="AG5" s="87" t="e">
        <f>(AM5-AN5)/ABS(AN5)</f>
        <v>#DIV/0!</v>
      </c>
      <c r="AH5" s="110">
        <f>AK5-AL5</f>
        <v>0</v>
      </c>
      <c r="AI5" s="110">
        <f>AL5-AM5</f>
        <v>0</v>
      </c>
      <c r="AJ5" s="110">
        <f>AM5-AN5</f>
        <v>0</v>
      </c>
      <c r="AK5" s="111"/>
      <c r="AL5" s="111"/>
      <c r="AM5" s="111"/>
      <c r="AN5" s="111"/>
      <c r="AO5" s="87" t="e">
        <f>(AU5-AV5)/ABS(AV5)</f>
        <v>#DIV/0!</v>
      </c>
      <c r="AP5" s="87" t="e">
        <f>(AV5-AW5)/ABS(AW5)</f>
        <v>#DIV/0!</v>
      </c>
      <c r="AQ5" s="87" t="e">
        <f>(AW5-AX5)/ABS(AX5)</f>
        <v>#DIV/0!</v>
      </c>
      <c r="AR5" s="110">
        <f>AU5-AV5</f>
        <v>0</v>
      </c>
      <c r="AS5" s="110">
        <f>AV5-AW5</f>
        <v>0</v>
      </c>
      <c r="AT5" s="110">
        <f>AW5-AX5</f>
        <v>0</v>
      </c>
      <c r="AU5" s="111"/>
      <c r="AV5" s="111"/>
      <c r="AW5" s="111"/>
      <c r="AX5" s="111"/>
      <c r="AY5" s="87" t="e">
        <f>(BE5-BF5)/ABS(BF5)</f>
        <v>#DIV/0!</v>
      </c>
      <c r="AZ5" s="87" t="e">
        <f>(BF5-BG5)/ABS(BG5)</f>
        <v>#DIV/0!</v>
      </c>
      <c r="BA5" s="87" t="e">
        <f>(BG5-BH5)/ABS(BH5)</f>
        <v>#DIV/0!</v>
      </c>
      <c r="BB5" s="110">
        <f>BE5-BF5</f>
        <v>0</v>
      </c>
      <c r="BC5" s="110">
        <f>BF5-BG5</f>
        <v>0</v>
      </c>
      <c r="BD5" s="110">
        <f>BG5-BH5</f>
        <v>0</v>
      </c>
      <c r="BE5" s="111"/>
      <c r="BF5" s="111"/>
      <c r="BG5" s="111"/>
      <c r="BH5" s="111"/>
      <c r="BI5" s="87" t="e">
        <f>(BO5-BP5)/ABS(BP5)</f>
        <v>#DIV/0!</v>
      </c>
      <c r="BJ5" s="87" t="e">
        <f>(BP5-BQ5)/ABS(BQ5)</f>
        <v>#DIV/0!</v>
      </c>
      <c r="BK5" s="87" t="e">
        <f>(BQ5-BR5)/ABS(BR5)</f>
        <v>#DIV/0!</v>
      </c>
      <c r="BL5" s="110">
        <f>BO5-BP5</f>
        <v>0</v>
      </c>
      <c r="BM5" s="110">
        <f>BP5-BQ5</f>
        <v>0</v>
      </c>
      <c r="BN5" s="110">
        <f>BQ5-BR5</f>
        <v>0</v>
      </c>
      <c r="BO5" s="111"/>
      <c r="BP5" s="111"/>
      <c r="BQ5" s="111"/>
      <c r="BR5" s="111"/>
      <c r="BS5" s="87" t="e">
        <f>(BY5-BZ5)/ABS(BZ5)</f>
        <v>#DIV/0!</v>
      </c>
      <c r="BT5" s="87" t="e">
        <f>(BZ5-CA5)/ABS(CA5)</f>
        <v>#DIV/0!</v>
      </c>
      <c r="BU5" s="87" t="e">
        <f>(CA5-CB5)/ABS(CB5)</f>
        <v>#DIV/0!</v>
      </c>
      <c r="BV5" s="110">
        <f>BY5-BZ5</f>
        <v>0</v>
      </c>
      <c r="BW5" s="110">
        <f>BZ5-CA5</f>
        <v>0</v>
      </c>
      <c r="BX5" s="110">
        <f>CA5-CB5</f>
        <v>0</v>
      </c>
      <c r="BY5" s="54"/>
      <c r="BZ5" s="54"/>
      <c r="CA5" s="54"/>
      <c r="CB5" s="54"/>
      <c r="CC5" s="110">
        <f>Tabel1[[#This Row],[2023 - Antal skibe ]]-Tabel1[[#This Row],[2022 - Antal skibe ]]</f>
        <v>0</v>
      </c>
      <c r="CD5" s="110">
        <f>Tabel1[[#This Row],[2022 - Antal skibe ]]-Tabel1[[#This Row],[2021 - Antal skibe ]]</f>
        <v>0</v>
      </c>
      <c r="CE5" s="5"/>
      <c r="CF5" s="5"/>
      <c r="CG5" s="5"/>
      <c r="CH5" s="100">
        <f>(Tabel1[[#This Row],[Godsomsætning 2023]]-Tabel1[[#This Row],[Godsomsætning 2022]])/Tabel1[[#This Row],[Godsomsætning 2022]]</f>
        <v>-1</v>
      </c>
      <c r="CI5" s="100">
        <f>(Tabel1[[#This Row],[Godsomsætning 2022]]-Tabel1[[#This Row],[Godsomsætning 2021]])/Tabel1[[#This Row],[Godsomsætning 2021]]</f>
        <v>-5.7858022158391462E-2</v>
      </c>
      <c r="CJ5" s="99">
        <f>Tabel1[[#This Row],[Godsomsætning 2023]]-Tabel1[[#This Row],[Godsomsætning 2022]]</f>
        <v>-2296000</v>
      </c>
      <c r="CK5" s="89">
        <f>Tabel1[[#This Row],[Godsomsætning 2022]]-Tabel1[[#This Row],[Godsomsætning 2021]]</f>
        <v>-141000</v>
      </c>
      <c r="CL5" s="54"/>
      <c r="CM5" s="54">
        <v>2296000</v>
      </c>
      <c r="CN5" s="54">
        <v>2437000</v>
      </c>
      <c r="CO5" s="19"/>
      <c r="CP5" s="1"/>
      <c r="CQ5" s="4"/>
      <c r="CR5" s="1"/>
      <c r="CS5" s="1"/>
      <c r="CT5" s="15"/>
    </row>
    <row r="6" spans="1:98" s="97" customFormat="1" x14ac:dyDescent="0.25">
      <c r="A6" s="80" t="s">
        <v>147</v>
      </c>
      <c r="B6" s="80"/>
      <c r="C6" s="5" t="s">
        <v>154</v>
      </c>
      <c r="D6"/>
      <c r="E6"/>
      <c r="F6" s="108" t="s">
        <v>347</v>
      </c>
      <c r="G6" s="109"/>
      <c r="H6" s="109"/>
      <c r="I6" s="109"/>
      <c r="J6" s="109"/>
      <c r="K6" s="87" t="e">
        <f>Q6/R6-1</f>
        <v>#DIV/0!</v>
      </c>
      <c r="L6" s="87" t="e">
        <f>R6/S6-1</f>
        <v>#DIV/0!</v>
      </c>
      <c r="M6" s="87" t="e">
        <f>S6/T6-1</f>
        <v>#DIV/0!</v>
      </c>
      <c r="N6" s="110">
        <f>Q6-R6</f>
        <v>0</v>
      </c>
      <c r="O6" s="110">
        <f>R6-S6</f>
        <v>0</v>
      </c>
      <c r="P6" s="110">
        <f>S6-T6</f>
        <v>0</v>
      </c>
      <c r="Q6" s="111"/>
      <c r="R6" s="111"/>
      <c r="S6" s="111"/>
      <c r="T6" s="111"/>
      <c r="U6" s="87" t="e">
        <f>(AA6-AB6)/ABS(AB6)</f>
        <v>#DIV/0!</v>
      </c>
      <c r="V6" s="87" t="e">
        <f>(AB6-AC6)/ABS(AC6)</f>
        <v>#DIV/0!</v>
      </c>
      <c r="W6" s="87" t="e">
        <f>(AC6-AD6)/ABS(AD6)</f>
        <v>#DIV/0!</v>
      </c>
      <c r="X6" s="110">
        <f>AA6-AB6</f>
        <v>0</v>
      </c>
      <c r="Y6" s="110">
        <f>AB6-AC6</f>
        <v>0</v>
      </c>
      <c r="Z6" s="110">
        <f>AC6-AD6</f>
        <v>0</v>
      </c>
      <c r="AA6" s="111"/>
      <c r="AB6" s="111"/>
      <c r="AC6" s="111"/>
      <c r="AD6" s="111"/>
      <c r="AE6" s="87" t="e">
        <f>(AK6-AL6)/ABS(AL6)</f>
        <v>#DIV/0!</v>
      </c>
      <c r="AF6" s="87" t="e">
        <f>(AL6-AM6)/ABS(AM6)</f>
        <v>#DIV/0!</v>
      </c>
      <c r="AG6" s="87" t="e">
        <f>(AM6-AN6)/ABS(AN6)</f>
        <v>#DIV/0!</v>
      </c>
      <c r="AH6" s="110">
        <f>AK6-AL6</f>
        <v>0</v>
      </c>
      <c r="AI6" s="110">
        <f>AL6-AM6</f>
        <v>0</v>
      </c>
      <c r="AJ6" s="110">
        <f>AM6-AN6</f>
        <v>0</v>
      </c>
      <c r="AK6" s="111"/>
      <c r="AL6" s="111"/>
      <c r="AM6" s="111"/>
      <c r="AN6" s="111"/>
      <c r="AO6" s="87" t="e">
        <f>(AU6-AV6)/ABS(AV6)</f>
        <v>#DIV/0!</v>
      </c>
      <c r="AP6" s="87" t="e">
        <f>(AV6-AW6)/ABS(AW6)</f>
        <v>#DIV/0!</v>
      </c>
      <c r="AQ6" s="87" t="e">
        <f>(AW6-AX6)/ABS(AX6)</f>
        <v>#DIV/0!</v>
      </c>
      <c r="AR6" s="110">
        <f>AU6-AV6</f>
        <v>0</v>
      </c>
      <c r="AS6" s="110">
        <f>AV6-AW6</f>
        <v>0</v>
      </c>
      <c r="AT6" s="110">
        <f>AW6-AX6</f>
        <v>0</v>
      </c>
      <c r="AU6" s="111"/>
      <c r="AV6" s="111"/>
      <c r="AW6" s="111"/>
      <c r="AX6" s="111"/>
      <c r="AY6" s="87" t="e">
        <f>(BE6-BF6)/ABS(BF6)</f>
        <v>#DIV/0!</v>
      </c>
      <c r="AZ6" s="87" t="e">
        <f>(BF6-BG6)/ABS(BG6)</f>
        <v>#DIV/0!</v>
      </c>
      <c r="BA6" s="87" t="e">
        <f>(BG6-BH6)/ABS(BH6)</f>
        <v>#DIV/0!</v>
      </c>
      <c r="BB6" s="110">
        <f>BE6-BF6</f>
        <v>0</v>
      </c>
      <c r="BC6" s="110">
        <f>BF6-BG6</f>
        <v>0</v>
      </c>
      <c r="BD6" s="110">
        <f>BG6-BH6</f>
        <v>0</v>
      </c>
      <c r="BE6" s="111"/>
      <c r="BF6" s="111"/>
      <c r="BG6" s="111"/>
      <c r="BH6" s="111"/>
      <c r="BI6" s="87" t="e">
        <f>(BO6-BP6)/ABS(BP6)</f>
        <v>#DIV/0!</v>
      </c>
      <c r="BJ6" s="87" t="e">
        <f>(BP6-BQ6)/ABS(BQ6)</f>
        <v>#DIV/0!</v>
      </c>
      <c r="BK6" s="87" t="e">
        <f>(BQ6-BR6)/ABS(BR6)</f>
        <v>#DIV/0!</v>
      </c>
      <c r="BL6" s="110">
        <f>BO6-BP6</f>
        <v>0</v>
      </c>
      <c r="BM6" s="110">
        <f>BP6-BQ6</f>
        <v>0</v>
      </c>
      <c r="BN6" s="110">
        <f>BQ6-BR6</f>
        <v>0</v>
      </c>
      <c r="BO6" s="111"/>
      <c r="BP6" s="111"/>
      <c r="BQ6" s="111"/>
      <c r="BR6" s="111"/>
      <c r="BS6" s="87" t="e">
        <f>(BY6-BZ6)/ABS(BZ6)</f>
        <v>#DIV/0!</v>
      </c>
      <c r="BT6" s="87" t="e">
        <f>(BZ6-CA6)/ABS(CA6)</f>
        <v>#DIV/0!</v>
      </c>
      <c r="BU6" s="87" t="e">
        <f>(CA6-CB6)/ABS(CB6)</f>
        <v>#DIV/0!</v>
      </c>
      <c r="BV6" s="110">
        <f>BY6-BZ6</f>
        <v>0</v>
      </c>
      <c r="BW6" s="110">
        <f>BZ6-CA6</f>
        <v>0</v>
      </c>
      <c r="BX6" s="110">
        <f>CA6-CB6</f>
        <v>0</v>
      </c>
      <c r="BY6" s="54"/>
      <c r="BZ6" s="54"/>
      <c r="CA6" s="54"/>
      <c r="CB6" s="54"/>
      <c r="CC6" s="110">
        <f>Tabel1[[#This Row],[2023 - Antal skibe ]]-Tabel1[[#This Row],[2022 - Antal skibe ]]</f>
        <v>0</v>
      </c>
      <c r="CD6" s="110">
        <f>Tabel1[[#This Row],[2022 - Antal skibe ]]-Tabel1[[#This Row],[2021 - Antal skibe ]]</f>
        <v>0</v>
      </c>
      <c r="CE6" s="5"/>
      <c r="CF6" s="5"/>
      <c r="CG6" s="5"/>
      <c r="CH6" s="100">
        <f>(Tabel1[[#This Row],[Godsomsætning 2023]]-Tabel1[[#This Row],[Godsomsætning 2022]])/Tabel1[[#This Row],[Godsomsætning 2022]]</f>
        <v>-1</v>
      </c>
      <c r="CI6" s="100">
        <f>(Tabel1[[#This Row],[Godsomsætning 2022]]-Tabel1[[#This Row],[Godsomsætning 2021]])/Tabel1[[#This Row],[Godsomsætning 2021]]</f>
        <v>2.2153057488099596E-2</v>
      </c>
      <c r="CJ6" s="99">
        <f>Tabel1[[#This Row],[Godsomsætning 2023]]-Tabel1[[#This Row],[Godsomsætning 2022]]</f>
        <v>-5583000</v>
      </c>
      <c r="CK6" s="89">
        <f>Tabel1[[#This Row],[Godsomsætning 2022]]-Tabel1[[#This Row],[Godsomsætning 2021]]</f>
        <v>121000</v>
      </c>
      <c r="CL6" s="54"/>
      <c r="CM6" s="54">
        <v>5583000</v>
      </c>
      <c r="CN6" s="54">
        <v>5462000</v>
      </c>
      <c r="CO6" s="19"/>
      <c r="CP6" s="1"/>
      <c r="CQ6" s="4"/>
      <c r="CR6" s="1"/>
      <c r="CS6" s="1"/>
      <c r="CT6" s="15"/>
    </row>
    <row r="7" spans="1:98" s="97" customFormat="1" x14ac:dyDescent="0.25">
      <c r="A7" s="80" t="s">
        <v>151</v>
      </c>
      <c r="B7" s="117">
        <v>25868455</v>
      </c>
      <c r="C7" s="5" t="s">
        <v>154</v>
      </c>
      <c r="D7"/>
      <c r="E7">
        <v>522210</v>
      </c>
      <c r="F7" s="108" t="s">
        <v>347</v>
      </c>
      <c r="G7" s="109"/>
      <c r="H7" s="109"/>
      <c r="I7" s="109"/>
      <c r="J7" s="109"/>
      <c r="K7" s="87" t="e">
        <f>Q7/R7-1</f>
        <v>#DIV/0!</v>
      </c>
      <c r="L7" s="87" t="e">
        <f>R7/S7-1</f>
        <v>#DIV/0!</v>
      </c>
      <c r="M7" s="87" t="e">
        <f>S7/T7-1</f>
        <v>#DIV/0!</v>
      </c>
      <c r="N7" s="110">
        <f>Q7-R7</f>
        <v>0</v>
      </c>
      <c r="O7" s="110">
        <f>R7-S7</f>
        <v>0</v>
      </c>
      <c r="P7" s="110">
        <f>S7-T7</f>
        <v>0</v>
      </c>
      <c r="Q7" s="111"/>
      <c r="R7" s="111"/>
      <c r="S7" s="111"/>
      <c r="T7" s="111"/>
      <c r="U7" s="87" t="e">
        <f>(AA7-AB7)/ABS(AB7)</f>
        <v>#DIV/0!</v>
      </c>
      <c r="V7" s="87" t="e">
        <f>(AB7-AC7)/ABS(AC7)</f>
        <v>#DIV/0!</v>
      </c>
      <c r="W7" s="87" t="e">
        <f>(AC7-AD7)/ABS(AD7)</f>
        <v>#DIV/0!</v>
      </c>
      <c r="X7" s="110">
        <f>AA7-AB7</f>
        <v>0</v>
      </c>
      <c r="Y7" s="110">
        <f>AB7-AC7</f>
        <v>0</v>
      </c>
      <c r="Z7" s="110">
        <f>AC7-AD7</f>
        <v>0</v>
      </c>
      <c r="AA7" s="111"/>
      <c r="AB7" s="111"/>
      <c r="AC7" s="111"/>
      <c r="AD7" s="111"/>
      <c r="AE7" s="87" t="e">
        <f>(AK7-AL7)/ABS(AL7)</f>
        <v>#DIV/0!</v>
      </c>
      <c r="AF7" s="87" t="e">
        <f>(AL7-AM7)/ABS(AM7)</f>
        <v>#DIV/0!</v>
      </c>
      <c r="AG7" s="87" t="e">
        <f>(AM7-AN7)/ABS(AN7)</f>
        <v>#DIV/0!</v>
      </c>
      <c r="AH7" s="110">
        <f>AK7-AL7</f>
        <v>0</v>
      </c>
      <c r="AI7" s="110">
        <f>AL7-AM7</f>
        <v>0</v>
      </c>
      <c r="AJ7" s="110">
        <f>AM7-AN7</f>
        <v>0</v>
      </c>
      <c r="AK7" s="111"/>
      <c r="AL7" s="111"/>
      <c r="AM7" s="111"/>
      <c r="AN7" s="111"/>
      <c r="AO7" s="87" t="e">
        <f>(AU7-AV7)/ABS(AV7)</f>
        <v>#DIV/0!</v>
      </c>
      <c r="AP7" s="87" t="e">
        <f>(AV7-AW7)/ABS(AW7)</f>
        <v>#DIV/0!</v>
      </c>
      <c r="AQ7" s="87" t="e">
        <f>(AW7-AX7)/ABS(AX7)</f>
        <v>#DIV/0!</v>
      </c>
      <c r="AR7" s="110">
        <f>AU7-AV7</f>
        <v>0</v>
      </c>
      <c r="AS7" s="110">
        <f>AV7-AW7</f>
        <v>0</v>
      </c>
      <c r="AT7" s="110">
        <f>AW7-AX7</f>
        <v>0</v>
      </c>
      <c r="AU7" s="111"/>
      <c r="AV7" s="111"/>
      <c r="AW7" s="111"/>
      <c r="AX7" s="111"/>
      <c r="AY7" s="87" t="e">
        <f>(BE7-BF7)/ABS(BF7)</f>
        <v>#DIV/0!</v>
      </c>
      <c r="AZ7" s="87" t="e">
        <f>(BF7-BG7)/ABS(BG7)</f>
        <v>#DIV/0!</v>
      </c>
      <c r="BA7" s="87" t="e">
        <f>(BG7-BH7)/ABS(BH7)</f>
        <v>#DIV/0!</v>
      </c>
      <c r="BB7" s="110">
        <f>BE7-BF7</f>
        <v>0</v>
      </c>
      <c r="BC7" s="110">
        <f>BF7-BG7</f>
        <v>0</v>
      </c>
      <c r="BD7" s="110">
        <f>BG7-BH7</f>
        <v>0</v>
      </c>
      <c r="BE7" s="111"/>
      <c r="BF7" s="111"/>
      <c r="BG7" s="111"/>
      <c r="BH7" s="111"/>
      <c r="BI7" s="87" t="e">
        <f>(BO7-BP7)/ABS(BP7)</f>
        <v>#DIV/0!</v>
      </c>
      <c r="BJ7" s="87" t="e">
        <f>(BP7-BQ7)/ABS(BQ7)</f>
        <v>#DIV/0!</v>
      </c>
      <c r="BK7" s="87" t="e">
        <f>(BQ7-BR7)/ABS(BR7)</f>
        <v>#DIV/0!</v>
      </c>
      <c r="BL7" s="110">
        <f>BO7-BP7</f>
        <v>0</v>
      </c>
      <c r="BM7" s="110">
        <f>BP7-BQ7</f>
        <v>0</v>
      </c>
      <c r="BN7" s="110">
        <f>BQ7-BR7</f>
        <v>0</v>
      </c>
      <c r="BO7" s="111"/>
      <c r="BP7" s="111"/>
      <c r="BQ7" s="111"/>
      <c r="BR7" s="111"/>
      <c r="BS7" s="87" t="e">
        <f>(BY7-BZ7)/ABS(BZ7)</f>
        <v>#DIV/0!</v>
      </c>
      <c r="BT7" s="87" t="e">
        <f>(BZ7-CA7)/ABS(CA7)</f>
        <v>#DIV/0!</v>
      </c>
      <c r="BU7" s="87" t="e">
        <f>(CA7-CB7)/ABS(CB7)</f>
        <v>#DIV/0!</v>
      </c>
      <c r="BV7" s="110">
        <f>BY7-BZ7</f>
        <v>0</v>
      </c>
      <c r="BW7" s="110">
        <f>BZ7-CA7</f>
        <v>0</v>
      </c>
      <c r="BX7" s="110">
        <f>CA7-CB7</f>
        <v>0</v>
      </c>
      <c r="BY7" s="54"/>
      <c r="BZ7" s="54"/>
      <c r="CA7" s="54"/>
      <c r="CB7" s="54"/>
      <c r="CC7" s="110">
        <f>Tabel1[[#This Row],[2023 - Antal skibe ]]-Tabel1[[#This Row],[2022 - Antal skibe ]]</f>
        <v>0</v>
      </c>
      <c r="CD7" s="110">
        <f>Tabel1[[#This Row],[2022 - Antal skibe ]]-Tabel1[[#This Row],[2021 - Antal skibe ]]</f>
        <v>0</v>
      </c>
      <c r="CE7" s="5"/>
      <c r="CF7" s="5"/>
      <c r="CG7" s="5"/>
      <c r="CH7" s="100">
        <f>(Tabel1[[#This Row],[Godsomsætning 2023]]-Tabel1[[#This Row],[Godsomsætning 2022]])/Tabel1[[#This Row],[Godsomsætning 2022]]</f>
        <v>-1</v>
      </c>
      <c r="CI7" s="100">
        <f>(Tabel1[[#This Row],[Godsomsætning 2022]]-Tabel1[[#This Row],[Godsomsætning 2021]])/Tabel1[[#This Row],[Godsomsætning 2021]]</f>
        <v>-4.6567450792126742E-2</v>
      </c>
      <c r="CJ7" s="99">
        <f>Tabel1[[#This Row],[Godsomsætning 2023]]-Tabel1[[#This Row],[Godsomsætning 2022]]</f>
        <v>-1986000</v>
      </c>
      <c r="CK7" s="89">
        <f>Tabel1[[#This Row],[Godsomsætning 2022]]-Tabel1[[#This Row],[Godsomsætning 2021]]</f>
        <v>-97000</v>
      </c>
      <c r="CL7" s="54"/>
      <c r="CM7" s="54">
        <v>1986000</v>
      </c>
      <c r="CN7" s="54">
        <v>2083000</v>
      </c>
      <c r="CO7" s="19"/>
      <c r="CP7" s="1"/>
      <c r="CQ7" s="4" t="s">
        <v>13</v>
      </c>
      <c r="CR7" s="1"/>
      <c r="CS7" s="1"/>
      <c r="CT7" s="15"/>
    </row>
    <row r="8" spans="1:98" s="97" customFormat="1" x14ac:dyDescent="0.25">
      <c r="A8" s="80" t="s">
        <v>423</v>
      </c>
      <c r="B8" s="117">
        <v>62749318</v>
      </c>
      <c r="C8" s="5" t="s">
        <v>165</v>
      </c>
      <c r="D8"/>
      <c r="E8"/>
      <c r="F8" s="108"/>
      <c r="G8" s="109"/>
      <c r="H8" s="109"/>
      <c r="I8" s="109"/>
      <c r="J8" s="109"/>
      <c r="K8" s="87" t="e">
        <f>Q8/R8-1</f>
        <v>#DIV/0!</v>
      </c>
      <c r="L8" s="87" t="e">
        <f>R8/S8-1</f>
        <v>#DIV/0!</v>
      </c>
      <c r="M8" s="87" t="e">
        <f>S8/T8-1</f>
        <v>#DIV/0!</v>
      </c>
      <c r="N8" s="110">
        <f>Q8-R8</f>
        <v>0</v>
      </c>
      <c r="O8" s="110">
        <f>R8-S8</f>
        <v>0</v>
      </c>
      <c r="P8" s="110">
        <f>S8-T8</f>
        <v>0</v>
      </c>
      <c r="Q8" s="111"/>
      <c r="R8" s="111"/>
      <c r="S8" s="111"/>
      <c r="T8" s="111"/>
      <c r="U8" s="87" t="e">
        <f>(AA8-AB8)/ABS(AB8)</f>
        <v>#DIV/0!</v>
      </c>
      <c r="V8" s="87" t="e">
        <f>(AB8-AC8)/ABS(AC8)</f>
        <v>#DIV/0!</v>
      </c>
      <c r="W8" s="87" t="e">
        <f>(AC8-AD8)/ABS(AD8)</f>
        <v>#DIV/0!</v>
      </c>
      <c r="X8" s="110">
        <f>AA8-AB8</f>
        <v>0</v>
      </c>
      <c r="Y8" s="110">
        <f>AB8-AC8</f>
        <v>0</v>
      </c>
      <c r="Z8" s="110">
        <f>AC8-AD8</f>
        <v>0</v>
      </c>
      <c r="AA8" s="111"/>
      <c r="AB8" s="111"/>
      <c r="AC8" s="111"/>
      <c r="AD8" s="111"/>
      <c r="AE8" s="87" t="e">
        <f>(AK8-AL8)/ABS(AL8)</f>
        <v>#DIV/0!</v>
      </c>
      <c r="AF8" s="87" t="e">
        <f>(AL8-AM8)/ABS(AM8)</f>
        <v>#DIV/0!</v>
      </c>
      <c r="AG8" s="87" t="e">
        <f>(AM8-AN8)/ABS(AN8)</f>
        <v>#DIV/0!</v>
      </c>
      <c r="AH8" s="110">
        <f>AK8-AL8</f>
        <v>0</v>
      </c>
      <c r="AI8" s="110">
        <f>AL8-AM8</f>
        <v>0</v>
      </c>
      <c r="AJ8" s="110">
        <f>AM8-AN8</f>
        <v>0</v>
      </c>
      <c r="AK8" s="111"/>
      <c r="AL8" s="111"/>
      <c r="AM8" s="111"/>
      <c r="AN8" s="111"/>
      <c r="AO8" s="87" t="e">
        <f>(AU8-AV8)/ABS(AV8)</f>
        <v>#DIV/0!</v>
      </c>
      <c r="AP8" s="87" t="e">
        <f>(AV8-AW8)/ABS(AW8)</f>
        <v>#DIV/0!</v>
      </c>
      <c r="AQ8" s="87" t="e">
        <f>(AW8-AX8)/ABS(AX8)</f>
        <v>#DIV/0!</v>
      </c>
      <c r="AR8" s="110">
        <f>AU8-AV8</f>
        <v>0</v>
      </c>
      <c r="AS8" s="110">
        <f>AV8-AW8</f>
        <v>0</v>
      </c>
      <c r="AT8" s="110">
        <f>AW8-AX8</f>
        <v>0</v>
      </c>
      <c r="AU8" s="111"/>
      <c r="AV8" s="111"/>
      <c r="AW8" s="111"/>
      <c r="AX8" s="111"/>
      <c r="AY8" s="87" t="e">
        <f>(BE8-BF8)/ABS(BF8)</f>
        <v>#DIV/0!</v>
      </c>
      <c r="AZ8" s="87" t="e">
        <f>(BF8-BG8)/ABS(BG8)</f>
        <v>#DIV/0!</v>
      </c>
      <c r="BA8" s="87" t="e">
        <f>(BG8-BH8)/ABS(BH8)</f>
        <v>#DIV/0!</v>
      </c>
      <c r="BB8" s="110">
        <f>BE8-BF8</f>
        <v>0</v>
      </c>
      <c r="BC8" s="110">
        <f>BF8-BG8</f>
        <v>0</v>
      </c>
      <c r="BD8" s="110">
        <f>BG8-BH8</f>
        <v>0</v>
      </c>
      <c r="BE8" s="111"/>
      <c r="BF8" s="111"/>
      <c r="BG8" s="111"/>
      <c r="BH8" s="111"/>
      <c r="BI8" s="87" t="e">
        <f>(BO8-BP8)/ABS(BP8)</f>
        <v>#DIV/0!</v>
      </c>
      <c r="BJ8" s="87" t="e">
        <f>(BP8-BQ8)/ABS(BQ8)</f>
        <v>#DIV/0!</v>
      </c>
      <c r="BK8" s="87" t="e">
        <f>(BQ8-BR8)/ABS(BR8)</f>
        <v>#DIV/0!</v>
      </c>
      <c r="BL8" s="110">
        <f>BO8-BP8</f>
        <v>0</v>
      </c>
      <c r="BM8" s="110">
        <f>BP8-BQ8</f>
        <v>0</v>
      </c>
      <c r="BN8" s="110">
        <f>BQ8-BR8</f>
        <v>0</v>
      </c>
      <c r="BO8" s="111"/>
      <c r="BP8" s="111"/>
      <c r="BQ8" s="111"/>
      <c r="BR8" s="111"/>
      <c r="BS8" s="87" t="e">
        <f>(BY8-BZ8)/ABS(BZ8)</f>
        <v>#DIV/0!</v>
      </c>
      <c r="BT8" s="87">
        <f>(BZ8-CA8)/ABS(CA8)</f>
        <v>-1</v>
      </c>
      <c r="BU8" s="87">
        <f>(CA8-CB8)/ABS(CB8)</f>
        <v>4.2857142857142858E-2</v>
      </c>
      <c r="BV8" s="110">
        <f>BY8-BZ8</f>
        <v>0</v>
      </c>
      <c r="BW8" s="110">
        <f>BZ8-CA8</f>
        <v>-73</v>
      </c>
      <c r="BX8" s="110">
        <f>CA8-CB8</f>
        <v>3</v>
      </c>
      <c r="BY8" s="54"/>
      <c r="BZ8" s="54"/>
      <c r="CA8" s="54">
        <v>73</v>
      </c>
      <c r="CB8" s="54">
        <v>70</v>
      </c>
      <c r="CC8" s="110">
        <f>Tabel1[[#This Row],[2023 - Antal skibe ]]-Tabel1[[#This Row],[2022 - Antal skibe ]]</f>
        <v>0</v>
      </c>
      <c r="CD8" s="110">
        <f>Tabel1[[#This Row],[2022 - Antal skibe ]]-Tabel1[[#This Row],[2021 - Antal skibe ]]</f>
        <v>0</v>
      </c>
      <c r="CE8" s="5"/>
      <c r="CF8" s="5"/>
      <c r="CG8" s="5"/>
      <c r="CH8" s="100" t="e">
        <f>(Tabel1[[#This Row],[Godsomsætning 2023]]-Tabel1[[#This Row],[Godsomsætning 2022]])/Tabel1[[#This Row],[Godsomsætning 2022]]</f>
        <v>#DIV/0!</v>
      </c>
      <c r="CI8" s="100" t="e">
        <f>(Tabel1[[#This Row],[Godsomsætning 2022]]-Tabel1[[#This Row],[Godsomsætning 2021]])/Tabel1[[#This Row],[Godsomsætning 2021]]</f>
        <v>#DIV/0!</v>
      </c>
      <c r="CJ8" s="99"/>
      <c r="CK8" s="89">
        <f>Tabel1[[#This Row],[Godsomsætning 2022]]-Tabel1[[#This Row],[Godsomsætning 2021]]</f>
        <v>0</v>
      </c>
      <c r="CL8" s="54"/>
      <c r="CM8" s="54"/>
      <c r="CN8" s="54"/>
      <c r="CO8" s="19"/>
      <c r="CP8" s="1"/>
      <c r="CQ8" s="4" t="s">
        <v>13</v>
      </c>
      <c r="CR8" s="1"/>
      <c r="CS8" s="1"/>
      <c r="CT8" s="15"/>
    </row>
    <row r="9" spans="1:98" s="97" customFormat="1" x14ac:dyDescent="0.25">
      <c r="A9" s="80" t="s">
        <v>297</v>
      </c>
      <c r="B9" s="117">
        <v>64232215</v>
      </c>
      <c r="C9" s="5" t="s">
        <v>154</v>
      </c>
      <c r="D9"/>
      <c r="E9">
        <v>522210</v>
      </c>
      <c r="F9" s="108" t="s">
        <v>347</v>
      </c>
      <c r="G9" s="109"/>
      <c r="H9" s="109"/>
      <c r="I9" s="109"/>
      <c r="J9" s="109"/>
      <c r="K9" s="87" t="e">
        <f>Q9/R9-1</f>
        <v>#DIV/0!</v>
      </c>
      <c r="L9" s="87" t="e">
        <f>R9/S9-1</f>
        <v>#DIV/0!</v>
      </c>
      <c r="M9" s="87" t="e">
        <f>S9/T9-1</f>
        <v>#DIV/0!</v>
      </c>
      <c r="N9" s="110">
        <f>Q9-R9</f>
        <v>0</v>
      </c>
      <c r="O9" s="110">
        <f>R9-S9</f>
        <v>0</v>
      </c>
      <c r="P9" s="110">
        <f>S9-T9</f>
        <v>0</v>
      </c>
      <c r="Q9" s="111"/>
      <c r="R9" s="111"/>
      <c r="S9" s="111"/>
      <c r="T9" s="111"/>
      <c r="U9" s="87" t="e">
        <f>(AA9-AB9)/ABS(AB9)</f>
        <v>#DIV/0!</v>
      </c>
      <c r="V9" s="87" t="e">
        <f>(AB9-AC9)/ABS(AC9)</f>
        <v>#DIV/0!</v>
      </c>
      <c r="W9" s="87" t="e">
        <f>(AC9-AD9)/ABS(AD9)</f>
        <v>#DIV/0!</v>
      </c>
      <c r="X9" s="110">
        <f>AA9-AB9</f>
        <v>0</v>
      </c>
      <c r="Y9" s="110">
        <f>AB9-AC9</f>
        <v>0</v>
      </c>
      <c r="Z9" s="110">
        <f>AC9-AD9</f>
        <v>0</v>
      </c>
      <c r="AA9" s="111"/>
      <c r="AB9" s="111"/>
      <c r="AC9" s="111"/>
      <c r="AD9" s="111"/>
      <c r="AE9" s="87" t="e">
        <f>(AK9-AL9)/ABS(AL9)</f>
        <v>#DIV/0!</v>
      </c>
      <c r="AF9" s="87" t="e">
        <f>(AL9-AM9)/ABS(AM9)</f>
        <v>#DIV/0!</v>
      </c>
      <c r="AG9" s="87" t="e">
        <f>(AM9-AN9)/ABS(AN9)</f>
        <v>#DIV/0!</v>
      </c>
      <c r="AH9" s="110">
        <f>AK9-AL9</f>
        <v>0</v>
      </c>
      <c r="AI9" s="110">
        <f>AL9-AM9</f>
        <v>0</v>
      </c>
      <c r="AJ9" s="110">
        <f>AM9-AN9</f>
        <v>0</v>
      </c>
      <c r="AK9" s="111"/>
      <c r="AL9" s="111"/>
      <c r="AM9" s="111"/>
      <c r="AN9" s="111"/>
      <c r="AO9" s="87" t="e">
        <f>(AU9-AV9)/ABS(AV9)</f>
        <v>#DIV/0!</v>
      </c>
      <c r="AP9" s="87" t="e">
        <f>(AV9-AW9)/ABS(AW9)</f>
        <v>#DIV/0!</v>
      </c>
      <c r="AQ9" s="87" t="e">
        <f>(AW9-AX9)/ABS(AX9)</f>
        <v>#DIV/0!</v>
      </c>
      <c r="AR9" s="110">
        <f>AU9-AV9</f>
        <v>0</v>
      </c>
      <c r="AS9" s="110">
        <f>AV9-AW9</f>
        <v>0</v>
      </c>
      <c r="AT9" s="110">
        <f>AW9-AX9</f>
        <v>0</v>
      </c>
      <c r="AU9" s="111"/>
      <c r="AV9" s="111"/>
      <c r="AW9" s="111"/>
      <c r="AX9" s="111"/>
      <c r="AY9" s="87" t="e">
        <f>(BE9-BF9)/ABS(BF9)</f>
        <v>#DIV/0!</v>
      </c>
      <c r="AZ9" s="87" t="e">
        <f>(BF9-BG9)/ABS(BG9)</f>
        <v>#DIV/0!</v>
      </c>
      <c r="BA9" s="87" t="e">
        <f>(BG9-BH9)/ABS(BH9)</f>
        <v>#DIV/0!</v>
      </c>
      <c r="BB9" s="110">
        <f>BE9-BF9</f>
        <v>0</v>
      </c>
      <c r="BC9" s="110">
        <f>BF9-BG9</f>
        <v>0</v>
      </c>
      <c r="BD9" s="110">
        <f>BG9-BH9</f>
        <v>0</v>
      </c>
      <c r="BE9" s="111"/>
      <c r="BF9" s="111"/>
      <c r="BG9" s="111"/>
      <c r="BH9" s="111"/>
      <c r="BI9" s="87" t="e">
        <f>(BO9-BP9)/ABS(BP9)</f>
        <v>#DIV/0!</v>
      </c>
      <c r="BJ9" s="87" t="e">
        <f>(BP9-BQ9)/ABS(BQ9)</f>
        <v>#DIV/0!</v>
      </c>
      <c r="BK9" s="87" t="e">
        <f>(BQ9-BR9)/ABS(BR9)</f>
        <v>#DIV/0!</v>
      </c>
      <c r="BL9" s="110">
        <f>BO9-BP9</f>
        <v>0</v>
      </c>
      <c r="BM9" s="110">
        <f>BP9-BQ9</f>
        <v>0</v>
      </c>
      <c r="BN9" s="110">
        <f>BQ9-BR9</f>
        <v>0</v>
      </c>
      <c r="BO9" s="111"/>
      <c r="BP9" s="111"/>
      <c r="BQ9" s="111"/>
      <c r="BR9" s="111"/>
      <c r="BS9" s="87" t="e">
        <f>(BY9-BZ9)/ABS(BZ9)</f>
        <v>#DIV/0!</v>
      </c>
      <c r="BT9" s="87" t="e">
        <f>(BZ9-CA9)/ABS(CA9)</f>
        <v>#DIV/0!</v>
      </c>
      <c r="BU9" s="87" t="e">
        <f>(CA9-CB9)/ABS(CB9)</f>
        <v>#DIV/0!</v>
      </c>
      <c r="BV9" s="110">
        <f>BY9-BZ9</f>
        <v>0</v>
      </c>
      <c r="BW9" s="110">
        <f>BZ9-CA9</f>
        <v>0</v>
      </c>
      <c r="BX9" s="110">
        <f>CA9-CB9</f>
        <v>0</v>
      </c>
      <c r="BY9" s="54"/>
      <c r="BZ9" s="54"/>
      <c r="CA9" s="54"/>
      <c r="CB9" s="54"/>
      <c r="CC9" s="110">
        <f>Tabel1[[#This Row],[2023 - Antal skibe ]]-Tabel1[[#This Row],[2022 - Antal skibe ]]</f>
        <v>0</v>
      </c>
      <c r="CD9" s="110">
        <f>Tabel1[[#This Row],[2022 - Antal skibe ]]-Tabel1[[#This Row],[2021 - Antal skibe ]]</f>
        <v>0</v>
      </c>
      <c r="CE9" s="5"/>
      <c r="CF9" s="5"/>
      <c r="CG9" s="5"/>
      <c r="CH9" s="100">
        <f>(Tabel1[[#This Row],[Godsomsætning 2023]]-Tabel1[[#This Row],[Godsomsætning 2022]])/Tabel1[[#This Row],[Godsomsætning 2022]]</f>
        <v>-1</v>
      </c>
      <c r="CI9" s="100">
        <f>(Tabel1[[#This Row],[Godsomsætning 2022]]-Tabel1[[#This Row],[Godsomsætning 2021]])/Tabel1[[#This Row],[Godsomsætning 2021]]</f>
        <v>0.34162162162162163</v>
      </c>
      <c r="CJ9" s="99">
        <f>Tabel1[[#This Row],[Godsomsætning 2023]]-Tabel1[[#This Row],[Godsomsætning 2022]]</f>
        <v>-1241000</v>
      </c>
      <c r="CK9" s="89">
        <f>Tabel1[[#This Row],[Godsomsætning 2022]]-Tabel1[[#This Row],[Godsomsætning 2021]]</f>
        <v>316000</v>
      </c>
      <c r="CL9" s="54"/>
      <c r="CM9" s="54">
        <v>1241000</v>
      </c>
      <c r="CN9" s="54">
        <v>925000</v>
      </c>
      <c r="CO9" s="19"/>
      <c r="CP9" s="1"/>
      <c r="CQ9" s="4"/>
      <c r="CR9" s="1"/>
      <c r="CS9" s="1"/>
      <c r="CT9" s="15"/>
    </row>
    <row r="10" spans="1:98" s="97" customFormat="1" x14ac:dyDescent="0.25">
      <c r="A10" s="80" t="s">
        <v>296</v>
      </c>
      <c r="B10" s="117">
        <v>31014859</v>
      </c>
      <c r="C10" s="5" t="s">
        <v>154</v>
      </c>
      <c r="D10"/>
      <c r="E10">
        <v>522210</v>
      </c>
      <c r="F10" s="108" t="s">
        <v>347</v>
      </c>
      <c r="G10" s="109"/>
      <c r="H10" s="109"/>
      <c r="I10" s="109"/>
      <c r="J10" s="109"/>
      <c r="K10" s="87" t="e">
        <f>Q10/R10-1</f>
        <v>#DIV/0!</v>
      </c>
      <c r="L10" s="87" t="e">
        <f>R10/S10-1</f>
        <v>#DIV/0!</v>
      </c>
      <c r="M10" s="87" t="e">
        <f>S10/T10-1</f>
        <v>#DIV/0!</v>
      </c>
      <c r="N10" s="110">
        <f>Q10-R10</f>
        <v>0</v>
      </c>
      <c r="O10" s="110">
        <f>R10-S10</f>
        <v>0</v>
      </c>
      <c r="P10" s="110">
        <f>S10-T10</f>
        <v>0</v>
      </c>
      <c r="Q10" s="111"/>
      <c r="R10" s="111"/>
      <c r="S10" s="111"/>
      <c r="T10" s="111"/>
      <c r="U10" s="87" t="e">
        <f>(AA10-AB10)/ABS(AB10)</f>
        <v>#DIV/0!</v>
      </c>
      <c r="V10" s="87" t="e">
        <f>(AB10-AC10)/ABS(AC10)</f>
        <v>#DIV/0!</v>
      </c>
      <c r="W10" s="87" t="e">
        <f>(AC10-AD10)/ABS(AD10)</f>
        <v>#DIV/0!</v>
      </c>
      <c r="X10" s="110">
        <f>AA10-AB10</f>
        <v>0</v>
      </c>
      <c r="Y10" s="110">
        <f>AB10-AC10</f>
        <v>0</v>
      </c>
      <c r="Z10" s="110">
        <f>AC10-AD10</f>
        <v>0</v>
      </c>
      <c r="AA10" s="111"/>
      <c r="AB10" s="111"/>
      <c r="AC10" s="111"/>
      <c r="AD10" s="111"/>
      <c r="AE10" s="87" t="e">
        <f>(AK10-AL10)/ABS(AL10)</f>
        <v>#DIV/0!</v>
      </c>
      <c r="AF10" s="87" t="e">
        <f>(AL10-AM10)/ABS(AM10)</f>
        <v>#DIV/0!</v>
      </c>
      <c r="AG10" s="87" t="e">
        <f>(AM10-AN10)/ABS(AN10)</f>
        <v>#DIV/0!</v>
      </c>
      <c r="AH10" s="110">
        <f>AK10-AL10</f>
        <v>0</v>
      </c>
      <c r="AI10" s="110">
        <f>AL10-AM10</f>
        <v>0</v>
      </c>
      <c r="AJ10" s="110">
        <f>AM10-AN10</f>
        <v>0</v>
      </c>
      <c r="AK10" s="111"/>
      <c r="AL10" s="111"/>
      <c r="AM10" s="111"/>
      <c r="AN10" s="111"/>
      <c r="AO10" s="87" t="e">
        <f>(AU10-AV10)/ABS(AV10)</f>
        <v>#DIV/0!</v>
      </c>
      <c r="AP10" s="87" t="e">
        <f>(AV10-AW10)/ABS(AW10)</f>
        <v>#DIV/0!</v>
      </c>
      <c r="AQ10" s="87" t="e">
        <f>(AW10-AX10)/ABS(AX10)</f>
        <v>#DIV/0!</v>
      </c>
      <c r="AR10" s="110">
        <f>AU10-AV10</f>
        <v>0</v>
      </c>
      <c r="AS10" s="110">
        <f>AV10-AW10</f>
        <v>0</v>
      </c>
      <c r="AT10" s="110">
        <f>AW10-AX10</f>
        <v>0</v>
      </c>
      <c r="AU10" s="111"/>
      <c r="AV10" s="111"/>
      <c r="AW10" s="111"/>
      <c r="AX10" s="111"/>
      <c r="AY10" s="87" t="e">
        <f>(BE10-BF10)/ABS(BF10)</f>
        <v>#DIV/0!</v>
      </c>
      <c r="AZ10" s="87" t="e">
        <f>(BF10-BG10)/ABS(BG10)</f>
        <v>#DIV/0!</v>
      </c>
      <c r="BA10" s="87" t="e">
        <f>(BG10-BH10)/ABS(BH10)</f>
        <v>#DIV/0!</v>
      </c>
      <c r="BB10" s="110">
        <f>BE10-BF10</f>
        <v>0</v>
      </c>
      <c r="BC10" s="110">
        <f>BF10-BG10</f>
        <v>0</v>
      </c>
      <c r="BD10" s="110">
        <f>BG10-BH10</f>
        <v>0</v>
      </c>
      <c r="BE10" s="111"/>
      <c r="BF10" s="111"/>
      <c r="BG10" s="111"/>
      <c r="BH10" s="111"/>
      <c r="BI10" s="87" t="e">
        <f>(BO10-BP10)/ABS(BP10)</f>
        <v>#DIV/0!</v>
      </c>
      <c r="BJ10" s="87" t="e">
        <f>(BP10-BQ10)/ABS(BQ10)</f>
        <v>#DIV/0!</v>
      </c>
      <c r="BK10" s="87" t="e">
        <f>(BQ10-BR10)/ABS(BR10)</f>
        <v>#DIV/0!</v>
      </c>
      <c r="BL10" s="110">
        <f>BO10-BP10</f>
        <v>0</v>
      </c>
      <c r="BM10" s="110">
        <f>BP10-BQ10</f>
        <v>0</v>
      </c>
      <c r="BN10" s="110">
        <f>BQ10-BR10</f>
        <v>0</v>
      </c>
      <c r="BO10" s="111"/>
      <c r="BP10" s="111"/>
      <c r="BQ10" s="111"/>
      <c r="BR10" s="111"/>
      <c r="BS10" s="87" t="e">
        <f>(BY10-BZ10)/ABS(BZ10)</f>
        <v>#DIV/0!</v>
      </c>
      <c r="BT10" s="87" t="e">
        <f>(BZ10-CA10)/ABS(CA10)</f>
        <v>#DIV/0!</v>
      </c>
      <c r="BU10" s="87" t="e">
        <f>(CA10-CB10)/ABS(CB10)</f>
        <v>#DIV/0!</v>
      </c>
      <c r="BV10" s="110">
        <f>BY10-BZ10</f>
        <v>0</v>
      </c>
      <c r="BW10" s="110">
        <f>BZ10-CA10</f>
        <v>0</v>
      </c>
      <c r="BX10" s="110">
        <f>CA10-CB10</f>
        <v>0</v>
      </c>
      <c r="BY10" s="54"/>
      <c r="BZ10" s="54"/>
      <c r="CA10" s="54"/>
      <c r="CB10" s="54"/>
      <c r="CC10" s="110">
        <f>Tabel1[[#This Row],[2023 - Antal skibe ]]-Tabel1[[#This Row],[2022 - Antal skibe ]]</f>
        <v>0</v>
      </c>
      <c r="CD10" s="110">
        <f>Tabel1[[#This Row],[2022 - Antal skibe ]]-Tabel1[[#This Row],[2021 - Antal skibe ]]</f>
        <v>0</v>
      </c>
      <c r="CE10" s="5"/>
      <c r="CF10" s="5"/>
      <c r="CG10" s="5"/>
      <c r="CH10" s="100">
        <f>(Tabel1[[#This Row],[Godsomsætning 2023]]-Tabel1[[#This Row],[Godsomsætning 2022]])/Tabel1[[#This Row],[Godsomsætning 2022]]</f>
        <v>-1</v>
      </c>
      <c r="CI10" s="100">
        <f>(Tabel1[[#This Row],[Godsomsætning 2022]]-Tabel1[[#This Row],[Godsomsætning 2021]])/Tabel1[[#This Row],[Godsomsætning 2021]]</f>
        <v>7.0945945945945943E-2</v>
      </c>
      <c r="CJ10" s="99">
        <f>Tabel1[[#This Row],[Godsomsætning 2023]]-Tabel1[[#This Row],[Godsomsætning 2022]]</f>
        <v>-1268000</v>
      </c>
      <c r="CK10" s="89">
        <f>Tabel1[[#This Row],[Godsomsætning 2022]]-Tabel1[[#This Row],[Godsomsætning 2021]]</f>
        <v>84000</v>
      </c>
      <c r="CL10" s="54"/>
      <c r="CM10" s="54">
        <v>1268000</v>
      </c>
      <c r="CN10" s="54">
        <v>1184000</v>
      </c>
      <c r="CO10" s="19"/>
      <c r="CP10" s="1"/>
      <c r="CQ10" s="4"/>
      <c r="CR10" s="1"/>
      <c r="CS10" s="1"/>
      <c r="CT10" s="15"/>
    </row>
    <row r="11" spans="1:98" s="97" customFormat="1" x14ac:dyDescent="0.25">
      <c r="A11" s="80" t="s">
        <v>291</v>
      </c>
      <c r="B11" s="117">
        <v>25925165</v>
      </c>
      <c r="C11" s="5" t="s">
        <v>154</v>
      </c>
      <c r="D11"/>
      <c r="E11">
        <v>522210</v>
      </c>
      <c r="F11" s="108" t="s">
        <v>347</v>
      </c>
      <c r="G11" s="109"/>
      <c r="H11" s="109"/>
      <c r="I11" s="109"/>
      <c r="J11" s="109"/>
      <c r="K11" s="87" t="e">
        <f>Q11/R11-1</f>
        <v>#DIV/0!</v>
      </c>
      <c r="L11" s="87" t="e">
        <f>R11/S11-1</f>
        <v>#DIV/0!</v>
      </c>
      <c r="M11" s="87" t="e">
        <f>S11/T11-1</f>
        <v>#DIV/0!</v>
      </c>
      <c r="N11" s="110">
        <f>Q11-R11</f>
        <v>0</v>
      </c>
      <c r="O11" s="110">
        <f>R11-S11</f>
        <v>0</v>
      </c>
      <c r="P11" s="110">
        <f>S11-T11</f>
        <v>0</v>
      </c>
      <c r="Q11" s="111"/>
      <c r="R11" s="111"/>
      <c r="S11" s="111"/>
      <c r="T11" s="111"/>
      <c r="U11" s="87" t="e">
        <f>(AA11-AB11)/ABS(AB11)</f>
        <v>#DIV/0!</v>
      </c>
      <c r="V11" s="87" t="e">
        <f>(AB11-AC11)/ABS(AC11)</f>
        <v>#DIV/0!</v>
      </c>
      <c r="W11" s="87" t="e">
        <f>(AC11-AD11)/ABS(AD11)</f>
        <v>#DIV/0!</v>
      </c>
      <c r="X11" s="110">
        <f>AA11-AB11</f>
        <v>0</v>
      </c>
      <c r="Y11" s="110">
        <f>AB11-AC11</f>
        <v>0</v>
      </c>
      <c r="Z11" s="110">
        <f>AC11-AD11</f>
        <v>0</v>
      </c>
      <c r="AA11" s="111"/>
      <c r="AB11" s="111"/>
      <c r="AC11" s="111"/>
      <c r="AD11" s="111"/>
      <c r="AE11" s="87" t="e">
        <f>(AK11-AL11)/ABS(AL11)</f>
        <v>#DIV/0!</v>
      </c>
      <c r="AF11" s="87" t="e">
        <f>(AL11-AM11)/ABS(AM11)</f>
        <v>#DIV/0!</v>
      </c>
      <c r="AG11" s="87" t="e">
        <f>(AM11-AN11)/ABS(AN11)</f>
        <v>#DIV/0!</v>
      </c>
      <c r="AH11" s="110">
        <f>AK11-AL11</f>
        <v>0</v>
      </c>
      <c r="AI11" s="110">
        <f>AL11-AM11</f>
        <v>0</v>
      </c>
      <c r="AJ11" s="110">
        <f>AM11-AN11</f>
        <v>0</v>
      </c>
      <c r="AK11" s="111"/>
      <c r="AL11" s="111"/>
      <c r="AM11" s="111"/>
      <c r="AN11" s="111"/>
      <c r="AO11" s="87" t="e">
        <f>(AU11-AV11)/ABS(AV11)</f>
        <v>#DIV/0!</v>
      </c>
      <c r="AP11" s="87" t="e">
        <f>(AV11-AW11)/ABS(AW11)</f>
        <v>#DIV/0!</v>
      </c>
      <c r="AQ11" s="87" t="e">
        <f>(AW11-AX11)/ABS(AX11)</f>
        <v>#DIV/0!</v>
      </c>
      <c r="AR11" s="110">
        <f>AU11-AV11</f>
        <v>0</v>
      </c>
      <c r="AS11" s="110">
        <f>AV11-AW11</f>
        <v>0</v>
      </c>
      <c r="AT11" s="110">
        <f>AW11-AX11</f>
        <v>0</v>
      </c>
      <c r="AU11" s="111"/>
      <c r="AV11" s="111"/>
      <c r="AW11" s="111"/>
      <c r="AX11" s="111"/>
      <c r="AY11" s="87" t="e">
        <f>(BE11-BF11)/ABS(BF11)</f>
        <v>#DIV/0!</v>
      </c>
      <c r="AZ11" s="87" t="e">
        <f>(BF11-BG11)/ABS(BG11)</f>
        <v>#DIV/0!</v>
      </c>
      <c r="BA11" s="87" t="e">
        <f>(BG11-BH11)/ABS(BH11)</f>
        <v>#DIV/0!</v>
      </c>
      <c r="BB11" s="110">
        <f>BE11-BF11</f>
        <v>0</v>
      </c>
      <c r="BC11" s="110">
        <f>BF11-BG11</f>
        <v>0</v>
      </c>
      <c r="BD11" s="110">
        <f>BG11-BH11</f>
        <v>0</v>
      </c>
      <c r="BE11" s="111"/>
      <c r="BF11" s="111"/>
      <c r="BG11" s="111"/>
      <c r="BH11" s="111"/>
      <c r="BI11" s="87" t="e">
        <f>(BO11-BP11)/ABS(BP11)</f>
        <v>#DIV/0!</v>
      </c>
      <c r="BJ11" s="87" t="e">
        <f>(BP11-BQ11)/ABS(BQ11)</f>
        <v>#DIV/0!</v>
      </c>
      <c r="BK11" s="87" t="e">
        <f>(BQ11-BR11)/ABS(BR11)</f>
        <v>#DIV/0!</v>
      </c>
      <c r="BL11" s="110">
        <f>BO11-BP11</f>
        <v>0</v>
      </c>
      <c r="BM11" s="110">
        <f>BP11-BQ11</f>
        <v>0</v>
      </c>
      <c r="BN11" s="110">
        <f>BQ11-BR11</f>
        <v>0</v>
      </c>
      <c r="BO11" s="111"/>
      <c r="BP11" s="111"/>
      <c r="BQ11" s="111"/>
      <c r="BR11" s="111"/>
      <c r="BS11" s="87" t="e">
        <f>(BY11-BZ11)/ABS(BZ11)</f>
        <v>#DIV/0!</v>
      </c>
      <c r="BT11" s="87" t="e">
        <f>(BZ11-CA11)/ABS(CA11)</f>
        <v>#DIV/0!</v>
      </c>
      <c r="BU11" s="87" t="e">
        <f>(CA11-CB11)/ABS(CB11)</f>
        <v>#DIV/0!</v>
      </c>
      <c r="BV11" s="110">
        <f>BY11-BZ11</f>
        <v>0</v>
      </c>
      <c r="BW11" s="110">
        <f>BZ11-CA11</f>
        <v>0</v>
      </c>
      <c r="BX11" s="110">
        <f>CA11-CB11</f>
        <v>0</v>
      </c>
      <c r="BY11" s="54"/>
      <c r="BZ11" s="54"/>
      <c r="CA11" s="54"/>
      <c r="CB11" s="54"/>
      <c r="CC11" s="110">
        <f>Tabel1[[#This Row],[2023 - Antal skibe ]]-Tabel1[[#This Row],[2022 - Antal skibe ]]</f>
        <v>0</v>
      </c>
      <c r="CD11" s="110">
        <f>Tabel1[[#This Row],[2022 - Antal skibe ]]-Tabel1[[#This Row],[2021 - Antal skibe ]]</f>
        <v>0</v>
      </c>
      <c r="CE11" s="5"/>
      <c r="CF11" s="5"/>
      <c r="CG11" s="5"/>
      <c r="CH11" s="100">
        <f>(Tabel1[[#This Row],[Godsomsætning 2023]]-Tabel1[[#This Row],[Godsomsætning 2022]])/Tabel1[[#This Row],[Godsomsætning 2022]]</f>
        <v>-1</v>
      </c>
      <c r="CI11" s="100">
        <f>(Tabel1[[#This Row],[Godsomsætning 2022]]-Tabel1[[#This Row],[Godsomsætning 2021]])/Tabel1[[#This Row],[Godsomsætning 2021]]</f>
        <v>0.15058139534883722</v>
      </c>
      <c r="CJ11" s="99">
        <f>Tabel1[[#This Row],[Godsomsætning 2023]]-Tabel1[[#This Row],[Godsomsætning 2022]]</f>
        <v>-1979000</v>
      </c>
      <c r="CK11" s="89">
        <f>Tabel1[[#This Row],[Godsomsætning 2022]]-Tabel1[[#This Row],[Godsomsætning 2021]]</f>
        <v>259000</v>
      </c>
      <c r="CL11" s="54"/>
      <c r="CM11" s="54">
        <v>1979000</v>
      </c>
      <c r="CN11" s="54">
        <v>1720000</v>
      </c>
      <c r="CO11" s="19"/>
      <c r="CP11" s="1"/>
      <c r="CQ11" s="4"/>
      <c r="CR11" s="1"/>
      <c r="CS11" s="1"/>
      <c r="CT11" s="15"/>
    </row>
    <row r="12" spans="1:98" s="97" customFormat="1" x14ac:dyDescent="0.25">
      <c r="A12" s="80" t="s">
        <v>278</v>
      </c>
      <c r="B12" s="117">
        <v>42463825</v>
      </c>
      <c r="C12" s="5" t="s">
        <v>111</v>
      </c>
      <c r="D12"/>
      <c r="E12">
        <v>773900</v>
      </c>
      <c r="F12" s="108" t="s">
        <v>347</v>
      </c>
      <c r="G12" s="109"/>
      <c r="H12" s="109"/>
      <c r="I12" s="109"/>
      <c r="J12" s="109"/>
      <c r="K12" s="87" t="e">
        <f>Q12/R12-1</f>
        <v>#DIV/0!</v>
      </c>
      <c r="L12" s="87" t="e">
        <f>R12/S12-1</f>
        <v>#DIV/0!</v>
      </c>
      <c r="M12" s="87" t="e">
        <f>S12/T12-1</f>
        <v>#DIV/0!</v>
      </c>
      <c r="N12" s="110">
        <f>Q12-R12</f>
        <v>0</v>
      </c>
      <c r="O12" s="110">
        <f>R12-S12</f>
        <v>0</v>
      </c>
      <c r="P12" s="110">
        <f>S12-T12</f>
        <v>0</v>
      </c>
      <c r="Q12" s="111"/>
      <c r="R12" s="111"/>
      <c r="S12" s="111"/>
      <c r="T12" s="111"/>
      <c r="U12" s="87" t="e">
        <f>(AA12-AB12)/ABS(AB12)</f>
        <v>#DIV/0!</v>
      </c>
      <c r="V12" s="87" t="e">
        <f>(AB12-AC12)/ABS(AC12)</f>
        <v>#DIV/0!</v>
      </c>
      <c r="W12" s="87" t="e">
        <f>(AC12-AD12)/ABS(AD12)</f>
        <v>#DIV/0!</v>
      </c>
      <c r="X12" s="110">
        <f>AA12-AB12</f>
        <v>0</v>
      </c>
      <c r="Y12" s="110">
        <f>AB12-AC12</f>
        <v>0</v>
      </c>
      <c r="Z12" s="110">
        <f>AC12-AD12</f>
        <v>0</v>
      </c>
      <c r="AA12" s="111"/>
      <c r="AB12" s="111"/>
      <c r="AC12" s="111"/>
      <c r="AD12" s="111"/>
      <c r="AE12" s="87" t="e">
        <f>(AK12-AL12)/ABS(AL12)</f>
        <v>#DIV/0!</v>
      </c>
      <c r="AF12" s="87" t="e">
        <f>(AL12-AM12)/ABS(AM12)</f>
        <v>#DIV/0!</v>
      </c>
      <c r="AG12" s="87" t="e">
        <f>(AM12-AN12)/ABS(AN12)</f>
        <v>#DIV/0!</v>
      </c>
      <c r="AH12" s="110">
        <f>AK12-AL12</f>
        <v>0</v>
      </c>
      <c r="AI12" s="110">
        <f>AL12-AM12</f>
        <v>0</v>
      </c>
      <c r="AJ12" s="110">
        <f>AM12-AN12</f>
        <v>0</v>
      </c>
      <c r="AK12" s="111"/>
      <c r="AL12" s="111"/>
      <c r="AM12" s="111"/>
      <c r="AN12" s="111"/>
      <c r="AO12" s="87" t="e">
        <f>(AU12-AV12)/ABS(AV12)</f>
        <v>#DIV/0!</v>
      </c>
      <c r="AP12" s="87" t="e">
        <f>(AV12-AW12)/ABS(AW12)</f>
        <v>#DIV/0!</v>
      </c>
      <c r="AQ12" s="87" t="e">
        <f>(AW12-AX12)/ABS(AX12)</f>
        <v>#DIV/0!</v>
      </c>
      <c r="AR12" s="110">
        <f>AU12-AV12</f>
        <v>0</v>
      </c>
      <c r="AS12" s="110">
        <f>AV12-AW12</f>
        <v>0</v>
      </c>
      <c r="AT12" s="110">
        <f>AW12-AX12</f>
        <v>0</v>
      </c>
      <c r="AU12" s="111"/>
      <c r="AV12" s="111"/>
      <c r="AW12" s="111"/>
      <c r="AX12" s="111"/>
      <c r="AY12" s="87" t="e">
        <f>(BE12-BF12)/ABS(BF12)</f>
        <v>#DIV/0!</v>
      </c>
      <c r="AZ12" s="87" t="e">
        <f>(BF12-BG12)/ABS(BG12)</f>
        <v>#DIV/0!</v>
      </c>
      <c r="BA12" s="87" t="e">
        <f>(BG12-BH12)/ABS(BH12)</f>
        <v>#DIV/0!</v>
      </c>
      <c r="BB12" s="110">
        <f>BE12-BF12</f>
        <v>0</v>
      </c>
      <c r="BC12" s="110">
        <f>BF12-BG12</f>
        <v>0</v>
      </c>
      <c r="BD12" s="110">
        <f>BG12-BH12</f>
        <v>0</v>
      </c>
      <c r="BE12" s="111"/>
      <c r="BF12" s="111"/>
      <c r="BG12" s="111"/>
      <c r="BH12" s="111"/>
      <c r="BI12" s="87" t="e">
        <f>(BO12-BP12)/ABS(BP12)</f>
        <v>#DIV/0!</v>
      </c>
      <c r="BJ12" s="87" t="e">
        <f>(BP12-BQ12)/ABS(BQ12)</f>
        <v>#DIV/0!</v>
      </c>
      <c r="BK12" s="87" t="e">
        <f>(BQ12-BR12)/ABS(BR12)</f>
        <v>#DIV/0!</v>
      </c>
      <c r="BL12" s="110">
        <f>BO12-BP12</f>
        <v>0</v>
      </c>
      <c r="BM12" s="110">
        <f>BP12-BQ12</f>
        <v>0</v>
      </c>
      <c r="BN12" s="110">
        <f>BQ12-BR12</f>
        <v>0</v>
      </c>
      <c r="BO12" s="111"/>
      <c r="BP12" s="111"/>
      <c r="BQ12" s="111"/>
      <c r="BR12" s="111"/>
      <c r="BS12" s="87" t="e">
        <f>(BY12-BZ12)/ABS(BZ12)</f>
        <v>#DIV/0!</v>
      </c>
      <c r="BT12" s="87" t="e">
        <f>(BZ12-CA12)/ABS(CA12)</f>
        <v>#DIV/0!</v>
      </c>
      <c r="BU12" s="87" t="e">
        <f>(CA12-CB12)/ABS(CB12)</f>
        <v>#DIV/0!</v>
      </c>
      <c r="BV12" s="110">
        <f>BY12-BZ12</f>
        <v>0</v>
      </c>
      <c r="BW12" s="110">
        <f>BZ12-CA12</f>
        <v>0</v>
      </c>
      <c r="BX12" s="110">
        <f>CA12-CB12</f>
        <v>0</v>
      </c>
      <c r="BY12" s="54"/>
      <c r="BZ12" s="54"/>
      <c r="CA12" s="54"/>
      <c r="CB12" s="54"/>
      <c r="CC12" s="110">
        <f>Tabel1[[#This Row],[2023 - Antal skibe ]]-Tabel1[[#This Row],[2022 - Antal skibe ]]</f>
        <v>0</v>
      </c>
      <c r="CD12" s="110">
        <f>Tabel1[[#This Row],[2022 - Antal skibe ]]-Tabel1[[#This Row],[2021 - Antal skibe ]]</f>
        <v>0</v>
      </c>
      <c r="CE12" s="5"/>
      <c r="CF12" s="5"/>
      <c r="CG12" s="5"/>
      <c r="CH12" s="100" t="e">
        <f>(Tabel1[[#This Row],[Godsomsætning 2023]]-Tabel1[[#This Row],[Godsomsætning 2022]])/Tabel1[[#This Row],[Godsomsætning 2022]]</f>
        <v>#DIV/0!</v>
      </c>
      <c r="CI12" s="100" t="e">
        <f>(Tabel1[[#This Row],[Godsomsætning 2022]]-Tabel1[[#This Row],[Godsomsætning 2021]])/Tabel1[[#This Row],[Godsomsætning 2021]]</f>
        <v>#DIV/0!</v>
      </c>
      <c r="CJ12" s="99">
        <f>Tabel1[[#This Row],[Godsomsætning 2023]]-Tabel1[[#This Row],[Godsomsætning 2022]]</f>
        <v>0</v>
      </c>
      <c r="CK12" s="89">
        <f>Tabel1[[#This Row],[Godsomsætning 2022]]-Tabel1[[#This Row],[Godsomsætning 2021]]</f>
        <v>0</v>
      </c>
      <c r="CL12" s="54"/>
      <c r="CM12" s="54"/>
      <c r="CN12" s="54"/>
      <c r="CO12" s="19"/>
      <c r="CP12" s="1"/>
      <c r="CQ12" s="4"/>
      <c r="CR12" s="1">
        <v>5960</v>
      </c>
      <c r="CS12" s="1" t="s">
        <v>303</v>
      </c>
      <c r="CT12" s="15" t="s">
        <v>12</v>
      </c>
    </row>
    <row r="13" spans="1:98" s="97" customFormat="1" x14ac:dyDescent="0.25">
      <c r="A13" s="80" t="s">
        <v>295</v>
      </c>
      <c r="B13" s="117">
        <v>73981328</v>
      </c>
      <c r="C13" s="5" t="s">
        <v>154</v>
      </c>
      <c r="D13"/>
      <c r="E13">
        <v>522210</v>
      </c>
      <c r="F13" s="108" t="s">
        <v>347</v>
      </c>
      <c r="G13" s="109"/>
      <c r="H13" s="109"/>
      <c r="I13" s="109"/>
      <c r="J13" s="109"/>
      <c r="K13" s="87" t="e">
        <f>Q13/R13-1</f>
        <v>#DIV/0!</v>
      </c>
      <c r="L13" s="87" t="e">
        <f>R13/S13-1</f>
        <v>#DIV/0!</v>
      </c>
      <c r="M13" s="87" t="e">
        <f>S13/T13-1</f>
        <v>#DIV/0!</v>
      </c>
      <c r="N13" s="110">
        <f>Q13-R13</f>
        <v>0</v>
      </c>
      <c r="O13" s="110">
        <f>R13-S13</f>
        <v>0</v>
      </c>
      <c r="P13" s="110">
        <f>S13-T13</f>
        <v>0</v>
      </c>
      <c r="Q13" s="111"/>
      <c r="R13" s="111"/>
      <c r="S13" s="111"/>
      <c r="T13" s="111"/>
      <c r="U13" s="87" t="e">
        <f>(AA13-AB13)/ABS(AB13)</f>
        <v>#DIV/0!</v>
      </c>
      <c r="V13" s="87" t="e">
        <f>(AB13-AC13)/ABS(AC13)</f>
        <v>#DIV/0!</v>
      </c>
      <c r="W13" s="87" t="e">
        <f>(AC13-AD13)/ABS(AD13)</f>
        <v>#DIV/0!</v>
      </c>
      <c r="X13" s="110">
        <f>AA13-AB13</f>
        <v>0</v>
      </c>
      <c r="Y13" s="110">
        <f>AB13-AC13</f>
        <v>0</v>
      </c>
      <c r="Z13" s="110">
        <f>AC13-AD13</f>
        <v>0</v>
      </c>
      <c r="AA13" s="111"/>
      <c r="AB13" s="111"/>
      <c r="AC13" s="111"/>
      <c r="AD13" s="111"/>
      <c r="AE13" s="87" t="e">
        <f>(AK13-AL13)/ABS(AL13)</f>
        <v>#DIV/0!</v>
      </c>
      <c r="AF13" s="87" t="e">
        <f>(AL13-AM13)/ABS(AM13)</f>
        <v>#DIV/0!</v>
      </c>
      <c r="AG13" s="87" t="e">
        <f>(AM13-AN13)/ABS(AN13)</f>
        <v>#DIV/0!</v>
      </c>
      <c r="AH13" s="110">
        <f>AK13-AL13</f>
        <v>0</v>
      </c>
      <c r="AI13" s="110">
        <f>AL13-AM13</f>
        <v>0</v>
      </c>
      <c r="AJ13" s="110">
        <f>AM13-AN13</f>
        <v>0</v>
      </c>
      <c r="AK13" s="111"/>
      <c r="AL13" s="111"/>
      <c r="AM13" s="111"/>
      <c r="AN13" s="111"/>
      <c r="AO13" s="87" t="e">
        <f>(AU13-AV13)/ABS(AV13)</f>
        <v>#DIV/0!</v>
      </c>
      <c r="AP13" s="87" t="e">
        <f>(AV13-AW13)/ABS(AW13)</f>
        <v>#DIV/0!</v>
      </c>
      <c r="AQ13" s="87" t="e">
        <f>(AW13-AX13)/ABS(AX13)</f>
        <v>#DIV/0!</v>
      </c>
      <c r="AR13" s="110">
        <f>AU13-AV13</f>
        <v>0</v>
      </c>
      <c r="AS13" s="110">
        <f>AV13-AW13</f>
        <v>0</v>
      </c>
      <c r="AT13" s="110">
        <f>AW13-AX13</f>
        <v>0</v>
      </c>
      <c r="AU13" s="111"/>
      <c r="AV13" s="111"/>
      <c r="AW13" s="111"/>
      <c r="AX13" s="111"/>
      <c r="AY13" s="87" t="e">
        <f>(BE13-BF13)/ABS(BF13)</f>
        <v>#DIV/0!</v>
      </c>
      <c r="AZ13" s="87" t="e">
        <f>(BF13-BG13)/ABS(BG13)</f>
        <v>#DIV/0!</v>
      </c>
      <c r="BA13" s="87" t="e">
        <f>(BG13-BH13)/ABS(BH13)</f>
        <v>#DIV/0!</v>
      </c>
      <c r="BB13" s="110">
        <f>BE13-BF13</f>
        <v>0</v>
      </c>
      <c r="BC13" s="110">
        <f>BF13-BG13</f>
        <v>0</v>
      </c>
      <c r="BD13" s="110">
        <f>BG13-BH13</f>
        <v>0</v>
      </c>
      <c r="BE13" s="111"/>
      <c r="BF13" s="111"/>
      <c r="BG13" s="111"/>
      <c r="BH13" s="111"/>
      <c r="BI13" s="87" t="e">
        <f>(BO13-BP13)/ABS(BP13)</f>
        <v>#DIV/0!</v>
      </c>
      <c r="BJ13" s="87" t="e">
        <f>(BP13-BQ13)/ABS(BQ13)</f>
        <v>#DIV/0!</v>
      </c>
      <c r="BK13" s="87" t="e">
        <f>(BQ13-BR13)/ABS(BR13)</f>
        <v>#DIV/0!</v>
      </c>
      <c r="BL13" s="110">
        <f>BO13-BP13</f>
        <v>0</v>
      </c>
      <c r="BM13" s="110">
        <f>BP13-BQ13</f>
        <v>0</v>
      </c>
      <c r="BN13" s="110">
        <f>BQ13-BR13</f>
        <v>0</v>
      </c>
      <c r="BO13" s="111"/>
      <c r="BP13" s="111"/>
      <c r="BQ13" s="111"/>
      <c r="BR13" s="111"/>
      <c r="BS13" s="87" t="e">
        <f>(BY13-BZ13)/ABS(BZ13)</f>
        <v>#DIV/0!</v>
      </c>
      <c r="BT13" s="87" t="e">
        <f>(BZ13-CA13)/ABS(CA13)</f>
        <v>#DIV/0!</v>
      </c>
      <c r="BU13" s="87" t="e">
        <f>(CA13-CB13)/ABS(CB13)</f>
        <v>#DIV/0!</v>
      </c>
      <c r="BV13" s="110">
        <f>BY13-BZ13</f>
        <v>0</v>
      </c>
      <c r="BW13" s="110">
        <f>BZ13-CA13</f>
        <v>0</v>
      </c>
      <c r="BX13" s="110">
        <f>CA13-CB13</f>
        <v>0</v>
      </c>
      <c r="BY13" s="54"/>
      <c r="BZ13" s="54"/>
      <c r="CA13" s="54"/>
      <c r="CB13" s="54"/>
      <c r="CC13" s="110">
        <f>Tabel1[[#This Row],[2023 - Antal skibe ]]-Tabel1[[#This Row],[2022 - Antal skibe ]]</f>
        <v>0</v>
      </c>
      <c r="CD13" s="110">
        <f>Tabel1[[#This Row],[2022 - Antal skibe ]]-Tabel1[[#This Row],[2021 - Antal skibe ]]</f>
        <v>0</v>
      </c>
      <c r="CE13" s="5"/>
      <c r="CF13" s="5"/>
      <c r="CG13" s="5"/>
      <c r="CH13" s="100">
        <f>(Tabel1[[#This Row],[Godsomsætning 2023]]-Tabel1[[#This Row],[Godsomsætning 2022]])/Tabel1[[#This Row],[Godsomsætning 2022]]</f>
        <v>-1</v>
      </c>
      <c r="CI13" s="100">
        <f>(Tabel1[[#This Row],[Godsomsætning 2022]]-Tabel1[[#This Row],[Godsomsætning 2021]])/Tabel1[[#This Row],[Godsomsætning 2021]]</f>
        <v>-0.1102791014295439</v>
      </c>
      <c r="CJ13" s="99">
        <f>Tabel1[[#This Row],[Godsomsætning 2023]]-Tabel1[[#This Row],[Godsomsætning 2022]]</f>
        <v>-1307000</v>
      </c>
      <c r="CK13" s="89">
        <f>Tabel1[[#This Row],[Godsomsætning 2022]]-Tabel1[[#This Row],[Godsomsætning 2021]]</f>
        <v>-162000</v>
      </c>
      <c r="CL13" s="54"/>
      <c r="CM13" s="54">
        <v>1307000</v>
      </c>
      <c r="CN13" s="54">
        <v>1469000</v>
      </c>
      <c r="CO13" s="19"/>
      <c r="CP13" s="1"/>
      <c r="CQ13" s="4"/>
      <c r="CR13" s="1"/>
      <c r="CS13" s="1"/>
      <c r="CT13" s="15"/>
    </row>
    <row r="14" spans="1:98" s="97" customFormat="1" x14ac:dyDescent="0.25">
      <c r="A14" s="80" t="s">
        <v>153</v>
      </c>
      <c r="B14" s="117">
        <v>25800370</v>
      </c>
      <c r="C14" s="5" t="s">
        <v>154</v>
      </c>
      <c r="D14"/>
      <c r="E14" t="s">
        <v>300</v>
      </c>
      <c r="F14" s="108" t="s">
        <v>347</v>
      </c>
      <c r="G14" s="109"/>
      <c r="H14" s="109"/>
      <c r="I14" s="109"/>
      <c r="J14" s="109"/>
      <c r="K14" s="87" t="e">
        <f>Q14/R14-1</f>
        <v>#DIV/0!</v>
      </c>
      <c r="L14" s="87" t="e">
        <f>R14/S14-1</f>
        <v>#DIV/0!</v>
      </c>
      <c r="M14" s="87" t="e">
        <f>S14/T14-1</f>
        <v>#DIV/0!</v>
      </c>
      <c r="N14" s="110">
        <f>Q14-R14</f>
        <v>0</v>
      </c>
      <c r="O14" s="110">
        <f>R14-S14</f>
        <v>0</v>
      </c>
      <c r="P14" s="110">
        <f>S14-T14</f>
        <v>0</v>
      </c>
      <c r="Q14" s="111"/>
      <c r="R14" s="111"/>
      <c r="S14" s="111"/>
      <c r="T14" s="111"/>
      <c r="U14" s="87" t="e">
        <f>(AA14-AB14)/ABS(AB14)</f>
        <v>#DIV/0!</v>
      </c>
      <c r="V14" s="87" t="e">
        <f>(AB14-AC14)/ABS(AC14)</f>
        <v>#DIV/0!</v>
      </c>
      <c r="W14" s="87" t="e">
        <f>(AC14-AD14)/ABS(AD14)</f>
        <v>#DIV/0!</v>
      </c>
      <c r="X14" s="110">
        <f>AA14-AB14</f>
        <v>0</v>
      </c>
      <c r="Y14" s="110">
        <f>AB14-AC14</f>
        <v>0</v>
      </c>
      <c r="Z14" s="110">
        <f>AC14-AD14</f>
        <v>0</v>
      </c>
      <c r="AA14" s="111"/>
      <c r="AB14" s="111"/>
      <c r="AC14" s="111"/>
      <c r="AD14" s="111"/>
      <c r="AE14" s="87" t="e">
        <f>(AK14-AL14)/ABS(AL14)</f>
        <v>#DIV/0!</v>
      </c>
      <c r="AF14" s="87" t="e">
        <f>(AL14-AM14)/ABS(AM14)</f>
        <v>#DIV/0!</v>
      </c>
      <c r="AG14" s="87" t="e">
        <f>(AM14-AN14)/ABS(AN14)</f>
        <v>#DIV/0!</v>
      </c>
      <c r="AH14" s="110">
        <f>AK14-AL14</f>
        <v>0</v>
      </c>
      <c r="AI14" s="110">
        <f>AL14-AM14</f>
        <v>0</v>
      </c>
      <c r="AJ14" s="110">
        <f>AM14-AN14</f>
        <v>0</v>
      </c>
      <c r="AK14" s="111"/>
      <c r="AL14" s="111"/>
      <c r="AM14" s="111"/>
      <c r="AN14" s="111"/>
      <c r="AO14" s="87" t="e">
        <f>(AU14-AV14)/ABS(AV14)</f>
        <v>#DIV/0!</v>
      </c>
      <c r="AP14" s="87" t="e">
        <f>(AV14-AW14)/ABS(AW14)</f>
        <v>#DIV/0!</v>
      </c>
      <c r="AQ14" s="87" t="e">
        <f>(AW14-AX14)/ABS(AX14)</f>
        <v>#DIV/0!</v>
      </c>
      <c r="AR14" s="110">
        <f>AU14-AV14</f>
        <v>0</v>
      </c>
      <c r="AS14" s="110">
        <f>AV14-AW14</f>
        <v>0</v>
      </c>
      <c r="AT14" s="110">
        <f>AW14-AX14</f>
        <v>0</v>
      </c>
      <c r="AU14" s="111"/>
      <c r="AV14" s="111"/>
      <c r="AW14" s="111"/>
      <c r="AX14" s="111"/>
      <c r="AY14" s="87" t="e">
        <f>(BE14-BF14)/ABS(BF14)</f>
        <v>#DIV/0!</v>
      </c>
      <c r="AZ14" s="87" t="e">
        <f>(BF14-BG14)/ABS(BG14)</f>
        <v>#DIV/0!</v>
      </c>
      <c r="BA14" s="87" t="e">
        <f>(BG14-BH14)/ABS(BH14)</f>
        <v>#DIV/0!</v>
      </c>
      <c r="BB14" s="110">
        <f>BE14-BF14</f>
        <v>0</v>
      </c>
      <c r="BC14" s="110">
        <f>BF14-BG14</f>
        <v>0</v>
      </c>
      <c r="BD14" s="110">
        <f>BG14-BH14</f>
        <v>0</v>
      </c>
      <c r="BE14" s="111"/>
      <c r="BF14" s="111"/>
      <c r="BG14" s="111"/>
      <c r="BH14" s="111"/>
      <c r="BI14" s="87" t="e">
        <f>(BO14-BP14)/ABS(BP14)</f>
        <v>#DIV/0!</v>
      </c>
      <c r="BJ14" s="87" t="e">
        <f>(BP14-BQ14)/ABS(BQ14)</f>
        <v>#DIV/0!</v>
      </c>
      <c r="BK14" s="87" t="e">
        <f>(BQ14-BR14)/ABS(BR14)</f>
        <v>#DIV/0!</v>
      </c>
      <c r="BL14" s="110">
        <f>BO14-BP14</f>
        <v>0</v>
      </c>
      <c r="BM14" s="110">
        <f>BP14-BQ14</f>
        <v>0</v>
      </c>
      <c r="BN14" s="110">
        <f>BQ14-BR14</f>
        <v>0</v>
      </c>
      <c r="BO14" s="111"/>
      <c r="BP14" s="111"/>
      <c r="BQ14" s="111"/>
      <c r="BR14" s="111"/>
      <c r="BS14" s="87" t="e">
        <f>(BY14-BZ14)/ABS(BZ14)</f>
        <v>#DIV/0!</v>
      </c>
      <c r="BT14" s="87" t="e">
        <f>(BZ14-CA14)/ABS(CA14)</f>
        <v>#DIV/0!</v>
      </c>
      <c r="BU14" s="87" t="e">
        <f>(CA14-CB14)/ABS(CB14)</f>
        <v>#DIV/0!</v>
      </c>
      <c r="BV14" s="110">
        <f>BY14-BZ14</f>
        <v>0</v>
      </c>
      <c r="BW14" s="110">
        <f>BZ14-CA14</f>
        <v>0</v>
      </c>
      <c r="BX14" s="110">
        <f>CA14-CB14</f>
        <v>0</v>
      </c>
      <c r="BY14" s="54"/>
      <c r="BZ14" s="54"/>
      <c r="CA14" s="54"/>
      <c r="CB14" s="54"/>
      <c r="CC14" s="110">
        <f>Tabel1[[#This Row],[2023 - Antal skibe ]]-Tabel1[[#This Row],[2022 - Antal skibe ]]</f>
        <v>0</v>
      </c>
      <c r="CD14" s="110">
        <f>Tabel1[[#This Row],[2022 - Antal skibe ]]-Tabel1[[#This Row],[2021 - Antal skibe ]]</f>
        <v>0</v>
      </c>
      <c r="CE14" s="5"/>
      <c r="CF14" s="5"/>
      <c r="CG14" s="5"/>
      <c r="CH14" s="100">
        <f>(Tabel1[[#This Row],[Godsomsætning 2023]]-Tabel1[[#This Row],[Godsomsætning 2022]])/Tabel1[[#This Row],[Godsomsætning 2022]]</f>
        <v>-1</v>
      </c>
      <c r="CI14" s="100">
        <f>(Tabel1[[#This Row],[Godsomsætning 2022]]-Tabel1[[#This Row],[Godsomsætning 2021]])/Tabel1[[#This Row],[Godsomsætning 2021]]</f>
        <v>1.4412416851441241E-2</v>
      </c>
      <c r="CJ14" s="99">
        <f>Tabel1[[#This Row],[Godsomsætning 2023]]-Tabel1[[#This Row],[Godsomsætning 2022]]</f>
        <v>-1830000</v>
      </c>
      <c r="CK14" s="89">
        <f>Tabel1[[#This Row],[Godsomsætning 2022]]-Tabel1[[#This Row],[Godsomsætning 2021]]</f>
        <v>26000</v>
      </c>
      <c r="CL14" s="54"/>
      <c r="CM14" s="54">
        <v>1830000</v>
      </c>
      <c r="CN14" s="54">
        <v>1804000</v>
      </c>
      <c r="CO14" s="19"/>
      <c r="CP14" s="1"/>
      <c r="CQ14" s="4"/>
      <c r="CR14" s="1"/>
      <c r="CS14" s="1"/>
      <c r="CT14" s="15"/>
    </row>
    <row r="15" spans="1:98" s="97" customFormat="1" x14ac:dyDescent="0.25">
      <c r="A15" s="80" t="s">
        <v>299</v>
      </c>
      <c r="B15" s="117">
        <v>12053576</v>
      </c>
      <c r="C15" s="5" t="s">
        <v>154</v>
      </c>
      <c r="D15"/>
      <c r="E15" t="s">
        <v>300</v>
      </c>
      <c r="F15" s="108" t="s">
        <v>347</v>
      </c>
      <c r="G15" s="109"/>
      <c r="H15" s="109"/>
      <c r="I15" s="109"/>
      <c r="J15" s="109"/>
      <c r="K15" s="87" t="e">
        <f>Q15/R15-1</f>
        <v>#DIV/0!</v>
      </c>
      <c r="L15" s="87" t="e">
        <f>R15/S15-1</f>
        <v>#DIV/0!</v>
      </c>
      <c r="M15" s="87" t="e">
        <f>S15/T15-1</f>
        <v>#DIV/0!</v>
      </c>
      <c r="N15" s="110">
        <f>Q15-R15</f>
        <v>0</v>
      </c>
      <c r="O15" s="110">
        <f>R15-S15</f>
        <v>0</v>
      </c>
      <c r="P15" s="110">
        <f>S15-T15</f>
        <v>0</v>
      </c>
      <c r="Q15" s="111"/>
      <c r="R15" s="111"/>
      <c r="S15" s="111"/>
      <c r="T15" s="111"/>
      <c r="U15" s="87" t="e">
        <f>(AA15-AB15)/ABS(AB15)</f>
        <v>#DIV/0!</v>
      </c>
      <c r="V15" s="87" t="e">
        <f>(AB15-AC15)/ABS(AC15)</f>
        <v>#DIV/0!</v>
      </c>
      <c r="W15" s="87" t="e">
        <f>(AC15-AD15)/ABS(AD15)</f>
        <v>#DIV/0!</v>
      </c>
      <c r="X15" s="110">
        <f>AA15-AB15</f>
        <v>0</v>
      </c>
      <c r="Y15" s="110">
        <f>AB15-AC15</f>
        <v>0</v>
      </c>
      <c r="Z15" s="110">
        <f>AC15-AD15</f>
        <v>0</v>
      </c>
      <c r="AA15" s="111"/>
      <c r="AB15" s="111"/>
      <c r="AC15" s="111"/>
      <c r="AD15" s="111"/>
      <c r="AE15" s="87" t="e">
        <f>(AK15-AL15)/ABS(AL15)</f>
        <v>#DIV/0!</v>
      </c>
      <c r="AF15" s="87" t="e">
        <f>(AL15-AM15)/ABS(AM15)</f>
        <v>#DIV/0!</v>
      </c>
      <c r="AG15" s="87" t="e">
        <f>(AM15-AN15)/ABS(AN15)</f>
        <v>#DIV/0!</v>
      </c>
      <c r="AH15" s="110">
        <f>AK15-AL15</f>
        <v>0</v>
      </c>
      <c r="AI15" s="110">
        <f>AL15-AM15</f>
        <v>0</v>
      </c>
      <c r="AJ15" s="110">
        <f>AM15-AN15</f>
        <v>0</v>
      </c>
      <c r="AK15" s="111"/>
      <c r="AL15" s="111"/>
      <c r="AM15" s="111"/>
      <c r="AN15" s="111"/>
      <c r="AO15" s="87" t="e">
        <f>(AU15-AV15)/ABS(AV15)</f>
        <v>#DIV/0!</v>
      </c>
      <c r="AP15" s="87" t="e">
        <f>(AV15-AW15)/ABS(AW15)</f>
        <v>#DIV/0!</v>
      </c>
      <c r="AQ15" s="87" t="e">
        <f>(AW15-AX15)/ABS(AX15)</f>
        <v>#DIV/0!</v>
      </c>
      <c r="AR15" s="110">
        <f>AU15-AV15</f>
        <v>0</v>
      </c>
      <c r="AS15" s="110">
        <f>AV15-AW15</f>
        <v>0</v>
      </c>
      <c r="AT15" s="110">
        <f>AW15-AX15</f>
        <v>0</v>
      </c>
      <c r="AU15" s="111"/>
      <c r="AV15" s="111"/>
      <c r="AW15" s="111"/>
      <c r="AX15" s="111"/>
      <c r="AY15" s="87" t="e">
        <f>(BE15-BF15)/ABS(BF15)</f>
        <v>#DIV/0!</v>
      </c>
      <c r="AZ15" s="87" t="e">
        <f>(BF15-BG15)/ABS(BG15)</f>
        <v>#DIV/0!</v>
      </c>
      <c r="BA15" s="87" t="e">
        <f>(BG15-BH15)/ABS(BH15)</f>
        <v>#DIV/0!</v>
      </c>
      <c r="BB15" s="110">
        <f>BE15-BF15</f>
        <v>0</v>
      </c>
      <c r="BC15" s="110">
        <f>BF15-BG15</f>
        <v>0</v>
      </c>
      <c r="BD15" s="110">
        <f>BG15-BH15</f>
        <v>0</v>
      </c>
      <c r="BE15" s="111"/>
      <c r="BF15" s="111"/>
      <c r="BG15" s="111"/>
      <c r="BH15" s="111"/>
      <c r="BI15" s="87" t="e">
        <f>(BO15-BP15)/ABS(BP15)</f>
        <v>#DIV/0!</v>
      </c>
      <c r="BJ15" s="87" t="e">
        <f>(BP15-BQ15)/ABS(BQ15)</f>
        <v>#DIV/0!</v>
      </c>
      <c r="BK15" s="87" t="e">
        <f>(BQ15-BR15)/ABS(BR15)</f>
        <v>#DIV/0!</v>
      </c>
      <c r="BL15" s="110">
        <f>BO15-BP15</f>
        <v>0</v>
      </c>
      <c r="BM15" s="110">
        <f>BP15-BQ15</f>
        <v>0</v>
      </c>
      <c r="BN15" s="110">
        <f>BQ15-BR15</f>
        <v>0</v>
      </c>
      <c r="BO15" s="111"/>
      <c r="BP15" s="111"/>
      <c r="BQ15" s="111"/>
      <c r="BR15" s="111"/>
      <c r="BS15" s="87" t="e">
        <f>(BY15-BZ15)/ABS(BZ15)</f>
        <v>#DIV/0!</v>
      </c>
      <c r="BT15" s="87" t="e">
        <f>(BZ15-CA15)/ABS(CA15)</f>
        <v>#DIV/0!</v>
      </c>
      <c r="BU15" s="87" t="e">
        <f>(CA15-CB15)/ABS(CB15)</f>
        <v>#DIV/0!</v>
      </c>
      <c r="BV15" s="110">
        <f>BY15-BZ15</f>
        <v>0</v>
      </c>
      <c r="BW15" s="110">
        <f>BZ15-CA15</f>
        <v>0</v>
      </c>
      <c r="BX15" s="110">
        <f>CA15-CB15</f>
        <v>0</v>
      </c>
      <c r="BY15" s="54"/>
      <c r="BZ15" s="54"/>
      <c r="CA15" s="54"/>
      <c r="CB15" s="54"/>
      <c r="CC15" s="110">
        <f>Tabel1[[#This Row],[2023 - Antal skibe ]]-Tabel1[[#This Row],[2022 - Antal skibe ]]</f>
        <v>0</v>
      </c>
      <c r="CD15" s="110">
        <f>Tabel1[[#This Row],[2022 - Antal skibe ]]-Tabel1[[#This Row],[2021 - Antal skibe ]]</f>
        <v>0</v>
      </c>
      <c r="CE15" s="5"/>
      <c r="CF15" s="5"/>
      <c r="CG15" s="5"/>
      <c r="CH15" s="100">
        <f>(Tabel1[[#This Row],[Godsomsætning 2023]]-Tabel1[[#This Row],[Godsomsætning 2022]])/Tabel1[[#This Row],[Godsomsætning 2022]]</f>
        <v>-1</v>
      </c>
      <c r="CI15" s="100">
        <f>(Tabel1[[#This Row],[Godsomsætning 2022]]-Tabel1[[#This Row],[Godsomsætning 2021]])/Tabel1[[#This Row],[Godsomsætning 2021]]</f>
        <v>-0.14230271668822769</v>
      </c>
      <c r="CJ15" s="99">
        <f>Tabel1[[#This Row],[Godsomsætning 2023]]-Tabel1[[#This Row],[Godsomsætning 2022]]</f>
        <v>-663000</v>
      </c>
      <c r="CK15" s="89">
        <f>Tabel1[[#This Row],[Godsomsætning 2022]]-Tabel1[[#This Row],[Godsomsætning 2021]]</f>
        <v>-110000</v>
      </c>
      <c r="CL15" s="54"/>
      <c r="CM15" s="54">
        <v>663000</v>
      </c>
      <c r="CN15" s="54">
        <v>773000</v>
      </c>
      <c r="CO15" s="19"/>
      <c r="CP15" s="1"/>
      <c r="CQ15" s="4"/>
      <c r="CR15" s="1"/>
      <c r="CS15" s="1"/>
      <c r="CT15" s="15"/>
    </row>
    <row r="16" spans="1:98" s="97" customFormat="1" x14ac:dyDescent="0.25">
      <c r="A16" s="80" t="s">
        <v>298</v>
      </c>
      <c r="B16" s="117">
        <v>35420452</v>
      </c>
      <c r="C16" s="5" t="s">
        <v>154</v>
      </c>
      <c r="D16"/>
      <c r="E16" t="s">
        <v>300</v>
      </c>
      <c r="F16" s="108" t="s">
        <v>347</v>
      </c>
      <c r="G16" s="109"/>
      <c r="H16" s="109"/>
      <c r="I16" s="109"/>
      <c r="J16" s="109"/>
      <c r="K16" s="87" t="e">
        <f>Q16/R16-1</f>
        <v>#DIV/0!</v>
      </c>
      <c r="L16" s="87" t="e">
        <f>R16/S16-1</f>
        <v>#DIV/0!</v>
      </c>
      <c r="M16" s="87" t="e">
        <f>S16/T16-1</f>
        <v>#DIV/0!</v>
      </c>
      <c r="N16" s="110">
        <f>Q16-R16</f>
        <v>0</v>
      </c>
      <c r="O16" s="110">
        <f>R16-S16</f>
        <v>0</v>
      </c>
      <c r="P16" s="110">
        <f>S16-T16</f>
        <v>0</v>
      </c>
      <c r="Q16" s="111"/>
      <c r="R16" s="111"/>
      <c r="S16" s="111"/>
      <c r="T16" s="111"/>
      <c r="U16" s="87" t="e">
        <f>(AA16-AB16)/ABS(AB16)</f>
        <v>#DIV/0!</v>
      </c>
      <c r="V16" s="87" t="e">
        <f>(AB16-AC16)/ABS(AC16)</f>
        <v>#DIV/0!</v>
      </c>
      <c r="W16" s="87" t="e">
        <f>(AC16-AD16)/ABS(AD16)</f>
        <v>#DIV/0!</v>
      </c>
      <c r="X16" s="110">
        <f>AA16-AB16</f>
        <v>0</v>
      </c>
      <c r="Y16" s="110">
        <f>AB16-AC16</f>
        <v>0</v>
      </c>
      <c r="Z16" s="110">
        <f>AC16-AD16</f>
        <v>0</v>
      </c>
      <c r="AA16" s="111"/>
      <c r="AB16" s="111"/>
      <c r="AC16" s="111"/>
      <c r="AD16" s="111"/>
      <c r="AE16" s="87" t="e">
        <f>(AK16-AL16)/ABS(AL16)</f>
        <v>#DIV/0!</v>
      </c>
      <c r="AF16" s="87" t="e">
        <f>(AL16-AM16)/ABS(AM16)</f>
        <v>#DIV/0!</v>
      </c>
      <c r="AG16" s="87" t="e">
        <f>(AM16-AN16)/ABS(AN16)</f>
        <v>#DIV/0!</v>
      </c>
      <c r="AH16" s="110">
        <f>AK16-AL16</f>
        <v>0</v>
      </c>
      <c r="AI16" s="110">
        <f>AL16-AM16</f>
        <v>0</v>
      </c>
      <c r="AJ16" s="110">
        <f>AM16-AN16</f>
        <v>0</v>
      </c>
      <c r="AK16" s="111"/>
      <c r="AL16" s="111"/>
      <c r="AM16" s="111"/>
      <c r="AN16" s="111"/>
      <c r="AO16" s="87" t="e">
        <f>(AU16-AV16)/ABS(AV16)</f>
        <v>#DIV/0!</v>
      </c>
      <c r="AP16" s="87" t="e">
        <f>(AV16-AW16)/ABS(AW16)</f>
        <v>#DIV/0!</v>
      </c>
      <c r="AQ16" s="87" t="e">
        <f>(AW16-AX16)/ABS(AX16)</f>
        <v>#DIV/0!</v>
      </c>
      <c r="AR16" s="110">
        <f>AU16-AV16</f>
        <v>0</v>
      </c>
      <c r="AS16" s="110">
        <f>AV16-AW16</f>
        <v>0</v>
      </c>
      <c r="AT16" s="110">
        <f>AW16-AX16</f>
        <v>0</v>
      </c>
      <c r="AU16" s="111"/>
      <c r="AV16" s="111"/>
      <c r="AW16" s="111"/>
      <c r="AX16" s="111"/>
      <c r="AY16" s="87" t="e">
        <f>(BE16-BF16)/ABS(BF16)</f>
        <v>#DIV/0!</v>
      </c>
      <c r="AZ16" s="87" t="e">
        <f>(BF16-BG16)/ABS(BG16)</f>
        <v>#DIV/0!</v>
      </c>
      <c r="BA16" s="87" t="e">
        <f>(BG16-BH16)/ABS(BH16)</f>
        <v>#DIV/0!</v>
      </c>
      <c r="BB16" s="110">
        <f>BE16-BF16</f>
        <v>0</v>
      </c>
      <c r="BC16" s="110">
        <f>BF16-BG16</f>
        <v>0</v>
      </c>
      <c r="BD16" s="110">
        <f>BG16-BH16</f>
        <v>0</v>
      </c>
      <c r="BE16" s="111"/>
      <c r="BF16" s="111"/>
      <c r="BG16" s="111"/>
      <c r="BH16" s="111"/>
      <c r="BI16" s="87" t="e">
        <f>(BO16-BP16)/ABS(BP16)</f>
        <v>#DIV/0!</v>
      </c>
      <c r="BJ16" s="87" t="e">
        <f>(BP16-BQ16)/ABS(BQ16)</f>
        <v>#DIV/0!</v>
      </c>
      <c r="BK16" s="87" t="e">
        <f>(BQ16-BR16)/ABS(BR16)</f>
        <v>#DIV/0!</v>
      </c>
      <c r="BL16" s="110">
        <f>BO16-BP16</f>
        <v>0</v>
      </c>
      <c r="BM16" s="110">
        <f>BP16-BQ16</f>
        <v>0</v>
      </c>
      <c r="BN16" s="110">
        <f>BQ16-BR16</f>
        <v>0</v>
      </c>
      <c r="BO16" s="111"/>
      <c r="BP16" s="111"/>
      <c r="BQ16" s="111"/>
      <c r="BR16" s="111"/>
      <c r="BS16" s="87" t="e">
        <f>(BY16-BZ16)/ABS(BZ16)</f>
        <v>#DIV/0!</v>
      </c>
      <c r="BT16" s="87" t="e">
        <f>(BZ16-CA16)/ABS(CA16)</f>
        <v>#DIV/0!</v>
      </c>
      <c r="BU16" s="87" t="e">
        <f>(CA16-CB16)/ABS(CB16)</f>
        <v>#DIV/0!</v>
      </c>
      <c r="BV16" s="110">
        <f>BY16-BZ16</f>
        <v>0</v>
      </c>
      <c r="BW16" s="110">
        <f>BZ16-CA16</f>
        <v>0</v>
      </c>
      <c r="BX16" s="110">
        <f>CA16-CB16</f>
        <v>0</v>
      </c>
      <c r="BY16" s="54"/>
      <c r="BZ16" s="54"/>
      <c r="CA16" s="54"/>
      <c r="CB16" s="54"/>
      <c r="CC16" s="110">
        <f>Tabel1[[#This Row],[2023 - Antal skibe ]]-Tabel1[[#This Row],[2022 - Antal skibe ]]</f>
        <v>0</v>
      </c>
      <c r="CD16" s="110">
        <f>Tabel1[[#This Row],[2022 - Antal skibe ]]-Tabel1[[#This Row],[2021 - Antal skibe ]]</f>
        <v>0</v>
      </c>
      <c r="CE16" s="5"/>
      <c r="CF16" s="5"/>
      <c r="CG16" s="5"/>
      <c r="CH16" s="100">
        <f>(Tabel1[[#This Row],[Godsomsætning 2023]]-Tabel1[[#This Row],[Godsomsætning 2022]])/Tabel1[[#This Row],[Godsomsætning 2022]]</f>
        <v>-1</v>
      </c>
      <c r="CI16" s="100" t="e">
        <f>(Tabel1[[#This Row],[Godsomsætning 2022]]-Tabel1[[#This Row],[Godsomsætning 2021]])/Tabel1[[#This Row],[Godsomsætning 2021]]</f>
        <v>#DIV/0!</v>
      </c>
      <c r="CJ16" s="99">
        <f>Tabel1[[#This Row],[Godsomsætning 2023]]-Tabel1[[#This Row],[Godsomsætning 2022]]</f>
        <v>-1236000</v>
      </c>
      <c r="CK16" s="89">
        <f>Tabel1[[#This Row],[Godsomsætning 2022]]-Tabel1[[#This Row],[Godsomsætning 2021]]</f>
        <v>1236000</v>
      </c>
      <c r="CL16" s="54"/>
      <c r="CM16" s="54">
        <v>1236000</v>
      </c>
      <c r="CN16" s="54">
        <v>0</v>
      </c>
      <c r="CO16" s="19"/>
      <c r="CP16" s="1"/>
      <c r="CQ16" s="4"/>
      <c r="CR16" s="1"/>
      <c r="CS16" s="1"/>
      <c r="CT16" s="15"/>
    </row>
    <row r="17" spans="1:98" s="97" customFormat="1" x14ac:dyDescent="0.25">
      <c r="A17" s="80" t="s">
        <v>292</v>
      </c>
      <c r="B17" s="117">
        <v>24393968</v>
      </c>
      <c r="C17" s="5" t="s">
        <v>154</v>
      </c>
      <c r="D17"/>
      <c r="E17" t="s">
        <v>300</v>
      </c>
      <c r="F17" s="108" t="s">
        <v>347</v>
      </c>
      <c r="G17" s="109"/>
      <c r="H17" s="109"/>
      <c r="I17" s="109"/>
      <c r="J17" s="109"/>
      <c r="K17" s="87" t="e">
        <f>Q17/R17-1</f>
        <v>#DIV/0!</v>
      </c>
      <c r="L17" s="87" t="e">
        <f>R17/S17-1</f>
        <v>#DIV/0!</v>
      </c>
      <c r="M17" s="87" t="e">
        <f>S17/T17-1</f>
        <v>#DIV/0!</v>
      </c>
      <c r="N17" s="110">
        <f>Q17-R17</f>
        <v>0</v>
      </c>
      <c r="O17" s="110">
        <f>R17-S17</f>
        <v>0</v>
      </c>
      <c r="P17" s="110">
        <f>S17-T17</f>
        <v>0</v>
      </c>
      <c r="Q17" s="111"/>
      <c r="R17" s="111"/>
      <c r="S17" s="111"/>
      <c r="T17" s="111"/>
      <c r="U17" s="87" t="e">
        <f>(AA17-AB17)/ABS(AB17)</f>
        <v>#DIV/0!</v>
      </c>
      <c r="V17" s="87" t="e">
        <f>(AB17-AC17)/ABS(AC17)</f>
        <v>#DIV/0!</v>
      </c>
      <c r="W17" s="87" t="e">
        <f>(AC17-AD17)/ABS(AD17)</f>
        <v>#DIV/0!</v>
      </c>
      <c r="X17" s="110">
        <f>AA17-AB17</f>
        <v>0</v>
      </c>
      <c r="Y17" s="110">
        <f>AB17-AC17</f>
        <v>0</v>
      </c>
      <c r="Z17" s="110">
        <f>AC17-AD17</f>
        <v>0</v>
      </c>
      <c r="AA17" s="111"/>
      <c r="AB17" s="111"/>
      <c r="AC17" s="111"/>
      <c r="AD17" s="111"/>
      <c r="AE17" s="87" t="e">
        <f>(AK17-AL17)/ABS(AL17)</f>
        <v>#DIV/0!</v>
      </c>
      <c r="AF17" s="87" t="e">
        <f>(AL17-AM17)/ABS(AM17)</f>
        <v>#DIV/0!</v>
      </c>
      <c r="AG17" s="87" t="e">
        <f>(AM17-AN17)/ABS(AN17)</f>
        <v>#DIV/0!</v>
      </c>
      <c r="AH17" s="110">
        <f>AK17-AL17</f>
        <v>0</v>
      </c>
      <c r="AI17" s="110">
        <f>AL17-AM17</f>
        <v>0</v>
      </c>
      <c r="AJ17" s="110">
        <f>AM17-AN17</f>
        <v>0</v>
      </c>
      <c r="AK17" s="111"/>
      <c r="AL17" s="111"/>
      <c r="AM17" s="111"/>
      <c r="AN17" s="111"/>
      <c r="AO17" s="87" t="e">
        <f>(AU17-AV17)/ABS(AV17)</f>
        <v>#DIV/0!</v>
      </c>
      <c r="AP17" s="87" t="e">
        <f>(AV17-AW17)/ABS(AW17)</f>
        <v>#DIV/0!</v>
      </c>
      <c r="AQ17" s="87" t="e">
        <f>(AW17-AX17)/ABS(AX17)</f>
        <v>#DIV/0!</v>
      </c>
      <c r="AR17" s="110">
        <f>AU17-AV17</f>
        <v>0</v>
      </c>
      <c r="AS17" s="110">
        <f>AV17-AW17</f>
        <v>0</v>
      </c>
      <c r="AT17" s="110">
        <f>AW17-AX17</f>
        <v>0</v>
      </c>
      <c r="AU17" s="111"/>
      <c r="AV17" s="111"/>
      <c r="AW17" s="111"/>
      <c r="AX17" s="111"/>
      <c r="AY17" s="87" t="e">
        <f>(BE17-BF17)/ABS(BF17)</f>
        <v>#DIV/0!</v>
      </c>
      <c r="AZ17" s="87" t="e">
        <f>(BF17-BG17)/ABS(BG17)</f>
        <v>#DIV/0!</v>
      </c>
      <c r="BA17" s="87" t="e">
        <f>(BG17-BH17)/ABS(BH17)</f>
        <v>#DIV/0!</v>
      </c>
      <c r="BB17" s="110">
        <f>BE17-BF17</f>
        <v>0</v>
      </c>
      <c r="BC17" s="110">
        <f>BF17-BG17</f>
        <v>0</v>
      </c>
      <c r="BD17" s="110">
        <f>BG17-BH17</f>
        <v>0</v>
      </c>
      <c r="BE17" s="111"/>
      <c r="BF17" s="111"/>
      <c r="BG17" s="111"/>
      <c r="BH17" s="111"/>
      <c r="BI17" s="87" t="e">
        <f>(BO17-BP17)/ABS(BP17)</f>
        <v>#DIV/0!</v>
      </c>
      <c r="BJ17" s="87" t="e">
        <f>(BP17-BQ17)/ABS(BQ17)</f>
        <v>#DIV/0!</v>
      </c>
      <c r="BK17" s="87" t="e">
        <f>(BQ17-BR17)/ABS(BR17)</f>
        <v>#DIV/0!</v>
      </c>
      <c r="BL17" s="110">
        <f>BO17-BP17</f>
        <v>0</v>
      </c>
      <c r="BM17" s="110">
        <f>BP17-BQ17</f>
        <v>0</v>
      </c>
      <c r="BN17" s="110">
        <f>BQ17-BR17</f>
        <v>0</v>
      </c>
      <c r="BO17" s="111"/>
      <c r="BP17" s="111"/>
      <c r="BQ17" s="111"/>
      <c r="BR17" s="111"/>
      <c r="BS17" s="87" t="e">
        <f>(BY17-BZ17)/ABS(BZ17)</f>
        <v>#DIV/0!</v>
      </c>
      <c r="BT17" s="87" t="e">
        <f>(BZ17-CA17)/ABS(CA17)</f>
        <v>#DIV/0!</v>
      </c>
      <c r="BU17" s="87" t="e">
        <f>(CA17-CB17)/ABS(CB17)</f>
        <v>#DIV/0!</v>
      </c>
      <c r="BV17" s="110">
        <f>BY17-BZ17</f>
        <v>0</v>
      </c>
      <c r="BW17" s="110">
        <f>BZ17-CA17</f>
        <v>0</v>
      </c>
      <c r="BX17" s="110">
        <f>CA17-CB17</f>
        <v>0</v>
      </c>
      <c r="BY17" s="54"/>
      <c r="BZ17" s="54"/>
      <c r="CA17" s="54"/>
      <c r="CB17" s="54"/>
      <c r="CC17" s="110">
        <f>Tabel1[[#This Row],[2023 - Antal skibe ]]-Tabel1[[#This Row],[2022 - Antal skibe ]]</f>
        <v>0</v>
      </c>
      <c r="CD17" s="110">
        <f>Tabel1[[#This Row],[2022 - Antal skibe ]]-Tabel1[[#This Row],[2021 - Antal skibe ]]</f>
        <v>0</v>
      </c>
      <c r="CE17" s="5"/>
      <c r="CF17" s="5"/>
      <c r="CG17" s="5"/>
      <c r="CH17" s="100">
        <f>(Tabel1[[#This Row],[Godsomsætning 2023]]-Tabel1[[#This Row],[Godsomsætning 2022]])/Tabel1[[#This Row],[Godsomsætning 2022]]</f>
        <v>-1</v>
      </c>
      <c r="CI17" s="100">
        <f>(Tabel1[[#This Row],[Godsomsætning 2022]]-Tabel1[[#This Row],[Godsomsætning 2021]])/Tabel1[[#This Row],[Godsomsætning 2021]]</f>
        <v>-0.12649661634565332</v>
      </c>
      <c r="CJ17" s="99">
        <f>Tabel1[[#This Row],[Godsomsætning 2023]]-Tabel1[[#This Row],[Godsomsætning 2022]]</f>
        <v>-1678000</v>
      </c>
      <c r="CK17" s="89">
        <f>Tabel1[[#This Row],[Godsomsætning 2022]]-Tabel1[[#This Row],[Godsomsætning 2021]]</f>
        <v>-243000</v>
      </c>
      <c r="CL17" s="54"/>
      <c r="CM17" s="54">
        <v>1678000</v>
      </c>
      <c r="CN17" s="54">
        <v>1921000</v>
      </c>
      <c r="CO17" s="19"/>
      <c r="CP17" s="1"/>
      <c r="CQ17" s="4"/>
      <c r="CR17" s="1"/>
      <c r="CS17" s="1"/>
      <c r="CT17" s="15"/>
    </row>
    <row r="18" spans="1:98" s="97" customFormat="1" x14ac:dyDescent="0.25">
      <c r="A18" s="80" t="s">
        <v>145</v>
      </c>
      <c r="B18" s="117">
        <v>23145928</v>
      </c>
      <c r="C18" s="5" t="s">
        <v>154</v>
      </c>
      <c r="D18" s="5"/>
      <c r="E18" s="115" t="s">
        <v>300</v>
      </c>
      <c r="F18" s="108" t="s">
        <v>347</v>
      </c>
      <c r="G18" s="109"/>
      <c r="H18" s="109"/>
      <c r="I18" s="109"/>
      <c r="J18" s="109"/>
      <c r="K18" s="87" t="e">
        <f>Q18/R18-1</f>
        <v>#DIV/0!</v>
      </c>
      <c r="L18" s="87" t="e">
        <f>R18/S18-1</f>
        <v>#DIV/0!</v>
      </c>
      <c r="M18" s="87" t="e">
        <f>S18/T18-1</f>
        <v>#DIV/0!</v>
      </c>
      <c r="N18" s="110">
        <f>Q18-R18</f>
        <v>0</v>
      </c>
      <c r="O18" s="110">
        <f>R18-S18</f>
        <v>0</v>
      </c>
      <c r="P18" s="110">
        <f>S18-T18</f>
        <v>0</v>
      </c>
      <c r="Q18" s="111"/>
      <c r="R18" s="111"/>
      <c r="S18" s="111"/>
      <c r="T18" s="111"/>
      <c r="U18" s="87" t="e">
        <f>(AA18-AB18)/ABS(AB18)</f>
        <v>#DIV/0!</v>
      </c>
      <c r="V18" s="87" t="e">
        <f>(AB18-AC18)/ABS(AC18)</f>
        <v>#DIV/0!</v>
      </c>
      <c r="W18" s="87" t="e">
        <f>(AC18-AD18)/ABS(AD18)</f>
        <v>#DIV/0!</v>
      </c>
      <c r="X18" s="110">
        <f>AA18-AB18</f>
        <v>0</v>
      </c>
      <c r="Y18" s="110">
        <f>AB18-AC18</f>
        <v>0</v>
      </c>
      <c r="Z18" s="110">
        <f>AC18-AD18</f>
        <v>0</v>
      </c>
      <c r="AA18" s="111"/>
      <c r="AB18" s="111"/>
      <c r="AC18" s="111"/>
      <c r="AD18" s="111"/>
      <c r="AE18" s="87" t="e">
        <f>(AK18-AL18)/ABS(AL18)</f>
        <v>#DIV/0!</v>
      </c>
      <c r="AF18" s="87" t="e">
        <f>(AL18-AM18)/ABS(AM18)</f>
        <v>#DIV/0!</v>
      </c>
      <c r="AG18" s="87" t="e">
        <f>(AM18-AN18)/ABS(AN18)</f>
        <v>#DIV/0!</v>
      </c>
      <c r="AH18" s="110">
        <f>AK18-AL18</f>
        <v>0</v>
      </c>
      <c r="AI18" s="110">
        <f>AL18-AM18</f>
        <v>0</v>
      </c>
      <c r="AJ18" s="110">
        <f>AM18-AN18</f>
        <v>0</v>
      </c>
      <c r="AK18" s="111"/>
      <c r="AL18" s="111"/>
      <c r="AM18" s="111"/>
      <c r="AN18" s="111"/>
      <c r="AO18" s="87" t="e">
        <f>(AU18-AV18)/ABS(AV18)</f>
        <v>#DIV/0!</v>
      </c>
      <c r="AP18" s="87" t="e">
        <f>(AV18-AW18)/ABS(AW18)</f>
        <v>#DIV/0!</v>
      </c>
      <c r="AQ18" s="87" t="e">
        <f>(AW18-AX18)/ABS(AX18)</f>
        <v>#DIV/0!</v>
      </c>
      <c r="AR18" s="110">
        <f>AU18-AV18</f>
        <v>0</v>
      </c>
      <c r="AS18" s="110">
        <f>AV18-AW18</f>
        <v>0</v>
      </c>
      <c r="AT18" s="110">
        <f>AW18-AX18</f>
        <v>0</v>
      </c>
      <c r="AU18" s="111"/>
      <c r="AV18" s="111"/>
      <c r="AW18" s="111"/>
      <c r="AX18" s="111"/>
      <c r="AY18" s="87" t="e">
        <f>(BE18-BF18)/ABS(BF18)</f>
        <v>#DIV/0!</v>
      </c>
      <c r="AZ18" s="87" t="e">
        <f>(BF18-BG18)/ABS(BG18)</f>
        <v>#DIV/0!</v>
      </c>
      <c r="BA18" s="87" t="e">
        <f>(BG18-BH18)/ABS(BH18)</f>
        <v>#DIV/0!</v>
      </c>
      <c r="BB18" s="110">
        <f>BE18-BF18</f>
        <v>0</v>
      </c>
      <c r="BC18" s="110">
        <f>BF18-BG18</f>
        <v>0</v>
      </c>
      <c r="BD18" s="110">
        <f>BG18-BH18</f>
        <v>0</v>
      </c>
      <c r="BE18" s="111"/>
      <c r="BF18" s="111"/>
      <c r="BG18" s="111"/>
      <c r="BH18" s="111"/>
      <c r="BI18" s="87" t="e">
        <f>(BO18-BP18)/ABS(BP18)</f>
        <v>#DIV/0!</v>
      </c>
      <c r="BJ18" s="87" t="e">
        <f>(BP18-BQ18)/ABS(BQ18)</f>
        <v>#DIV/0!</v>
      </c>
      <c r="BK18" s="87" t="e">
        <f>(BQ18-BR18)/ABS(BR18)</f>
        <v>#DIV/0!</v>
      </c>
      <c r="BL18" s="110">
        <f>BO18-BP18</f>
        <v>0</v>
      </c>
      <c r="BM18" s="110">
        <f>BP18-BQ18</f>
        <v>0</v>
      </c>
      <c r="BN18" s="110">
        <f>BQ18-BR18</f>
        <v>0</v>
      </c>
      <c r="BO18" s="111"/>
      <c r="BP18" s="111"/>
      <c r="BQ18" s="111"/>
      <c r="BR18" s="111"/>
      <c r="BS18" s="87" t="e">
        <f>(BY18-BZ18)/ABS(BZ18)</f>
        <v>#DIV/0!</v>
      </c>
      <c r="BT18" s="87" t="e">
        <f>(BZ18-CA18)/ABS(CA18)</f>
        <v>#DIV/0!</v>
      </c>
      <c r="BU18" s="87" t="e">
        <f>(CA18-CB18)/ABS(CB18)</f>
        <v>#DIV/0!</v>
      </c>
      <c r="BV18" s="110">
        <f>BY18-BZ18</f>
        <v>0</v>
      </c>
      <c r="BW18" s="110">
        <f>BZ18-CA18</f>
        <v>0</v>
      </c>
      <c r="BX18" s="110">
        <f>CA18-CB18</f>
        <v>0</v>
      </c>
      <c r="BY18" s="54"/>
      <c r="BZ18" s="54"/>
      <c r="CA18" s="54"/>
      <c r="CB18" s="54"/>
      <c r="CC18" s="110">
        <f>Tabel1[[#This Row],[2023 - Antal skibe ]]-Tabel1[[#This Row],[2022 - Antal skibe ]]</f>
        <v>0</v>
      </c>
      <c r="CD18" s="110">
        <f>Tabel1[[#This Row],[2022 - Antal skibe ]]-Tabel1[[#This Row],[2021 - Antal skibe ]]</f>
        <v>0</v>
      </c>
      <c r="CE18" s="5"/>
      <c r="CF18" s="5"/>
      <c r="CG18" s="5"/>
      <c r="CH18" s="100">
        <f>(Tabel1[[#This Row],[Godsomsætning 2023]]-Tabel1[[#This Row],[Godsomsætning 2022]])/Tabel1[[#This Row],[Godsomsætning 2022]]</f>
        <v>-1</v>
      </c>
      <c r="CI18" s="100">
        <f>(Tabel1[[#This Row],[Godsomsætning 2022]]-Tabel1[[#This Row],[Godsomsætning 2021]])/Tabel1[[#This Row],[Godsomsætning 2021]]</f>
        <v>8.7430569841596376E-2</v>
      </c>
      <c r="CJ18" s="99">
        <f>Tabel1[[#This Row],[Godsomsætning 2023]]-Tabel1[[#This Row],[Godsomsætning 2022]]</f>
        <v>-10572000</v>
      </c>
      <c r="CK18" s="89">
        <f>Tabel1[[#This Row],[Godsomsætning 2022]]-Tabel1[[#This Row],[Godsomsætning 2021]]</f>
        <v>850000</v>
      </c>
      <c r="CL18" s="54"/>
      <c r="CM18" s="54">
        <v>10572000</v>
      </c>
      <c r="CN18" s="54">
        <v>9722000</v>
      </c>
      <c r="CO18" s="19"/>
      <c r="CP18" s="1" t="s">
        <v>9</v>
      </c>
      <c r="CQ18" s="4" t="s">
        <v>13</v>
      </c>
      <c r="CR18" s="1"/>
      <c r="CS18" s="1"/>
      <c r="CT18" s="15"/>
    </row>
    <row r="19" spans="1:98" s="97" customFormat="1" x14ac:dyDescent="0.25">
      <c r="A19" s="80" t="s">
        <v>247</v>
      </c>
      <c r="B19" s="117">
        <v>32663621</v>
      </c>
      <c r="C19" s="5" t="s">
        <v>353</v>
      </c>
      <c r="D19"/>
      <c r="E19">
        <v>522920</v>
      </c>
      <c r="F19" s="108">
        <v>45331</v>
      </c>
      <c r="G19" s="109"/>
      <c r="H19" s="109" t="s">
        <v>21</v>
      </c>
      <c r="I19" s="109" t="s">
        <v>21</v>
      </c>
      <c r="J19" s="109" t="s">
        <v>21</v>
      </c>
      <c r="K19" s="87" t="e">
        <f>Q19/R19-1</f>
        <v>#DIV/0!</v>
      </c>
      <c r="L19" s="87" t="e">
        <f>R19/S19-1</f>
        <v>#DIV/0!</v>
      </c>
      <c r="M19" s="87" t="e">
        <f>S19/T19-1</f>
        <v>#DIV/0!</v>
      </c>
      <c r="N19" s="110">
        <f>Q19-R19</f>
        <v>0</v>
      </c>
      <c r="O19" s="110">
        <f>R19-S19</f>
        <v>0</v>
      </c>
      <c r="P19" s="110">
        <f>S19-T19</f>
        <v>0</v>
      </c>
      <c r="Q19" s="111"/>
      <c r="R19" s="111"/>
      <c r="S19" s="111"/>
      <c r="T19" s="111"/>
      <c r="U19" s="87">
        <f>(AA19-AB19)/ABS(AB19)</f>
        <v>-1</v>
      </c>
      <c r="V19" s="87">
        <f>(AB19-AC19)/ABS(AC19)</f>
        <v>0.62026239067055366</v>
      </c>
      <c r="W19" s="87">
        <f>(AC19-AD19)/ABS(AD19)</f>
        <v>-0.47911921032649957</v>
      </c>
      <c r="X19" s="110">
        <f>AA19-AB19</f>
        <v>-2.2229999999999999</v>
      </c>
      <c r="Y19" s="110">
        <f>AB19-AC19</f>
        <v>0.85099999999999976</v>
      </c>
      <c r="Z19" s="110">
        <f>AC19-AD19</f>
        <v>-1.2619999999999998</v>
      </c>
      <c r="AA19" s="111"/>
      <c r="AB19" s="111">
        <v>2.2229999999999999</v>
      </c>
      <c r="AC19" s="111">
        <v>1.3720000000000001</v>
      </c>
      <c r="AD19" s="111">
        <v>2.6339999999999999</v>
      </c>
      <c r="AE19" s="87">
        <f>(AK19-AL19)/ABS(AL19)</f>
        <v>-1</v>
      </c>
      <c r="AF19" s="87">
        <f>(AL19-AM19)/ABS(AM19)</f>
        <v>6.9333333333333336</v>
      </c>
      <c r="AG19" s="87">
        <f>(AM19-AN19)/ABS(AN19)</f>
        <v>-0.95176848874598063</v>
      </c>
      <c r="AH19" s="110">
        <f>AK19-AL19</f>
        <v>-0.23799999999999999</v>
      </c>
      <c r="AI19" s="110">
        <f>AL19-AM19</f>
        <v>0.20799999999999999</v>
      </c>
      <c r="AJ19" s="110">
        <f>AM19-AN19</f>
        <v>-0.59199999999999997</v>
      </c>
      <c r="AK19" s="111"/>
      <c r="AL19" s="111">
        <v>0.23799999999999999</v>
      </c>
      <c r="AM19" s="111">
        <v>0.03</v>
      </c>
      <c r="AN19" s="111">
        <v>0.622</v>
      </c>
      <c r="AO19" s="87">
        <f>(AU19-AV19)/ABS(AV19)</f>
        <v>-1</v>
      </c>
      <c r="AP19" s="87">
        <f>(AV19-AW19)/ABS(AW19)</f>
        <v>110.5</v>
      </c>
      <c r="AQ19" s="87">
        <f>(AW19-AX19)/ABS(AX19)</f>
        <v>-0.99626865671641796</v>
      </c>
      <c r="AR19" s="110">
        <f>AU19-AV19</f>
        <v>-0.223</v>
      </c>
      <c r="AS19" s="110">
        <f>AV19-AW19</f>
        <v>0.221</v>
      </c>
      <c r="AT19" s="110">
        <f>AW19-AX19</f>
        <v>-0.53400000000000003</v>
      </c>
      <c r="AU19" s="111"/>
      <c r="AV19" s="111">
        <v>0.223</v>
      </c>
      <c r="AW19" s="111">
        <v>2E-3</v>
      </c>
      <c r="AX19" s="111">
        <v>0.53600000000000003</v>
      </c>
      <c r="AY19" s="87">
        <f>(BE19-BF19)/ABS(BF19)</f>
        <v>-1</v>
      </c>
      <c r="AZ19" s="87">
        <f>(BF19-BG19)/ABS(BG19)</f>
        <v>0.12183098591549299</v>
      </c>
      <c r="BA19" s="87">
        <f>(BG19-BH19)/ABS(BH19)</f>
        <v>-0.15976331360946747</v>
      </c>
      <c r="BB19" s="110">
        <f>BE19-BF19</f>
        <v>-1.593</v>
      </c>
      <c r="BC19" s="110">
        <f>BF19-BG19</f>
        <v>0.17300000000000004</v>
      </c>
      <c r="BD19" s="110">
        <f>BG19-BH19</f>
        <v>-0.27</v>
      </c>
      <c r="BE19" s="111"/>
      <c r="BF19" s="111">
        <v>1.593</v>
      </c>
      <c r="BG19" s="111">
        <v>1.42</v>
      </c>
      <c r="BH19" s="111">
        <v>1.69</v>
      </c>
      <c r="BI19" s="87">
        <f>(BO19-BP19)/ABS(BP19)</f>
        <v>-1</v>
      </c>
      <c r="BJ19" s="87">
        <f>(BP19-BQ19)/ABS(BQ19)</f>
        <v>0.26518734085121864</v>
      </c>
      <c r="BK19" s="87">
        <f>(BQ19-BR19)/ABS(BR19)</f>
        <v>-0.24478021978021977</v>
      </c>
      <c r="BL19" s="110">
        <f>BO19-BP19</f>
        <v>-3.4780000000000002</v>
      </c>
      <c r="BM19" s="110">
        <f>BP19-BQ19</f>
        <v>0.72900000000000009</v>
      </c>
      <c r="BN19" s="110">
        <f>BQ19-BR19</f>
        <v>-0.89100000000000001</v>
      </c>
      <c r="BO19" s="111"/>
      <c r="BP19" s="111">
        <v>3.4780000000000002</v>
      </c>
      <c r="BQ19" s="111">
        <v>2.7490000000000001</v>
      </c>
      <c r="BR19" s="111">
        <v>3.64</v>
      </c>
      <c r="BS19" s="87">
        <f>(BY19-BZ19)/ABS(BZ19)</f>
        <v>-1</v>
      </c>
      <c r="BT19" s="87">
        <f>(BZ19-CA19)/ABS(CA19)</f>
        <v>0</v>
      </c>
      <c r="BU19" s="87">
        <f>(CA19-CB19)/ABS(CB19)</f>
        <v>0</v>
      </c>
      <c r="BV19" s="110">
        <f>BY19-BZ19</f>
        <v>-3</v>
      </c>
      <c r="BW19" s="110">
        <f>BZ19-CA19</f>
        <v>0</v>
      </c>
      <c r="BX19" s="110">
        <f>CA19-CB19</f>
        <v>0</v>
      </c>
      <c r="BY19" s="54"/>
      <c r="BZ19" s="54">
        <v>3</v>
      </c>
      <c r="CA19" s="54">
        <v>3</v>
      </c>
      <c r="CB19" s="54">
        <v>3</v>
      </c>
      <c r="CC19" s="110">
        <f>Tabel1[[#This Row],[2023 - Antal skibe ]]-Tabel1[[#This Row],[2022 - Antal skibe ]]</f>
        <v>0</v>
      </c>
      <c r="CD19" s="110">
        <f>Tabel1[[#This Row],[2022 - Antal skibe ]]-Tabel1[[#This Row],[2021 - Antal skibe ]]</f>
        <v>0</v>
      </c>
      <c r="CE19" s="5"/>
      <c r="CF19" s="5"/>
      <c r="CG19" s="5"/>
      <c r="CH19" s="100" t="e">
        <f>(Tabel1[[#This Row],[Godsomsætning 2023]]-Tabel1[[#This Row],[Godsomsætning 2022]])/Tabel1[[#This Row],[Godsomsætning 2022]]</f>
        <v>#DIV/0!</v>
      </c>
      <c r="CI19" s="100" t="e">
        <f>(Tabel1[[#This Row],[Godsomsætning 2022]]-Tabel1[[#This Row],[Godsomsætning 2021]])/Tabel1[[#This Row],[Godsomsætning 2021]]</f>
        <v>#DIV/0!</v>
      </c>
      <c r="CJ19" s="99">
        <f>Tabel1[[#This Row],[Godsomsætning 2023]]-Tabel1[[#This Row],[Godsomsætning 2022]]</f>
        <v>0</v>
      </c>
      <c r="CK19" s="89">
        <f>Tabel1[[#This Row],[Godsomsætning 2022]]-Tabel1[[#This Row],[Godsomsætning 2021]]</f>
        <v>0</v>
      </c>
      <c r="CL19" s="54"/>
      <c r="CM19" s="54"/>
      <c r="CN19" s="54"/>
      <c r="CO19" s="19"/>
      <c r="CP19" s="1" t="s">
        <v>9</v>
      </c>
      <c r="CQ19" s="4"/>
      <c r="CR19" s="1">
        <v>9850</v>
      </c>
      <c r="CS19" s="1" t="s">
        <v>321</v>
      </c>
      <c r="CT19" s="15" t="s">
        <v>14</v>
      </c>
    </row>
    <row r="20" spans="1:98" s="97" customFormat="1" x14ac:dyDescent="0.25">
      <c r="A20" s="80" t="s">
        <v>430</v>
      </c>
      <c r="B20" s="117">
        <v>31474701</v>
      </c>
      <c r="C20" s="5" t="s">
        <v>112</v>
      </c>
      <c r="D20"/>
      <c r="E20">
        <v>502000</v>
      </c>
      <c r="F20" s="108">
        <v>45436</v>
      </c>
      <c r="G20" s="109"/>
      <c r="H20" s="109" t="s">
        <v>21</v>
      </c>
      <c r="I20" s="109" t="s">
        <v>21</v>
      </c>
      <c r="J20" s="109" t="s">
        <v>21</v>
      </c>
      <c r="K20" s="87" t="e">
        <f>Q20/R20-1</f>
        <v>#DIV/0!</v>
      </c>
      <c r="L20" s="87" t="e">
        <f>R20/S20-1</f>
        <v>#DIV/0!</v>
      </c>
      <c r="M20" s="87" t="e">
        <f>S20/T20-1</f>
        <v>#DIV/0!</v>
      </c>
      <c r="N20" s="110">
        <f>Q20-R20</f>
        <v>0</v>
      </c>
      <c r="O20" s="110">
        <f>R20-S20</f>
        <v>0</v>
      </c>
      <c r="P20" s="110">
        <f>S20-T20</f>
        <v>0</v>
      </c>
      <c r="Q20" s="111"/>
      <c r="R20" s="111"/>
      <c r="S20" s="111"/>
      <c r="T20" s="111"/>
      <c r="U20" s="87">
        <f>(AA20-AB20)/ABS(AB20)</f>
        <v>-1</v>
      </c>
      <c r="V20" s="87">
        <f>(AB20-AC20)/ABS(AC20)</f>
        <v>0.46140382211109116</v>
      </c>
      <c r="W20" s="87">
        <f>(AC20-AD20)/ABS(AD20)</f>
        <v>-0.16693944353518811</v>
      </c>
      <c r="X20" s="110">
        <f>AA20-AB20</f>
        <v>-40.911999999999999</v>
      </c>
      <c r="Y20" s="110">
        <f>AB20-AC20</f>
        <v>12.916999999999998</v>
      </c>
      <c r="Z20" s="110">
        <f>AC20-AD20</f>
        <v>-5.6099999999999959</v>
      </c>
      <c r="AA20" s="111"/>
      <c r="AB20" s="111">
        <v>40.911999999999999</v>
      </c>
      <c r="AC20" s="111">
        <v>27.995000000000001</v>
      </c>
      <c r="AD20" s="111">
        <v>33.604999999999997</v>
      </c>
      <c r="AE20" s="87">
        <f>(AK20-AL20)/ABS(AL20)</f>
        <v>-1</v>
      </c>
      <c r="AF20" s="87">
        <f>(AL20-AM20)/ABS(AM20)</f>
        <v>6.4235897435897442</v>
      </c>
      <c r="AG20" s="87">
        <f>(AM20-AN20)/ABS(AN20)</f>
        <v>-0.756857855361596</v>
      </c>
      <c r="AH20" s="110">
        <f>AK20-AL20</f>
        <v>-7.2380000000000004</v>
      </c>
      <c r="AI20" s="110">
        <f>AL20-AM20</f>
        <v>6.2630000000000008</v>
      </c>
      <c r="AJ20" s="110">
        <f>AM20-AN20</f>
        <v>-3.0349999999999997</v>
      </c>
      <c r="AK20" s="111"/>
      <c r="AL20" s="111">
        <v>7.2380000000000004</v>
      </c>
      <c r="AM20" s="111">
        <v>0.97499999999999998</v>
      </c>
      <c r="AN20" s="111">
        <v>4.01</v>
      </c>
      <c r="AO20" s="87">
        <f>(AU20-AV20)/ABS(AV20)</f>
        <v>-1</v>
      </c>
      <c r="AP20" s="87">
        <f>(AV20-AW20)/ABS(AW20)</f>
        <v>102.51162790697674</v>
      </c>
      <c r="AQ20" s="87">
        <f>(AW20-AX20)/ABS(AX20)</f>
        <v>-0.98825778263244124</v>
      </c>
      <c r="AR20" s="110">
        <f>AU20-AV20</f>
        <v>-4.4509999999999996</v>
      </c>
      <c r="AS20" s="110">
        <f>AV20-AW20</f>
        <v>4.4079999999999995</v>
      </c>
      <c r="AT20" s="110">
        <f>AW20-AX20</f>
        <v>-3.6189999999999998</v>
      </c>
      <c r="AU20" s="111"/>
      <c r="AV20" s="111">
        <v>4.4509999999999996</v>
      </c>
      <c r="AW20" s="111">
        <v>4.2999999999999997E-2</v>
      </c>
      <c r="AX20" s="111">
        <v>3.6619999999999999</v>
      </c>
      <c r="AY20" s="87">
        <f>(BE20-BF20)/ABS(BF20)</f>
        <v>-1</v>
      </c>
      <c r="AZ20" s="87">
        <f>(BF20-BG20)/ABS(BG20)</f>
        <v>0.12339854099372113</v>
      </c>
      <c r="BA20" s="87">
        <f>(BG20-BH20)/ABS(BH20)</f>
        <v>-3.4041508904781942E-2</v>
      </c>
      <c r="BB20" s="110">
        <f>BE20-BF20</f>
        <v>-30.952999999999999</v>
      </c>
      <c r="BC20" s="110">
        <f>BF20-BG20</f>
        <v>3.3999999999999986</v>
      </c>
      <c r="BD20" s="110">
        <f>BG20-BH20</f>
        <v>-0.97100000000000009</v>
      </c>
      <c r="BE20" s="111"/>
      <c r="BF20" s="111">
        <v>30.952999999999999</v>
      </c>
      <c r="BG20" s="111">
        <v>27.553000000000001</v>
      </c>
      <c r="BH20" s="111">
        <v>28.524000000000001</v>
      </c>
      <c r="BI20" s="87">
        <f>(BO20-BP20)/ABS(BP20)</f>
        <v>-1</v>
      </c>
      <c r="BJ20" s="87">
        <f>(BP20-BQ20)/ABS(BQ20)</f>
        <v>-5.8712169664100287E-3</v>
      </c>
      <c r="BK20" s="87">
        <f>(BQ20-BR20)/ABS(BR20)</f>
        <v>0.25277225818857751</v>
      </c>
      <c r="BL20" s="110">
        <f>BO20-BP20</f>
        <v>-77.718999999999994</v>
      </c>
      <c r="BM20" s="110">
        <f>BP20-BQ20</f>
        <v>-0.45900000000000318</v>
      </c>
      <c r="BN20" s="110">
        <f>BQ20-BR20</f>
        <v>15.773999999999994</v>
      </c>
      <c r="BO20" s="111"/>
      <c r="BP20" s="111">
        <v>77.718999999999994</v>
      </c>
      <c r="BQ20" s="111">
        <v>78.177999999999997</v>
      </c>
      <c r="BR20" s="111">
        <v>62.404000000000003</v>
      </c>
      <c r="BS20" s="87">
        <f>(BY20-BZ20)/ABS(BZ20)</f>
        <v>-1</v>
      </c>
      <c r="BT20" s="87">
        <f>(BZ20-CA20)/ABS(CA20)</f>
        <v>1.0869565217391304</v>
      </c>
      <c r="BU20" s="87">
        <f>(CA20-CB20)/ABS(CB20)</f>
        <v>-0.20689655172413793</v>
      </c>
      <c r="BV20" s="110">
        <f>BY20-BZ20</f>
        <v>-48</v>
      </c>
      <c r="BW20" s="110">
        <f>BZ20-CA20</f>
        <v>25</v>
      </c>
      <c r="BX20" s="110">
        <f>CA20-CB20</f>
        <v>-6</v>
      </c>
      <c r="BY20" s="54"/>
      <c r="BZ20" s="54">
        <v>48</v>
      </c>
      <c r="CA20" s="54">
        <v>23</v>
      </c>
      <c r="CB20" s="54">
        <v>29</v>
      </c>
      <c r="CC20" s="110">
        <f>Tabel1[[#This Row],[2023 - Antal skibe ]]-Tabel1[[#This Row],[2022 - Antal skibe ]]</f>
        <v>0</v>
      </c>
      <c r="CD20" s="110">
        <f>Tabel1[[#This Row],[2022 - Antal skibe ]]-Tabel1[[#This Row],[2021 - Antal skibe ]]</f>
        <v>0</v>
      </c>
      <c r="CE20" s="5"/>
      <c r="CF20" s="5"/>
      <c r="CG20" s="5"/>
      <c r="CH20" s="100" t="e">
        <f>(Tabel1[[#This Row],[Godsomsætning 2023]]-Tabel1[[#This Row],[Godsomsætning 2022]])/Tabel1[[#This Row],[Godsomsætning 2022]]</f>
        <v>#DIV/0!</v>
      </c>
      <c r="CI20" s="100" t="e">
        <f>(Tabel1[[#This Row],[Godsomsætning 2022]]-Tabel1[[#This Row],[Godsomsætning 2021]])/Tabel1[[#This Row],[Godsomsætning 2021]]</f>
        <v>#DIV/0!</v>
      </c>
      <c r="CJ20" s="99">
        <f>Tabel1[[#This Row],[Godsomsætning 2023]]-Tabel1[[#This Row],[Godsomsætning 2022]]</f>
        <v>0</v>
      </c>
      <c r="CK20" s="89">
        <f>Tabel1[[#This Row],[Godsomsætning 2022]]-Tabel1[[#This Row],[Godsomsætning 2021]]</f>
        <v>0</v>
      </c>
      <c r="CL20" s="54"/>
      <c r="CM20" s="54"/>
      <c r="CN20" s="54"/>
      <c r="CO20" s="19"/>
      <c r="CP20" s="1" t="s">
        <v>11</v>
      </c>
      <c r="CQ20" s="4"/>
      <c r="CR20" s="1">
        <v>8700</v>
      </c>
      <c r="CS20" s="1" t="s">
        <v>341</v>
      </c>
      <c r="CT20" s="15" t="s">
        <v>10</v>
      </c>
    </row>
    <row r="21" spans="1:98" s="97" customFormat="1" x14ac:dyDescent="0.25">
      <c r="A21" s="80" t="s">
        <v>219</v>
      </c>
      <c r="B21" s="117">
        <v>21806331</v>
      </c>
      <c r="C21" s="5" t="s">
        <v>355</v>
      </c>
      <c r="D21"/>
      <c r="E21">
        <v>522400</v>
      </c>
      <c r="F21" s="108">
        <v>45355</v>
      </c>
      <c r="G21" s="109"/>
      <c r="H21" s="109" t="s">
        <v>21</v>
      </c>
      <c r="I21" s="109" t="s">
        <v>21</v>
      </c>
      <c r="J21" s="109" t="s">
        <v>21</v>
      </c>
      <c r="K21" s="87" t="e">
        <f>Q21/R21-1</f>
        <v>#DIV/0!</v>
      </c>
      <c r="L21" s="87" t="e">
        <f>R21/S21-1</f>
        <v>#DIV/0!</v>
      </c>
      <c r="M21" s="87" t="e">
        <f>S21/T21-1</f>
        <v>#DIV/0!</v>
      </c>
      <c r="N21" s="110">
        <f>Q21-R21</f>
        <v>0</v>
      </c>
      <c r="O21" s="110">
        <f>R21-S21</f>
        <v>0</v>
      </c>
      <c r="P21" s="110">
        <f>S21-T21</f>
        <v>0</v>
      </c>
      <c r="Q21" s="111"/>
      <c r="R21" s="111"/>
      <c r="S21" s="111"/>
      <c r="T21" s="111"/>
      <c r="U21" s="87">
        <f>(AA21-AB21)/ABS(AB21)</f>
        <v>-1</v>
      </c>
      <c r="V21" s="87">
        <f>(AB21-AC21)/ABS(AC21)</f>
        <v>0.32382379382679066</v>
      </c>
      <c r="W21" s="87">
        <f>(AC21-AD21)/ABS(AD21)</f>
        <v>-0.19999041043344853</v>
      </c>
      <c r="X21" s="110">
        <f>AA21-AB21</f>
        <v>-22.088000000000001</v>
      </c>
      <c r="Y21" s="110">
        <f>AB21-AC21</f>
        <v>5.4030000000000022</v>
      </c>
      <c r="Z21" s="110">
        <f>AC21-AD21</f>
        <v>-4.1710000000000029</v>
      </c>
      <c r="AA21" s="111"/>
      <c r="AB21" s="111">
        <v>22.088000000000001</v>
      </c>
      <c r="AC21" s="111">
        <v>16.684999999999999</v>
      </c>
      <c r="AD21" s="111">
        <v>20.856000000000002</v>
      </c>
      <c r="AE21" s="87">
        <f>(AK21-AL21)/ABS(AL21)</f>
        <v>-1</v>
      </c>
      <c r="AF21" s="87">
        <f>(AL21-AM21)/ABS(AM21)</f>
        <v>14.959731543624162</v>
      </c>
      <c r="AG21" s="87">
        <f>(AM21-AN21)/ABS(AN21)</f>
        <v>-0.66778149386845032</v>
      </c>
      <c r="AH21" s="110">
        <f>AK21-AL21</f>
        <v>-4.7560000000000002</v>
      </c>
      <c r="AI21" s="110">
        <f>AL21-AM21</f>
        <v>4.4580000000000002</v>
      </c>
      <c r="AJ21" s="110">
        <f>AM21-AN21</f>
        <v>-0.59899999999999998</v>
      </c>
      <c r="AK21" s="111"/>
      <c r="AL21" s="111">
        <v>4.7560000000000002</v>
      </c>
      <c r="AM21" s="111">
        <v>0.29799999999999999</v>
      </c>
      <c r="AN21" s="111">
        <v>0.89700000000000002</v>
      </c>
      <c r="AO21" s="87">
        <f>(AU21-AV21)/ABS(AV21)</f>
        <v>-1</v>
      </c>
      <c r="AP21" s="87">
        <f>(AV21-AW21)/ABS(AW21)</f>
        <v>20.626086956521736</v>
      </c>
      <c r="AQ21" s="87">
        <f>(AW21-AX21)/ABS(AX21)</f>
        <v>-0.69496021220159154</v>
      </c>
      <c r="AR21" s="110">
        <f>AU21-AV21</f>
        <v>-4.9740000000000002</v>
      </c>
      <c r="AS21" s="110">
        <f>AV21-AW21</f>
        <v>4.7439999999999998</v>
      </c>
      <c r="AT21" s="110">
        <f>AW21-AX21</f>
        <v>-0.52400000000000002</v>
      </c>
      <c r="AU21" s="111"/>
      <c r="AV21" s="111">
        <v>4.9740000000000002</v>
      </c>
      <c r="AW21" s="111">
        <v>0.23</v>
      </c>
      <c r="AX21" s="111">
        <v>0.754</v>
      </c>
      <c r="AY21" s="87">
        <f>(BE21-BF21)/ABS(BF21)</f>
        <v>-1</v>
      </c>
      <c r="AZ21" s="87">
        <f>(BF21-BG21)/ABS(BG21)</f>
        <v>-0.44908654196084141</v>
      </c>
      <c r="BA21" s="87">
        <f>(BG21-BH21)/ABS(BH21)</f>
        <v>1.2379338294893599E-2</v>
      </c>
      <c r="BB21" s="110">
        <f>BE21-BF21</f>
        <v>-7.569</v>
      </c>
      <c r="BC21" s="110">
        <f>BF21-BG21</f>
        <v>-6.1700000000000008</v>
      </c>
      <c r="BD21" s="110">
        <f>BG21-BH21</f>
        <v>0.16800000000000104</v>
      </c>
      <c r="BE21" s="111"/>
      <c r="BF21" s="111">
        <v>7.569</v>
      </c>
      <c r="BG21" s="111">
        <v>13.739000000000001</v>
      </c>
      <c r="BH21" s="111">
        <v>13.571</v>
      </c>
      <c r="BI21" s="87">
        <f>(BO21-BP21)/ABS(BP21)</f>
        <v>-1</v>
      </c>
      <c r="BJ21" s="87">
        <f>(BP21-BQ21)/ABS(BQ21)</f>
        <v>0.29240987509921051</v>
      </c>
      <c r="BK21" s="87">
        <f>(BQ21-BR21)/ABS(BR21)</f>
        <v>-0.15454705986226386</v>
      </c>
      <c r="BL21" s="110">
        <f>BO21-BP21</f>
        <v>-30.939</v>
      </c>
      <c r="BM21" s="110">
        <f>BP21-BQ21</f>
        <v>7</v>
      </c>
      <c r="BN21" s="110">
        <f>BQ21-BR21</f>
        <v>-4.3760000000000012</v>
      </c>
      <c r="BO21" s="111"/>
      <c r="BP21" s="111">
        <v>30.939</v>
      </c>
      <c r="BQ21" s="111">
        <v>23.939</v>
      </c>
      <c r="BR21" s="111">
        <v>28.315000000000001</v>
      </c>
      <c r="BS21" s="87">
        <f>(BY21-BZ21)/ABS(BZ21)</f>
        <v>-1</v>
      </c>
      <c r="BT21" s="87">
        <f>(BZ21-CA21)/ABS(CA21)</f>
        <v>-4.5454545454545456E-2</v>
      </c>
      <c r="BU21" s="87">
        <f>(CA21-CB21)/ABS(CB21)</f>
        <v>-0.21428571428571427</v>
      </c>
      <c r="BV21" s="110">
        <f>BY21-BZ21</f>
        <v>-21</v>
      </c>
      <c r="BW21" s="110">
        <f>BZ21-CA21</f>
        <v>-1</v>
      </c>
      <c r="BX21" s="110">
        <f>CA21-CB21</f>
        <v>-6</v>
      </c>
      <c r="BY21" s="54"/>
      <c r="BZ21" s="54">
        <v>21</v>
      </c>
      <c r="CA21" s="54">
        <v>22</v>
      </c>
      <c r="CB21" s="54">
        <v>28</v>
      </c>
      <c r="CC21" s="110">
        <f>Tabel1[[#This Row],[2023 - Antal skibe ]]-Tabel1[[#This Row],[2022 - Antal skibe ]]</f>
        <v>0</v>
      </c>
      <c r="CD21" s="110">
        <f>Tabel1[[#This Row],[2022 - Antal skibe ]]-Tabel1[[#This Row],[2021 - Antal skibe ]]</f>
        <v>0</v>
      </c>
      <c r="CE21" s="5"/>
      <c r="CF21" s="5"/>
      <c r="CG21" s="5"/>
      <c r="CH21" s="100" t="e">
        <f>(Tabel1[[#This Row],[Godsomsætning 2023]]-Tabel1[[#This Row],[Godsomsætning 2022]])/Tabel1[[#This Row],[Godsomsætning 2022]]</f>
        <v>#DIV/0!</v>
      </c>
      <c r="CI21" s="100" t="e">
        <f>(Tabel1[[#This Row],[Godsomsætning 2022]]-Tabel1[[#This Row],[Godsomsætning 2021]])/Tabel1[[#This Row],[Godsomsætning 2021]]</f>
        <v>#DIV/0!</v>
      </c>
      <c r="CJ21" s="99">
        <f>Tabel1[[#This Row],[Godsomsætning 2023]]-Tabel1[[#This Row],[Godsomsætning 2022]]</f>
        <v>0</v>
      </c>
      <c r="CK21" s="89">
        <f>Tabel1[[#This Row],[Godsomsætning 2022]]-Tabel1[[#This Row],[Godsomsætning 2021]]</f>
        <v>0</v>
      </c>
      <c r="CL21" s="54"/>
      <c r="CM21" s="54"/>
      <c r="CN21" s="54"/>
      <c r="CO21" s="19"/>
      <c r="CP21" s="1" t="s">
        <v>11</v>
      </c>
      <c r="CQ21" s="4"/>
      <c r="CR21" s="1">
        <v>6700</v>
      </c>
      <c r="CS21" s="1" t="s">
        <v>349</v>
      </c>
      <c r="CT21" s="15" t="s">
        <v>12</v>
      </c>
    </row>
    <row r="22" spans="1:98" s="97" customFormat="1" x14ac:dyDescent="0.25">
      <c r="A22" s="80" t="s">
        <v>273</v>
      </c>
      <c r="B22" s="117">
        <v>42233269</v>
      </c>
      <c r="C22" s="5" t="s">
        <v>111</v>
      </c>
      <c r="D22"/>
      <c r="E22">
        <v>331500</v>
      </c>
      <c r="F22" s="108">
        <v>45350</v>
      </c>
      <c r="G22" s="109"/>
      <c r="H22" s="109" t="s">
        <v>307</v>
      </c>
      <c r="I22" s="109" t="s">
        <v>307</v>
      </c>
      <c r="J22" s="109" t="s">
        <v>307</v>
      </c>
      <c r="K22" s="87" t="e">
        <f>Q22/R22-1</f>
        <v>#DIV/0!</v>
      </c>
      <c r="L22" s="87" t="e">
        <f>R22/S22-1</f>
        <v>#DIV/0!</v>
      </c>
      <c r="M22" s="87" t="e">
        <f>S22/T22-1</f>
        <v>#DIV/0!</v>
      </c>
      <c r="N22" s="110">
        <f>Q22-R22</f>
        <v>0</v>
      </c>
      <c r="O22" s="110">
        <f>R22-S22</f>
        <v>0</v>
      </c>
      <c r="P22" s="110">
        <f>S22-T22</f>
        <v>0</v>
      </c>
      <c r="Q22" s="111"/>
      <c r="R22" s="111"/>
      <c r="S22" s="111"/>
      <c r="T22" s="111"/>
      <c r="U22" s="87">
        <f>(AA22-AB22)/ABS(AB22)</f>
        <v>-1</v>
      </c>
      <c r="V22" s="87">
        <f>(AB22-AC22)/ABS(AC22)</f>
        <v>0.27923547968083134</v>
      </c>
      <c r="W22" s="87">
        <f>(AC22-AD22)/ABS(AD22)</f>
        <v>0.75755006196595143</v>
      </c>
      <c r="X22" s="110">
        <f>AA22-AB22</f>
        <v>-34.469000000000001</v>
      </c>
      <c r="Y22" s="110">
        <f>AB22-AC22</f>
        <v>7.5240000000000009</v>
      </c>
      <c r="Z22" s="110">
        <f>AC22-AD22</f>
        <v>11.614000000000001</v>
      </c>
      <c r="AA22" s="111"/>
      <c r="AB22" s="111">
        <v>34.469000000000001</v>
      </c>
      <c r="AC22" s="111">
        <v>26.945</v>
      </c>
      <c r="AD22" s="111">
        <v>15.331</v>
      </c>
      <c r="AE22" s="87">
        <f>(AK22-AL22)/ABS(AL22)</f>
        <v>-1</v>
      </c>
      <c r="AF22" s="87">
        <f>(AL22-AM22)/ABS(AM22)</f>
        <v>18.876086956521743</v>
      </c>
      <c r="AG22" s="87">
        <f>(AM22-AN22)/ABS(AN22)</f>
        <v>-1.7796610169491527</v>
      </c>
      <c r="AH22" s="110">
        <f>AK22-AL22</f>
        <v>-8.2230000000000008</v>
      </c>
      <c r="AI22" s="110">
        <f>AL22-AM22</f>
        <v>8.6830000000000016</v>
      </c>
      <c r="AJ22" s="110">
        <f>AM22-AN22</f>
        <v>-1.05</v>
      </c>
      <c r="AK22" s="111"/>
      <c r="AL22" s="111">
        <v>8.2230000000000008</v>
      </c>
      <c r="AM22" s="111">
        <v>-0.46</v>
      </c>
      <c r="AN22" s="111">
        <v>0.59</v>
      </c>
      <c r="AO22" s="87">
        <f>(AU22-AV22)/ABS(AV22)</f>
        <v>-1</v>
      </c>
      <c r="AP22" s="87">
        <f>(AV22-AW22)/ABS(AW22)</f>
        <v>13.140060240963853</v>
      </c>
      <c r="AQ22" s="87">
        <f>(AW22-AX22)/ABS(AX22)</f>
        <v>-3.0121212121212118</v>
      </c>
      <c r="AR22" s="110">
        <f>AU22-AV22</f>
        <v>-8.0609999999999999</v>
      </c>
      <c r="AS22" s="110">
        <f>AV22-AW22</f>
        <v>8.7249999999999996</v>
      </c>
      <c r="AT22" s="110">
        <f>AW22-AX22</f>
        <v>-0.99399999999999999</v>
      </c>
      <c r="AU22" s="111"/>
      <c r="AV22" s="111">
        <v>8.0609999999999999</v>
      </c>
      <c r="AW22" s="111">
        <v>-0.66400000000000003</v>
      </c>
      <c r="AX22" s="111">
        <v>0.33</v>
      </c>
      <c r="AY22" s="87">
        <f>(BE22-BF22)/ABS(BF22)</f>
        <v>-1</v>
      </c>
      <c r="AZ22" s="87">
        <f>(BF22-BG22)/ABS(BG22)</f>
        <v>10.405629139072849</v>
      </c>
      <c r="BA22" s="87">
        <f>(BG22-BH22)/ABS(BH22)</f>
        <v>-0.49029535864978907</v>
      </c>
      <c r="BB22" s="110">
        <f>BE22-BF22</f>
        <v>-6.8890000000000002</v>
      </c>
      <c r="BC22" s="110">
        <f>BF22-BG22</f>
        <v>6.2850000000000001</v>
      </c>
      <c r="BD22" s="110">
        <f>BG22-BH22</f>
        <v>-0.58100000000000007</v>
      </c>
      <c r="BE22" s="111"/>
      <c r="BF22" s="111">
        <v>6.8890000000000002</v>
      </c>
      <c r="BG22" s="111">
        <v>0.60399999999999998</v>
      </c>
      <c r="BH22" s="111">
        <v>1.1850000000000001</v>
      </c>
      <c r="BI22" s="87">
        <f>(BO22-BP22)/ABS(BP22)</f>
        <v>-1</v>
      </c>
      <c r="BJ22" s="87">
        <f>(BP22-BQ22)/ABS(BQ22)</f>
        <v>-7.6518183400034814E-2</v>
      </c>
      <c r="BK22" s="87">
        <f>(BQ22-BR22)/ABS(BR22)</f>
        <v>3.667481662591671E-3</v>
      </c>
      <c r="BL22" s="110">
        <f>BO22-BP22</f>
        <v>-21.228999999999999</v>
      </c>
      <c r="BM22" s="110">
        <f>BP22-BQ22</f>
        <v>-1.7590000000000003</v>
      </c>
      <c r="BN22" s="110">
        <f>BQ22-BR22</f>
        <v>8.3999999999999631E-2</v>
      </c>
      <c r="BO22" s="111"/>
      <c r="BP22" s="111">
        <v>21.228999999999999</v>
      </c>
      <c r="BQ22" s="111">
        <v>22.988</v>
      </c>
      <c r="BR22" s="111">
        <v>22.904</v>
      </c>
      <c r="BS22" s="87">
        <f>(BY22-BZ22)/ABS(BZ22)</f>
        <v>-1</v>
      </c>
      <c r="BT22" s="87">
        <f>(BZ22-CA22)/ABS(CA22)</f>
        <v>-9.3023255813953487E-2</v>
      </c>
      <c r="BU22" s="87">
        <f>(CA22-CB22)/ABS(CB22)</f>
        <v>0.86956521739130432</v>
      </c>
      <c r="BV22" s="110">
        <f>BY22-BZ22</f>
        <v>-39</v>
      </c>
      <c r="BW22" s="110">
        <f>BZ22-CA22</f>
        <v>-4</v>
      </c>
      <c r="BX22" s="110">
        <f>CA22-CB22</f>
        <v>20</v>
      </c>
      <c r="BY22" s="54"/>
      <c r="BZ22" s="54">
        <v>39</v>
      </c>
      <c r="CA22" s="54">
        <v>43</v>
      </c>
      <c r="CB22" s="54">
        <v>23</v>
      </c>
      <c r="CC22" s="110">
        <f>Tabel1[[#This Row],[2023 - Antal skibe ]]-Tabel1[[#This Row],[2022 - Antal skibe ]]</f>
        <v>0</v>
      </c>
      <c r="CD22" s="110">
        <f>Tabel1[[#This Row],[2022 - Antal skibe ]]-Tabel1[[#This Row],[2021 - Antal skibe ]]</f>
        <v>0</v>
      </c>
      <c r="CE22" s="5"/>
      <c r="CF22" s="5"/>
      <c r="CG22" s="5"/>
      <c r="CH22" s="100" t="e">
        <f>(Tabel1[[#This Row],[Godsomsætning 2023]]-Tabel1[[#This Row],[Godsomsætning 2022]])/Tabel1[[#This Row],[Godsomsætning 2022]]</f>
        <v>#DIV/0!</v>
      </c>
      <c r="CI22" s="100" t="e">
        <f>(Tabel1[[#This Row],[Godsomsætning 2022]]-Tabel1[[#This Row],[Godsomsætning 2021]])/Tabel1[[#This Row],[Godsomsætning 2021]]</f>
        <v>#DIV/0!</v>
      </c>
      <c r="CJ22" s="99">
        <f>Tabel1[[#This Row],[Godsomsætning 2023]]-Tabel1[[#This Row],[Godsomsætning 2022]]</f>
        <v>0</v>
      </c>
      <c r="CK22" s="89">
        <f>Tabel1[[#This Row],[Godsomsætning 2022]]-Tabel1[[#This Row],[Godsomsætning 2021]]</f>
        <v>0</v>
      </c>
      <c r="CL22" s="54"/>
      <c r="CM22" s="54"/>
      <c r="CN22" s="54"/>
      <c r="CO22" s="19"/>
      <c r="CP22" s="1" t="s">
        <v>18</v>
      </c>
      <c r="CQ22" s="4"/>
      <c r="CR22" s="1">
        <v>9850</v>
      </c>
      <c r="CS22" s="1" t="s">
        <v>321</v>
      </c>
      <c r="CT22" s="15" t="s">
        <v>14</v>
      </c>
    </row>
    <row r="23" spans="1:98" s="97" customFormat="1" x14ac:dyDescent="0.25">
      <c r="A23" s="80" t="s">
        <v>240</v>
      </c>
      <c r="B23" s="117">
        <v>88185811</v>
      </c>
      <c r="C23" s="5" t="s">
        <v>353</v>
      </c>
      <c r="D23"/>
      <c r="E23">
        <v>522910</v>
      </c>
      <c r="F23" s="108">
        <v>45244</v>
      </c>
      <c r="G23" s="109"/>
      <c r="H23" s="109" t="s">
        <v>313</v>
      </c>
      <c r="I23" s="109" t="s">
        <v>313</v>
      </c>
      <c r="J23" s="109" t="s">
        <v>313</v>
      </c>
      <c r="K23" s="87" t="e">
        <f>Q23/R23-1</f>
        <v>#DIV/0!</v>
      </c>
      <c r="L23" s="87" t="e">
        <f>R23/S23-1</f>
        <v>#DIV/0!</v>
      </c>
      <c r="M23" s="87" t="e">
        <f>S23/T23-1</f>
        <v>#DIV/0!</v>
      </c>
      <c r="N23" s="110">
        <f>Q23-R23</f>
        <v>0</v>
      </c>
      <c r="O23" s="110">
        <f>R23-S23</f>
        <v>0</v>
      </c>
      <c r="P23" s="110">
        <f>S23-T23</f>
        <v>0</v>
      </c>
      <c r="Q23" s="111"/>
      <c r="R23" s="111"/>
      <c r="S23" s="111"/>
      <c r="T23" s="111"/>
      <c r="U23" s="87">
        <f>(AA23-AB23)/ABS(AB23)</f>
        <v>-1</v>
      </c>
      <c r="V23" s="87">
        <f>(AB23-AC23)/ABS(AC23)</f>
        <v>0.37394957983193289</v>
      </c>
      <c r="W23" s="87">
        <f>(AC23-AD23)/ABS(AD23)</f>
        <v>-3.5135135135135262E-2</v>
      </c>
      <c r="X23" s="110">
        <f>AA23-AB23</f>
        <v>-2.9430000000000001</v>
      </c>
      <c r="Y23" s="110">
        <f>AB23-AC23</f>
        <v>0.80100000000000016</v>
      </c>
      <c r="Z23" s="110">
        <f>AC23-AD23</f>
        <v>-7.8000000000000291E-2</v>
      </c>
      <c r="AA23" s="111"/>
      <c r="AB23" s="111">
        <v>2.9430000000000001</v>
      </c>
      <c r="AC23" s="111">
        <v>2.1419999999999999</v>
      </c>
      <c r="AD23" s="111">
        <v>2.2200000000000002</v>
      </c>
      <c r="AE23" s="87">
        <f>(AK23-AL23)/ABS(AL23)</f>
        <v>-1</v>
      </c>
      <c r="AF23" s="87">
        <f>(AL23-AM23)/ABS(AM23)</f>
        <v>4.1160714285714279</v>
      </c>
      <c r="AG23" s="87">
        <f>(AM23-AN23)/ABS(AN23)</f>
        <v>-1.5333333333333334</v>
      </c>
      <c r="AH23" s="110">
        <f>AK23-AL23</f>
        <v>-0.34899999999999998</v>
      </c>
      <c r="AI23" s="110">
        <f>AL23-AM23</f>
        <v>0.46099999999999997</v>
      </c>
      <c r="AJ23" s="110">
        <f>AM23-AN23</f>
        <v>-0.32200000000000001</v>
      </c>
      <c r="AK23" s="111"/>
      <c r="AL23" s="111">
        <v>0.34899999999999998</v>
      </c>
      <c r="AM23" s="111">
        <v>-0.112</v>
      </c>
      <c r="AN23" s="111">
        <v>0.21</v>
      </c>
      <c r="AO23" s="87">
        <f>(AU23-AV23)/ABS(AV23)</f>
        <v>-1</v>
      </c>
      <c r="AP23" s="87">
        <f>(AV23-AW23)/ABS(AW23)</f>
        <v>9.8571428571428559</v>
      </c>
      <c r="AQ23" s="87">
        <f>(AW23-AX23)/ABS(AX23)</f>
        <v>-1.1673306772908365</v>
      </c>
      <c r="AR23" s="110">
        <f>AU23-AV23</f>
        <v>-0.372</v>
      </c>
      <c r="AS23" s="110">
        <f>AV23-AW23</f>
        <v>0.41399999999999998</v>
      </c>
      <c r="AT23" s="110">
        <f>AW23-AX23</f>
        <v>-0.29299999999999998</v>
      </c>
      <c r="AU23" s="111"/>
      <c r="AV23" s="111">
        <v>0.372</v>
      </c>
      <c r="AW23" s="111">
        <v>-4.2000000000000003E-2</v>
      </c>
      <c r="AX23" s="111">
        <v>0.251</v>
      </c>
      <c r="AY23" s="87">
        <f>(BE23-BF23)/ABS(BF23)</f>
        <v>-1</v>
      </c>
      <c r="AZ23" s="87">
        <f>(BF23-BG23)/ABS(BG23)</f>
        <v>0.23157894736842102</v>
      </c>
      <c r="BA23" s="87">
        <f>(BG23-BH23)/ABS(BH23)</f>
        <v>-3.5532994923857898E-2</v>
      </c>
      <c r="BB23" s="110">
        <f>BE23-BF23</f>
        <v>-1.17</v>
      </c>
      <c r="BC23" s="110">
        <f>BF23-BG23</f>
        <v>0.21999999999999997</v>
      </c>
      <c r="BD23" s="110">
        <f>BG23-BH23</f>
        <v>-3.5000000000000031E-2</v>
      </c>
      <c r="BE23" s="111"/>
      <c r="BF23" s="111">
        <v>1.17</v>
      </c>
      <c r="BG23" s="111">
        <v>0.95</v>
      </c>
      <c r="BH23" s="111">
        <v>0.98499999999999999</v>
      </c>
      <c r="BI23" s="87">
        <f>(BO23-BP23)/ABS(BP23)</f>
        <v>-1</v>
      </c>
      <c r="BJ23" s="87">
        <f>(BP23-BQ23)/ABS(BQ23)</f>
        <v>0.20609418282548483</v>
      </c>
      <c r="BK23" s="87">
        <f>(BQ23-BR23)/ABS(BR23)</f>
        <v>-0.13012048192771095</v>
      </c>
      <c r="BL23" s="110">
        <f>BO23-BP23</f>
        <v>-2.177</v>
      </c>
      <c r="BM23" s="110">
        <f>BP23-BQ23</f>
        <v>0.37200000000000011</v>
      </c>
      <c r="BN23" s="110">
        <f>BQ23-BR23</f>
        <v>-0.27000000000000024</v>
      </c>
      <c r="BO23" s="111"/>
      <c r="BP23" s="111">
        <v>2.177</v>
      </c>
      <c r="BQ23" s="111">
        <v>1.8049999999999999</v>
      </c>
      <c r="BR23" s="111">
        <v>2.0750000000000002</v>
      </c>
      <c r="BS23" s="87">
        <f>(BY23-BZ23)/ABS(BZ23)</f>
        <v>-1</v>
      </c>
      <c r="BT23" s="87">
        <f>(BZ23-CA23)/ABS(CA23)</f>
        <v>0</v>
      </c>
      <c r="BU23" s="87">
        <f>(CA23-CB23)/ABS(CB23)</f>
        <v>0</v>
      </c>
      <c r="BV23" s="110">
        <f>BY23-BZ23</f>
        <v>-4</v>
      </c>
      <c r="BW23" s="110">
        <f>BZ23-CA23</f>
        <v>0</v>
      </c>
      <c r="BX23" s="110">
        <f>CA23-CB23</f>
        <v>0</v>
      </c>
      <c r="BY23" s="54"/>
      <c r="BZ23" s="54">
        <v>4</v>
      </c>
      <c r="CA23" s="54">
        <v>4</v>
      </c>
      <c r="CB23" s="54">
        <v>4</v>
      </c>
      <c r="CC23" s="110">
        <f>Tabel1[[#This Row],[2023 - Antal skibe ]]-Tabel1[[#This Row],[2022 - Antal skibe ]]</f>
        <v>0</v>
      </c>
      <c r="CD23" s="110">
        <f>Tabel1[[#This Row],[2022 - Antal skibe ]]-Tabel1[[#This Row],[2021 - Antal skibe ]]</f>
        <v>0</v>
      </c>
      <c r="CE23" s="5"/>
      <c r="CF23" s="5"/>
      <c r="CG23" s="5"/>
      <c r="CH23" s="100" t="e">
        <f>(Tabel1[[#This Row],[Godsomsætning 2023]]-Tabel1[[#This Row],[Godsomsætning 2022]])/Tabel1[[#This Row],[Godsomsætning 2022]]</f>
        <v>#DIV/0!</v>
      </c>
      <c r="CI23" s="100" t="e">
        <f>(Tabel1[[#This Row],[Godsomsætning 2022]]-Tabel1[[#This Row],[Godsomsætning 2021]])/Tabel1[[#This Row],[Godsomsætning 2021]]</f>
        <v>#DIV/0!</v>
      </c>
      <c r="CJ23" s="99">
        <f>Tabel1[[#This Row],[Godsomsætning 2023]]-Tabel1[[#This Row],[Godsomsætning 2022]]</f>
        <v>0</v>
      </c>
      <c r="CK23" s="89">
        <f>Tabel1[[#This Row],[Godsomsætning 2022]]-Tabel1[[#This Row],[Godsomsætning 2021]]</f>
        <v>0</v>
      </c>
      <c r="CL23" s="54"/>
      <c r="CM23" s="54"/>
      <c r="CN23" s="54"/>
      <c r="CO23" s="19"/>
      <c r="CP23" s="1" t="s">
        <v>11</v>
      </c>
      <c r="CQ23" s="4"/>
      <c r="CR23" s="1">
        <v>5700</v>
      </c>
      <c r="CS23" s="1" t="s">
        <v>316</v>
      </c>
      <c r="CT23" s="15" t="s">
        <v>12</v>
      </c>
    </row>
    <row r="24" spans="1:98" s="97" customFormat="1" x14ac:dyDescent="0.25">
      <c r="A24" s="80" t="s">
        <v>134</v>
      </c>
      <c r="B24" s="117">
        <v>19685535</v>
      </c>
      <c r="C24" s="5" t="s">
        <v>112</v>
      </c>
      <c r="D24"/>
      <c r="E24">
        <v>520000</v>
      </c>
      <c r="F24" s="108">
        <v>45471</v>
      </c>
      <c r="G24" s="109"/>
      <c r="H24" s="109" t="s">
        <v>21</v>
      </c>
      <c r="I24" s="109" t="s">
        <v>21</v>
      </c>
      <c r="J24" s="109" t="s">
        <v>21</v>
      </c>
      <c r="K24" s="87">
        <f>Q24/R24-1</f>
        <v>-1</v>
      </c>
      <c r="L24" s="87">
        <f>R24/S24-1</f>
        <v>0.50703525361220092</v>
      </c>
      <c r="M24" s="87">
        <f>S24/T24-1</f>
        <v>6.1170491566151508E-2</v>
      </c>
      <c r="N24" s="110">
        <f>Q24-R24</f>
        <v>-1967.9649999999999</v>
      </c>
      <c r="O24" s="110">
        <f>R24-S24</f>
        <v>662.11299999999983</v>
      </c>
      <c r="P24" s="110">
        <f>S24-T24</f>
        <v>75.275000000000091</v>
      </c>
      <c r="Q24" s="111"/>
      <c r="R24" s="111">
        <v>1967.9649999999999</v>
      </c>
      <c r="S24" s="111">
        <v>1305.8520000000001</v>
      </c>
      <c r="T24" s="111">
        <v>1230.577</v>
      </c>
      <c r="U24" s="87">
        <f>(AA24-AB24)/ABS(AB24)</f>
        <v>-1</v>
      </c>
      <c r="V24" s="87">
        <f>(AB24-AC24)/ABS(AC24)</f>
        <v>4.8755593295429369</v>
      </c>
      <c r="W24" s="87">
        <f>(AC24-AD24)/ABS(AD24)</f>
        <v>-0.30502386206188742</v>
      </c>
      <c r="X24" s="110">
        <f>AA24-AB24</f>
        <v>-795.72699999999998</v>
      </c>
      <c r="Y24" s="110">
        <f>AB24-AC24</f>
        <v>660.29700000000003</v>
      </c>
      <c r="Z24" s="110">
        <f>AC24-AD24</f>
        <v>-59.44</v>
      </c>
      <c r="AA24" s="111"/>
      <c r="AB24" s="111">
        <v>795.72699999999998</v>
      </c>
      <c r="AC24" s="111">
        <v>135.43</v>
      </c>
      <c r="AD24" s="111">
        <v>194.87</v>
      </c>
      <c r="AE24" s="87">
        <f>(AK24-AL24)/ABS(AL24)</f>
        <v>-1</v>
      </c>
      <c r="AF24" s="87">
        <f>(AL24-AM24)/ABS(AM24)</f>
        <v>7.9807971806711349</v>
      </c>
      <c r="AG24" s="87">
        <f>(AM24-AN24)/ABS(AN24)</f>
        <v>-0.43877315316095689</v>
      </c>
      <c r="AH24" s="110">
        <f>AK24-AL24</f>
        <v>-698.24800000000005</v>
      </c>
      <c r="AI24" s="110">
        <f>AL24-AM24</f>
        <v>620.49900000000002</v>
      </c>
      <c r="AJ24" s="110">
        <f>AM24-AN24</f>
        <v>-60.784999999999997</v>
      </c>
      <c r="AK24" s="111"/>
      <c r="AL24" s="111">
        <v>698.24800000000005</v>
      </c>
      <c r="AM24" s="111">
        <v>77.748999999999995</v>
      </c>
      <c r="AN24" s="111">
        <v>138.53399999999999</v>
      </c>
      <c r="AO24" s="87">
        <f>(AU24-AV24)/ABS(AV24)</f>
        <v>-1</v>
      </c>
      <c r="AP24" s="87">
        <f>(AV24-AW24)/ABS(AW24)</f>
        <v>8.1197910621009868</v>
      </c>
      <c r="AQ24" s="87">
        <f>(AW24-AX24)/ABS(AX24)</f>
        <v>-0.50419485618549453</v>
      </c>
      <c r="AR24" s="110">
        <f>AU24-AV24</f>
        <v>-707.10299999999995</v>
      </c>
      <c r="AS24" s="110">
        <f>AV24-AW24</f>
        <v>629.56799999999998</v>
      </c>
      <c r="AT24" s="110">
        <f>AW24-AX24</f>
        <v>-78.847000000000008</v>
      </c>
      <c r="AU24" s="111"/>
      <c r="AV24" s="111">
        <v>707.10299999999995</v>
      </c>
      <c r="AW24" s="111">
        <v>77.534999999999997</v>
      </c>
      <c r="AX24" s="111">
        <v>156.38200000000001</v>
      </c>
      <c r="AY24" s="87">
        <f>(BE24-BF24)/ABS(BF24)</f>
        <v>-1</v>
      </c>
      <c r="AZ24" s="87">
        <f>(BF24-BG24)/ABS(BG24)</f>
        <v>1.3248861326265409</v>
      </c>
      <c r="BA24" s="87">
        <f>(BG24-BH24)/ABS(BH24)</f>
        <v>8.9211589182159379E-2</v>
      </c>
      <c r="BB24" s="110">
        <f>BE24-BF24</f>
        <v>-903.47400000000005</v>
      </c>
      <c r="BC24" s="110">
        <f>BF24-BG24</f>
        <v>514.86400000000003</v>
      </c>
      <c r="BD24" s="110">
        <f>BG24-BH24</f>
        <v>31.829000000000008</v>
      </c>
      <c r="BE24" s="111"/>
      <c r="BF24" s="111">
        <v>903.47400000000005</v>
      </c>
      <c r="BG24" s="111">
        <v>388.61</v>
      </c>
      <c r="BH24" s="111">
        <v>356.78100000000001</v>
      </c>
      <c r="BI24" s="87">
        <f>(BO24-BP24)/ABS(BP24)</f>
        <v>-1</v>
      </c>
      <c r="BJ24" s="87">
        <f>(BP24-BQ24)/ABS(BQ24)</f>
        <v>1.1032096358931032</v>
      </c>
      <c r="BK24" s="87">
        <f>(BQ24-BR24)/ABS(BR24)</f>
        <v>-0.17710434761186558</v>
      </c>
      <c r="BL24" s="110">
        <f>BO24-BP24</f>
        <v>-1264.559</v>
      </c>
      <c r="BM24" s="110">
        <f>BP24-BQ24</f>
        <v>663.30700000000002</v>
      </c>
      <c r="BN24" s="110">
        <f>BQ24-BR24</f>
        <v>-129.40200000000004</v>
      </c>
      <c r="BO24" s="111"/>
      <c r="BP24" s="111">
        <v>1264.559</v>
      </c>
      <c r="BQ24" s="111">
        <v>601.25199999999995</v>
      </c>
      <c r="BR24" s="111">
        <v>730.654</v>
      </c>
      <c r="BS24" s="87">
        <f>(BY24-BZ24)/ABS(BZ24)</f>
        <v>-1</v>
      </c>
      <c r="BT24" s="87">
        <f>(BZ24-CA24)/ABS(CA24)</f>
        <v>-0.32758620689655171</v>
      </c>
      <c r="BU24" s="87">
        <f>(CA24-CB24)/ABS(CB24)</f>
        <v>0.28888888888888886</v>
      </c>
      <c r="BV24" s="110">
        <f>BY24-BZ24</f>
        <v>-39</v>
      </c>
      <c r="BW24" s="110">
        <f>BZ24-CA24</f>
        <v>-19</v>
      </c>
      <c r="BX24" s="110">
        <f>CA24-CB24</f>
        <v>13</v>
      </c>
      <c r="BY24" s="54"/>
      <c r="BZ24" s="54">
        <v>39</v>
      </c>
      <c r="CA24" s="54">
        <v>58</v>
      </c>
      <c r="CB24" s="54">
        <v>45</v>
      </c>
      <c r="CC24" s="110">
        <f>Tabel1[[#This Row],[2023 - Antal skibe ]]-Tabel1[[#This Row],[2022 - Antal skibe ]]</f>
        <v>0</v>
      </c>
      <c r="CD24" s="110">
        <f>Tabel1[[#This Row],[2022 - Antal skibe ]]-Tabel1[[#This Row],[2021 - Antal skibe ]]</f>
        <v>-45</v>
      </c>
      <c r="CE24" s="5"/>
      <c r="CF24" s="5"/>
      <c r="CG24" s="5">
        <v>45</v>
      </c>
      <c r="CH24" s="100" t="e">
        <f>(Tabel1[[#This Row],[Godsomsætning 2023]]-Tabel1[[#This Row],[Godsomsætning 2022]])/Tabel1[[#This Row],[Godsomsætning 2022]]</f>
        <v>#DIV/0!</v>
      </c>
      <c r="CI24" s="100" t="e">
        <f>(Tabel1[[#This Row],[Godsomsætning 2022]]-Tabel1[[#This Row],[Godsomsætning 2021]])/Tabel1[[#This Row],[Godsomsætning 2021]]</f>
        <v>#DIV/0!</v>
      </c>
      <c r="CJ24" s="99">
        <f>Tabel1[[#This Row],[Godsomsætning 2023]]-Tabel1[[#This Row],[Godsomsætning 2022]]</f>
        <v>0</v>
      </c>
      <c r="CK24" s="89">
        <f>Tabel1[[#This Row],[Godsomsætning 2022]]-Tabel1[[#This Row],[Godsomsætning 2021]]</f>
        <v>0</v>
      </c>
      <c r="CL24" s="54"/>
      <c r="CM24" s="54"/>
      <c r="CN24" s="54"/>
      <c r="CO24" s="19"/>
      <c r="CP24" s="1" t="s">
        <v>11</v>
      </c>
      <c r="CQ24" s="4" t="s">
        <v>13</v>
      </c>
      <c r="CR24" s="1">
        <v>2770</v>
      </c>
      <c r="CS24" s="1" t="s">
        <v>420</v>
      </c>
      <c r="CT24" s="15" t="s">
        <v>15</v>
      </c>
    </row>
    <row r="25" spans="1:98" s="97" customFormat="1" x14ac:dyDescent="0.25">
      <c r="A25" s="80" t="s">
        <v>123</v>
      </c>
      <c r="B25" s="117">
        <v>49594828</v>
      </c>
      <c r="C25" s="5" t="s">
        <v>112</v>
      </c>
      <c r="D25"/>
      <c r="E25">
        <v>502000</v>
      </c>
      <c r="F25" s="108">
        <v>45244</v>
      </c>
      <c r="G25" s="109"/>
      <c r="H25" s="109" t="s">
        <v>313</v>
      </c>
      <c r="I25" s="109" t="s">
        <v>313</v>
      </c>
      <c r="J25" s="109" t="s">
        <v>313</v>
      </c>
      <c r="K25" s="87" t="e">
        <f>Q25/R25-1</f>
        <v>#DIV/0!</v>
      </c>
      <c r="L25" s="87" t="e">
        <f>R25/S25-1</f>
        <v>#DIV/0!</v>
      </c>
      <c r="M25" s="87" t="e">
        <f>S25/T25-1</f>
        <v>#DIV/0!</v>
      </c>
      <c r="N25" s="110">
        <f>Q25-R25</f>
        <v>0</v>
      </c>
      <c r="O25" s="110">
        <f>R25-S25</f>
        <v>0</v>
      </c>
      <c r="P25" s="110">
        <f>S25-T25</f>
        <v>0</v>
      </c>
      <c r="Q25" s="111"/>
      <c r="R25" s="111"/>
      <c r="S25" s="111"/>
      <c r="T25" s="111"/>
      <c r="U25" s="87">
        <f>(AA25-AB25)/ABS(AB25)</f>
        <v>-1</v>
      </c>
      <c r="V25" s="87">
        <f>(AB25-AC25)/ABS(AC25)</f>
        <v>1.5799609686862413</v>
      </c>
      <c r="W25" s="87">
        <f>(AC25-AD25)/ABS(AD25)</f>
        <v>0.18278441700154244</v>
      </c>
      <c r="X25" s="110">
        <f>AA25-AB25</f>
        <v>-290.839</v>
      </c>
      <c r="Y25" s="110">
        <f>AB25-AC25</f>
        <v>178.10899999999998</v>
      </c>
      <c r="Z25" s="110">
        <f>AC25-AD25</f>
        <v>17.421000000000006</v>
      </c>
      <c r="AA25" s="111"/>
      <c r="AB25" s="111">
        <v>290.839</v>
      </c>
      <c r="AC25" s="111">
        <v>112.73</v>
      </c>
      <c r="AD25" s="111">
        <v>95.308999999999997</v>
      </c>
      <c r="AE25" s="87">
        <f>(AK25-AL25)/ABS(AL25)</f>
        <v>-1</v>
      </c>
      <c r="AF25" s="87">
        <f>(AL25-AM25)/ABS(AM25)</f>
        <v>18.658791001633784</v>
      </c>
      <c r="AG25" s="87">
        <f>(AM25-AN25)/ABS(AN25)</f>
        <v>6.0875959079283888</v>
      </c>
      <c r="AH25" s="110">
        <f>AK25-AL25</f>
        <v>-156.42500000000001</v>
      </c>
      <c r="AI25" s="110">
        <f>AL25-AM25</f>
        <v>148.46800000000002</v>
      </c>
      <c r="AJ25" s="110">
        <f>AM25-AN25</f>
        <v>9.5210000000000008</v>
      </c>
      <c r="AK25" s="111"/>
      <c r="AL25" s="111">
        <v>156.42500000000001</v>
      </c>
      <c r="AM25" s="111">
        <v>7.9569999999999999</v>
      </c>
      <c r="AN25" s="111">
        <v>-1.5640000000000001</v>
      </c>
      <c r="AO25" s="87">
        <f>(AU25-AV25)/ABS(AV25)</f>
        <v>-1</v>
      </c>
      <c r="AP25" s="87">
        <f>(AV25-AW25)/ABS(AW25)</f>
        <v>7.7777719747218903</v>
      </c>
      <c r="AQ25" s="87">
        <f>(AW25-AX25)/ABS(AX25)</f>
        <v>5.5883057752216629</v>
      </c>
      <c r="AR25" s="110">
        <f>AU25-AV25</f>
        <v>-168.06800000000001</v>
      </c>
      <c r="AS25" s="110">
        <f>AV25-AW25</f>
        <v>148.92100000000002</v>
      </c>
      <c r="AT25" s="110">
        <f>AW25-AX25</f>
        <v>23.32</v>
      </c>
      <c r="AU25" s="111"/>
      <c r="AV25" s="111">
        <v>168.06800000000001</v>
      </c>
      <c r="AW25" s="111">
        <v>19.146999999999998</v>
      </c>
      <c r="AX25" s="111">
        <v>-4.173</v>
      </c>
      <c r="AY25" s="87">
        <f>(BE25-BF25)/ABS(BF25)</f>
        <v>-1</v>
      </c>
      <c r="AZ25" s="87">
        <f>(BF25-BG25)/ABS(BG25)</f>
        <v>0.88249285894312346</v>
      </c>
      <c r="BA25" s="87">
        <f>(BG25-BH25)/ABS(BH25)</f>
        <v>0.11348355336241067</v>
      </c>
      <c r="BB25" s="110">
        <f>BE25-BF25</f>
        <v>-358.517</v>
      </c>
      <c r="BC25" s="110">
        <f>BF25-BG25</f>
        <v>168.06899999999999</v>
      </c>
      <c r="BD25" s="110">
        <f>BG25-BH25</f>
        <v>19.409999999999997</v>
      </c>
      <c r="BE25" s="111"/>
      <c r="BF25" s="111">
        <v>358.517</v>
      </c>
      <c r="BG25" s="111">
        <v>190.44800000000001</v>
      </c>
      <c r="BH25" s="111">
        <v>171.03800000000001</v>
      </c>
      <c r="BI25" s="87">
        <f>(BO25-BP25)/ABS(BP25)</f>
        <v>-1</v>
      </c>
      <c r="BJ25" s="87">
        <f>(BP25-BQ25)/ABS(BQ25)</f>
        <v>0.30986617047162396</v>
      </c>
      <c r="BK25" s="87">
        <f>(BQ25-BR25)/ABS(BR25)</f>
        <v>0.2368376328628988</v>
      </c>
      <c r="BL25" s="110">
        <f>BO25-BP25</f>
        <v>-457.56900000000002</v>
      </c>
      <c r="BM25" s="110">
        <f>BP25-BQ25</f>
        <v>108.24400000000003</v>
      </c>
      <c r="BN25" s="110">
        <f>BQ25-BR25</f>
        <v>66.890999999999963</v>
      </c>
      <c r="BO25" s="111"/>
      <c r="BP25" s="111">
        <v>457.56900000000002</v>
      </c>
      <c r="BQ25" s="111">
        <v>349.32499999999999</v>
      </c>
      <c r="BR25" s="111">
        <v>282.43400000000003</v>
      </c>
      <c r="BS25" s="87">
        <f>(BY25-BZ25)/ABS(BZ25)</f>
        <v>-1</v>
      </c>
      <c r="BT25" s="87">
        <f>(BZ25-CA25)/ABS(CA25)</f>
        <v>9.0909090909090912E-2</v>
      </c>
      <c r="BU25" s="87">
        <f>(CA25-CB25)/ABS(CB25)</f>
        <v>7.9754601226993863E-2</v>
      </c>
      <c r="BV25" s="110">
        <f>BY25-BZ25</f>
        <v>-192</v>
      </c>
      <c r="BW25" s="110">
        <f>BZ25-CA25</f>
        <v>16</v>
      </c>
      <c r="BX25" s="110">
        <f>CA25-CB25</f>
        <v>13</v>
      </c>
      <c r="BY25" s="54"/>
      <c r="BZ25" s="54">
        <v>192</v>
      </c>
      <c r="CA25" s="54">
        <v>176</v>
      </c>
      <c r="CB25" s="54">
        <v>163</v>
      </c>
      <c r="CC25" s="110">
        <f>Tabel1[[#This Row],[2023 - Antal skibe ]]-Tabel1[[#This Row],[2022 - Antal skibe ]]</f>
        <v>0</v>
      </c>
      <c r="CD25" s="110">
        <f>Tabel1[[#This Row],[2022 - Antal skibe ]]-Tabel1[[#This Row],[2021 - Antal skibe ]]</f>
        <v>0</v>
      </c>
      <c r="CE25" s="5"/>
      <c r="CF25" s="5"/>
      <c r="CG25" s="5"/>
      <c r="CH25" s="100" t="e">
        <f>(Tabel1[[#This Row],[Godsomsætning 2023]]-Tabel1[[#This Row],[Godsomsætning 2022]])/Tabel1[[#This Row],[Godsomsætning 2022]]</f>
        <v>#DIV/0!</v>
      </c>
      <c r="CI25" s="100" t="e">
        <f>(Tabel1[[#This Row],[Godsomsætning 2022]]-Tabel1[[#This Row],[Godsomsætning 2021]])/Tabel1[[#This Row],[Godsomsætning 2021]]</f>
        <v>#DIV/0!</v>
      </c>
      <c r="CJ25" s="99">
        <f>Tabel1[[#This Row],[Godsomsætning 2023]]-Tabel1[[#This Row],[Godsomsætning 2022]]</f>
        <v>0</v>
      </c>
      <c r="CK25" s="89">
        <f>Tabel1[[#This Row],[Godsomsætning 2022]]-Tabel1[[#This Row],[Godsomsætning 2021]]</f>
        <v>0</v>
      </c>
      <c r="CL25" s="54"/>
      <c r="CM25" s="54"/>
      <c r="CN25" s="54"/>
      <c r="CO25" s="19"/>
      <c r="CP25" s="1" t="s">
        <v>11</v>
      </c>
      <c r="CQ25" s="4"/>
      <c r="CR25" s="1">
        <v>5700</v>
      </c>
      <c r="CS25" s="1" t="s">
        <v>316</v>
      </c>
      <c r="CT25" s="15" t="s">
        <v>12</v>
      </c>
    </row>
    <row r="26" spans="1:98" s="97" customFormat="1" x14ac:dyDescent="0.25">
      <c r="A26" s="80" t="s">
        <v>274</v>
      </c>
      <c r="B26" s="117">
        <v>40217517</v>
      </c>
      <c r="C26" s="5" t="s">
        <v>111</v>
      </c>
      <c r="D26"/>
      <c r="E26">
        <v>331500</v>
      </c>
      <c r="F26" s="108">
        <v>45399</v>
      </c>
      <c r="G26" s="109"/>
      <c r="H26" s="109" t="s">
        <v>307</v>
      </c>
      <c r="I26" s="109" t="s">
        <v>307</v>
      </c>
      <c r="J26" s="109" t="s">
        <v>307</v>
      </c>
      <c r="K26" s="87" t="e">
        <f>Q26/R26-1</f>
        <v>#DIV/0!</v>
      </c>
      <c r="L26" s="87" t="e">
        <f>R26/S26-1</f>
        <v>#DIV/0!</v>
      </c>
      <c r="M26" s="87" t="e">
        <f>S26/T26-1</f>
        <v>#DIV/0!</v>
      </c>
      <c r="N26" s="110">
        <f>Q26-R26</f>
        <v>0</v>
      </c>
      <c r="O26" s="110">
        <f>R26-S26</f>
        <v>0</v>
      </c>
      <c r="P26" s="110">
        <f>S26-T26</f>
        <v>0</v>
      </c>
      <c r="Q26" s="111"/>
      <c r="R26" s="111"/>
      <c r="S26" s="111"/>
      <c r="T26" s="111"/>
      <c r="U26" s="87">
        <f>(AA26-AB26)/ABS(AB26)</f>
        <v>-1</v>
      </c>
      <c r="V26" s="87">
        <f>(AB26-AC26)/ABS(AC26)</f>
        <v>0.64329366355741391</v>
      </c>
      <c r="W26" s="87">
        <f>(AC26-AD26)/ABS(AD26)</f>
        <v>-0.23088975014430613</v>
      </c>
      <c r="X26" s="110">
        <f>AA26-AB26</f>
        <v>-15.327</v>
      </c>
      <c r="Y26" s="110">
        <f>AB26-AC26</f>
        <v>6</v>
      </c>
      <c r="Z26" s="110">
        <f>AC26-AD26</f>
        <v>-2.8000000000000007</v>
      </c>
      <c r="AA26" s="111"/>
      <c r="AB26" s="111">
        <v>15.327</v>
      </c>
      <c r="AC26" s="111">
        <v>9.327</v>
      </c>
      <c r="AD26" s="111">
        <v>12.127000000000001</v>
      </c>
      <c r="AE26" s="87">
        <f>(AK26-AL26)/ABS(AL26)</f>
        <v>-1</v>
      </c>
      <c r="AF26" s="87">
        <f>(AL26-AM26)/ABS(AM26)</f>
        <v>6.3321917808219181</v>
      </c>
      <c r="AG26" s="87">
        <f>(AM26-AN26)/ABS(AN26)</f>
        <v>-1.6569178852643418</v>
      </c>
      <c r="AH26" s="110">
        <f>AK26-AL26</f>
        <v>-3.1139999999999999</v>
      </c>
      <c r="AI26" s="110">
        <f>AL26-AM26</f>
        <v>3.698</v>
      </c>
      <c r="AJ26" s="110">
        <f>AM26-AN26</f>
        <v>-1.4729999999999999</v>
      </c>
      <c r="AK26" s="111"/>
      <c r="AL26" s="111">
        <v>3.1139999999999999</v>
      </c>
      <c r="AM26" s="111">
        <v>-0.58399999999999996</v>
      </c>
      <c r="AN26" s="111">
        <v>0.88900000000000001</v>
      </c>
      <c r="AO26" s="87">
        <f>(AU26-AV26)/ABS(AV26)</f>
        <v>-1</v>
      </c>
      <c r="AP26" s="87">
        <f>(AV26-AW26)/ABS(AW26)</f>
        <v>5.5570776255707761</v>
      </c>
      <c r="AQ26" s="87">
        <f>(AW26-AX26)/ABS(AX26)</f>
        <v>-1.8121137206427689</v>
      </c>
      <c r="AR26" s="110">
        <f>AU26-AV26</f>
        <v>-2.9940000000000002</v>
      </c>
      <c r="AS26" s="110">
        <f>AV26-AW26</f>
        <v>3.6510000000000002</v>
      </c>
      <c r="AT26" s="110">
        <f>AW26-AX26</f>
        <v>-1.4660000000000002</v>
      </c>
      <c r="AU26" s="111"/>
      <c r="AV26" s="111">
        <v>2.9940000000000002</v>
      </c>
      <c r="AW26" s="111">
        <v>-0.65700000000000003</v>
      </c>
      <c r="AX26" s="111">
        <v>0.80900000000000005</v>
      </c>
      <c r="AY26" s="87">
        <f>(BE26-BF26)/ABS(BF26)</f>
        <v>-1</v>
      </c>
      <c r="AZ26" s="87">
        <f>(BF26-BG26)/ABS(BG26)</f>
        <v>0.41891405969075873</v>
      </c>
      <c r="BA26" s="87">
        <f>(BG26-BH26)/ABS(BH26)</f>
        <v>-8.4745762711864361E-2</v>
      </c>
      <c r="BB26" s="110">
        <f>BE26-BF26</f>
        <v>-7.8920000000000003</v>
      </c>
      <c r="BC26" s="110">
        <f>BF26-BG26</f>
        <v>2.33</v>
      </c>
      <c r="BD26" s="110">
        <f>BG26-BH26</f>
        <v>-0.51499999999999968</v>
      </c>
      <c r="BE26" s="111"/>
      <c r="BF26" s="111">
        <v>7.8920000000000003</v>
      </c>
      <c r="BG26" s="111">
        <v>5.5620000000000003</v>
      </c>
      <c r="BH26" s="111">
        <v>6.077</v>
      </c>
      <c r="BI26" s="87">
        <f>(BO26-BP26)/ABS(BP26)</f>
        <v>-1</v>
      </c>
      <c r="BJ26" s="87">
        <f>(BP26-BQ26)/ABS(BQ26)</f>
        <v>-0.20285018490123574</v>
      </c>
      <c r="BK26" s="87">
        <f>(BQ26-BR26)/ABS(BR26)</f>
        <v>-0.16064804300098418</v>
      </c>
      <c r="BL26" s="110">
        <f>BO26-BP26</f>
        <v>-8.8379999999999992</v>
      </c>
      <c r="BM26" s="110">
        <f>BP26-BQ26</f>
        <v>-2.2490000000000006</v>
      </c>
      <c r="BN26" s="110">
        <f>BQ26-BR26</f>
        <v>-2.1219999999999999</v>
      </c>
      <c r="BO26" s="111"/>
      <c r="BP26" s="111">
        <v>8.8379999999999992</v>
      </c>
      <c r="BQ26" s="111">
        <v>11.087</v>
      </c>
      <c r="BR26" s="111">
        <v>13.209</v>
      </c>
      <c r="BS26" s="87">
        <f>(BY26-BZ26)/ABS(BZ26)</f>
        <v>-1</v>
      </c>
      <c r="BT26" s="87">
        <f>(BZ26-CA26)/ABS(CA26)</f>
        <v>0</v>
      </c>
      <c r="BU26" s="87">
        <f>(CA26-CB26)/ABS(CB26)</f>
        <v>-0.1</v>
      </c>
      <c r="BV26" s="110">
        <f>BY26-BZ26</f>
        <v>-18</v>
      </c>
      <c r="BW26" s="110">
        <f>BZ26-CA26</f>
        <v>0</v>
      </c>
      <c r="BX26" s="110">
        <f>CA26-CB26</f>
        <v>-2</v>
      </c>
      <c r="BY26" s="54"/>
      <c r="BZ26" s="54">
        <v>18</v>
      </c>
      <c r="CA26" s="54">
        <v>18</v>
      </c>
      <c r="CB26" s="54">
        <v>20</v>
      </c>
      <c r="CC26" s="110">
        <f>Tabel1[[#This Row],[2023 - Antal skibe ]]-Tabel1[[#This Row],[2022 - Antal skibe ]]</f>
        <v>0</v>
      </c>
      <c r="CD26" s="110">
        <f>Tabel1[[#This Row],[2022 - Antal skibe ]]-Tabel1[[#This Row],[2021 - Antal skibe ]]</f>
        <v>0</v>
      </c>
      <c r="CE26" s="5"/>
      <c r="CF26" s="5"/>
      <c r="CG26" s="5"/>
      <c r="CH26" s="100" t="e">
        <f>(Tabel1[[#This Row],[Godsomsætning 2023]]-Tabel1[[#This Row],[Godsomsætning 2022]])/Tabel1[[#This Row],[Godsomsætning 2022]]</f>
        <v>#DIV/0!</v>
      </c>
      <c r="CI26" s="100" t="e">
        <f>(Tabel1[[#This Row],[Godsomsætning 2022]]-Tabel1[[#This Row],[Godsomsætning 2021]])/Tabel1[[#This Row],[Godsomsætning 2021]]</f>
        <v>#DIV/0!</v>
      </c>
      <c r="CJ26" s="99">
        <f>Tabel1[[#This Row],[Godsomsætning 2023]]-Tabel1[[#This Row],[Godsomsætning 2022]]</f>
        <v>0</v>
      </c>
      <c r="CK26" s="89">
        <f>Tabel1[[#This Row],[Godsomsætning 2022]]-Tabel1[[#This Row],[Godsomsætning 2021]]</f>
        <v>0</v>
      </c>
      <c r="CL26" s="54"/>
      <c r="CM26" s="54"/>
      <c r="CN26" s="54"/>
      <c r="CO26" s="19"/>
      <c r="CP26" s="1" t="s">
        <v>11</v>
      </c>
      <c r="CQ26" s="4"/>
      <c r="CR26" s="1">
        <v>8500</v>
      </c>
      <c r="CS26" s="1" t="s">
        <v>320</v>
      </c>
      <c r="CT26" s="15" t="s">
        <v>10</v>
      </c>
    </row>
    <row r="27" spans="1:98" s="97" customFormat="1" x14ac:dyDescent="0.25">
      <c r="A27" s="80" t="s">
        <v>164</v>
      </c>
      <c r="B27" s="117">
        <v>67760719</v>
      </c>
      <c r="C27" s="5" t="s">
        <v>165</v>
      </c>
      <c r="D27" t="s">
        <v>166</v>
      </c>
      <c r="E27">
        <v>651200</v>
      </c>
      <c r="F27" s="108">
        <v>45411</v>
      </c>
      <c r="G27" s="109"/>
      <c r="H27" s="109" t="s">
        <v>21</v>
      </c>
      <c r="I27" s="109" t="s">
        <v>21</v>
      </c>
      <c r="J27" s="109" t="s">
        <v>21</v>
      </c>
      <c r="K27" s="87" t="e">
        <f>Q27/R27-1</f>
        <v>#DIV/0!</v>
      </c>
      <c r="L27" s="87" t="e">
        <f>R27/S27-1</f>
        <v>#DIV/0!</v>
      </c>
      <c r="M27" s="87" t="e">
        <f>S27/T27-1</f>
        <v>#DIV/0!</v>
      </c>
      <c r="N27" s="110">
        <f>Q27-R27</f>
        <v>0</v>
      </c>
      <c r="O27" s="110">
        <f>R27-S27</f>
        <v>0</v>
      </c>
      <c r="P27" s="110">
        <f>S27-T27</f>
        <v>0</v>
      </c>
      <c r="Q27" s="111"/>
      <c r="R27" s="111"/>
      <c r="S27" s="111"/>
      <c r="T27" s="111"/>
      <c r="U27" s="87">
        <f>(AA27-AB27)/ABS(AB27)</f>
        <v>-1</v>
      </c>
      <c r="V27" s="87">
        <f>(AB27-AC27)/ABS(AC27)</f>
        <v>7.760844079718654E-2</v>
      </c>
      <c r="W27" s="87">
        <f>(AC27-AD27)/ABS(AD27)</f>
        <v>9.6815672036910841E-2</v>
      </c>
      <c r="X27" s="110">
        <f>AA27-AB27</f>
        <v>-78.132000000000005</v>
      </c>
      <c r="Y27" s="110">
        <f>AB27-AC27</f>
        <v>5.6270000000000095</v>
      </c>
      <c r="Z27" s="110">
        <f>AC27-AD27</f>
        <v>6.3999999999999915</v>
      </c>
      <c r="AA27" s="111"/>
      <c r="AB27" s="111">
        <v>78.132000000000005</v>
      </c>
      <c r="AC27" s="111">
        <v>72.504999999999995</v>
      </c>
      <c r="AD27" s="111">
        <v>66.105000000000004</v>
      </c>
      <c r="AE27" s="87">
        <f>(AK27-AL27)/ABS(AL27)</f>
        <v>-1</v>
      </c>
      <c r="AF27" s="87">
        <f>(AL27-AM27)/ABS(AM27)</f>
        <v>0.76826175529040019</v>
      </c>
      <c r="AG27" s="87">
        <f>(AM27-AN27)/ABS(AN27)</f>
        <v>3.2483641802206025</v>
      </c>
      <c r="AH27" s="110">
        <f>AK27-AL27</f>
        <v>-42.531999999999996</v>
      </c>
      <c r="AI27" s="110">
        <f>AL27-AM27</f>
        <v>18.478999999999996</v>
      </c>
      <c r="AJ27" s="110">
        <f>AM27-AN27</f>
        <v>34.751000000000005</v>
      </c>
      <c r="AK27" s="111"/>
      <c r="AL27" s="111">
        <v>42.531999999999996</v>
      </c>
      <c r="AM27" s="111">
        <v>24.053000000000001</v>
      </c>
      <c r="AN27" s="111">
        <v>-10.698</v>
      </c>
      <c r="AO27" s="87">
        <f>(AU27-AV27)/ABS(AV27)</f>
        <v>-1</v>
      </c>
      <c r="AP27" s="87">
        <f>(AV27-AW27)/ABS(AW27)</f>
        <v>4.8671085149404627</v>
      </c>
      <c r="AQ27" s="87">
        <f>(AW27-AX27)/ABS(AX27)</f>
        <v>-0.1492737003058105</v>
      </c>
      <c r="AR27" s="110">
        <f>AU27-AV27</f>
        <v>-52.228999999999999</v>
      </c>
      <c r="AS27" s="110">
        <f>AV27-AW27</f>
        <v>43.326999999999998</v>
      </c>
      <c r="AT27" s="110">
        <f>AW27-AX27</f>
        <v>-1.5620000000000012</v>
      </c>
      <c r="AU27" s="111"/>
      <c r="AV27" s="111">
        <v>52.228999999999999</v>
      </c>
      <c r="AW27" s="111">
        <v>8.9019999999999992</v>
      </c>
      <c r="AX27" s="111">
        <v>10.464</v>
      </c>
      <c r="AY27" s="87">
        <f>(BE27-BF27)/ABS(BF27)</f>
        <v>-1</v>
      </c>
      <c r="AZ27" s="87">
        <f>(BF27-BG27)/ABS(BG27)</f>
        <v>0.26339843945380897</v>
      </c>
      <c r="BA27" s="87">
        <f>(BG27-BH27)/ABS(BH27)</f>
        <v>5.8937249241932617E-2</v>
      </c>
      <c r="BB27" s="110">
        <f>BE27-BF27</f>
        <v>-202.07300000000001</v>
      </c>
      <c r="BC27" s="110">
        <f>BF27-BG27</f>
        <v>42.129000000000019</v>
      </c>
      <c r="BD27" s="110">
        <f>BG27-BH27</f>
        <v>8.9019999999999868</v>
      </c>
      <c r="BE27" s="111"/>
      <c r="BF27" s="111">
        <v>202.07300000000001</v>
      </c>
      <c r="BG27" s="111">
        <v>159.94399999999999</v>
      </c>
      <c r="BH27" s="111">
        <v>151.042</v>
      </c>
      <c r="BI27" s="87">
        <f>(BO27-BP27)/ABS(BP27)</f>
        <v>-1</v>
      </c>
      <c r="BJ27" s="87">
        <f>(BP27-BQ27)/ABS(BQ27)</f>
        <v>2.9133508860160345E-2</v>
      </c>
      <c r="BK27" s="87">
        <f>(BQ27-BR27)/ABS(BR27)</f>
        <v>0.21295957399473234</v>
      </c>
      <c r="BL27" s="110">
        <f>BO27-BP27</f>
        <v>-869.69500000000005</v>
      </c>
      <c r="BM27" s="110">
        <f>BP27-BQ27</f>
        <v>24.620000000000005</v>
      </c>
      <c r="BN27" s="110">
        <f>BQ27-BR27</f>
        <v>148.37</v>
      </c>
      <c r="BO27" s="111"/>
      <c r="BP27" s="111">
        <v>869.69500000000005</v>
      </c>
      <c r="BQ27" s="111">
        <v>845.07500000000005</v>
      </c>
      <c r="BR27" s="111">
        <v>696.70500000000004</v>
      </c>
      <c r="BS27" s="87">
        <f>(BY27-BZ27)/ABS(BZ27)</f>
        <v>-1</v>
      </c>
      <c r="BT27" s="87">
        <f>(BZ27-CA27)/ABS(CA27)</f>
        <v>0.5</v>
      </c>
      <c r="BU27" s="87">
        <f>(CA27-CB27)/ABS(CB27)</f>
        <v>-0.6</v>
      </c>
      <c r="BV27" s="110">
        <f>BY27-BZ27</f>
        <v>-3</v>
      </c>
      <c r="BW27" s="110">
        <f>BZ27-CA27</f>
        <v>1</v>
      </c>
      <c r="BX27" s="110">
        <f>CA27-CB27</f>
        <v>-3</v>
      </c>
      <c r="BY27" s="54"/>
      <c r="BZ27" s="54">
        <v>3</v>
      </c>
      <c r="CA27" s="54">
        <v>2</v>
      </c>
      <c r="CB27" s="54">
        <v>5</v>
      </c>
      <c r="CC27" s="110">
        <f>Tabel1[[#This Row],[2023 - Antal skibe ]]-Tabel1[[#This Row],[2022 - Antal skibe ]]</f>
        <v>0</v>
      </c>
      <c r="CD27" s="110">
        <f>Tabel1[[#This Row],[2022 - Antal skibe ]]-Tabel1[[#This Row],[2021 - Antal skibe ]]</f>
        <v>0</v>
      </c>
      <c r="CE27" s="5"/>
      <c r="CF27" s="5"/>
      <c r="CG27" s="5"/>
      <c r="CH27" s="100" t="e">
        <f>(Tabel1[[#This Row],[Godsomsætning 2023]]-Tabel1[[#This Row],[Godsomsætning 2022]])/Tabel1[[#This Row],[Godsomsætning 2022]]</f>
        <v>#DIV/0!</v>
      </c>
      <c r="CI27" s="100" t="e">
        <f>(Tabel1[[#This Row],[Godsomsætning 2022]]-Tabel1[[#This Row],[Godsomsætning 2021]])/Tabel1[[#This Row],[Godsomsætning 2021]]</f>
        <v>#DIV/0!</v>
      </c>
      <c r="CJ27" s="99">
        <f>Tabel1[[#This Row],[Godsomsætning 2023]]-Tabel1[[#This Row],[Godsomsætning 2022]]</f>
        <v>0</v>
      </c>
      <c r="CK27" s="89">
        <f>Tabel1[[#This Row],[Godsomsætning 2022]]-Tabel1[[#This Row],[Godsomsætning 2021]]</f>
        <v>0</v>
      </c>
      <c r="CL27" s="54"/>
      <c r="CM27" s="54"/>
      <c r="CN27" s="54"/>
      <c r="CO27" s="19"/>
      <c r="CP27" s="1" t="s">
        <v>11</v>
      </c>
      <c r="CQ27" s="4"/>
      <c r="CR27" s="1">
        <v>1256</v>
      </c>
      <c r="CS27" s="1" t="s">
        <v>23</v>
      </c>
      <c r="CT27" s="15" t="s">
        <v>15</v>
      </c>
    </row>
    <row r="28" spans="1:98" s="97" customFormat="1" x14ac:dyDescent="0.25">
      <c r="A28" s="80" t="s">
        <v>189</v>
      </c>
      <c r="B28" s="117">
        <v>28155379</v>
      </c>
      <c r="C28" s="5" t="s">
        <v>165</v>
      </c>
      <c r="D28" t="s">
        <v>202</v>
      </c>
      <c r="E28">
        <v>265100</v>
      </c>
      <c r="F28" s="108">
        <v>45440</v>
      </c>
      <c r="G28" s="109"/>
      <c r="H28" s="109" t="s">
        <v>21</v>
      </c>
      <c r="I28" s="109" t="s">
        <v>21</v>
      </c>
      <c r="J28" s="109" t="s">
        <v>21</v>
      </c>
      <c r="K28" s="87" t="e">
        <f>Q28/R28-1</f>
        <v>#DIV/0!</v>
      </c>
      <c r="L28" s="87" t="e">
        <f>R28/S28-1</f>
        <v>#DIV/0!</v>
      </c>
      <c r="M28" s="87" t="e">
        <f>S28/T28-1</f>
        <v>#DIV/0!</v>
      </c>
      <c r="N28" s="110">
        <f>Q28-R28</f>
        <v>0</v>
      </c>
      <c r="O28" s="110">
        <f>R28-S28</f>
        <v>0</v>
      </c>
      <c r="P28" s="110">
        <f>S28-T28</f>
        <v>0</v>
      </c>
      <c r="Q28" s="111"/>
      <c r="R28" s="111"/>
      <c r="S28" s="111"/>
      <c r="T28" s="111"/>
      <c r="U28" s="87">
        <f>(AA28-AB28)/ABS(AB28)</f>
        <v>-1</v>
      </c>
      <c r="V28" s="87">
        <f>(AB28-AC28)/ABS(AC28)</f>
        <v>0.32646490663232453</v>
      </c>
      <c r="W28" s="87">
        <f>(AC28-AD28)/ABS(AD28)</f>
        <v>-5.0540044833910787E-2</v>
      </c>
      <c r="X28" s="110">
        <f>AA28-AB28</f>
        <v>-24.72</v>
      </c>
      <c r="Y28" s="110">
        <f>AB28-AC28</f>
        <v>6.0839999999999996</v>
      </c>
      <c r="Z28" s="110">
        <f>AC28-AD28</f>
        <v>-0.99200000000000088</v>
      </c>
      <c r="AA28" s="111"/>
      <c r="AB28" s="111">
        <v>24.72</v>
      </c>
      <c r="AC28" s="111">
        <v>18.635999999999999</v>
      </c>
      <c r="AD28" s="111">
        <v>19.628</v>
      </c>
      <c r="AE28" s="87">
        <f>(AK28-AL28)/ABS(AL28)</f>
        <v>-1</v>
      </c>
      <c r="AF28" s="87">
        <f>(AL28-AM28)/ABS(AM28)</f>
        <v>2.2994129158512715</v>
      </c>
      <c r="AG28" s="87">
        <f>(AM28-AN28)/ABS(AN28)</f>
        <v>-0.27748320961470485</v>
      </c>
      <c r="AH28" s="110">
        <f>AK28-AL28</f>
        <v>-6.7439999999999998</v>
      </c>
      <c r="AI28" s="110">
        <f>AL28-AM28</f>
        <v>4.6999999999999993</v>
      </c>
      <c r="AJ28" s="110">
        <f>AM28-AN28</f>
        <v>-0.78500000000000014</v>
      </c>
      <c r="AK28" s="111"/>
      <c r="AL28" s="111">
        <v>6.7439999999999998</v>
      </c>
      <c r="AM28" s="111">
        <v>2.044</v>
      </c>
      <c r="AN28" s="111">
        <v>2.8290000000000002</v>
      </c>
      <c r="AO28" s="87">
        <f>(AU28-AV28)/ABS(AV28)</f>
        <v>-1</v>
      </c>
      <c r="AP28" s="87">
        <f>(AV28-AW28)/ABS(AW28)</f>
        <v>2.9852670349907915</v>
      </c>
      <c r="AQ28" s="87">
        <f>(AW28-AX28)/ABS(AX28)</f>
        <v>-0.3939732142857143</v>
      </c>
      <c r="AR28" s="110">
        <f>AU28-AV28</f>
        <v>-6.492</v>
      </c>
      <c r="AS28" s="110">
        <f>AV28-AW28</f>
        <v>4.8629999999999995</v>
      </c>
      <c r="AT28" s="110">
        <f>AW28-AX28</f>
        <v>-1.0590000000000002</v>
      </c>
      <c r="AU28" s="111"/>
      <c r="AV28" s="111">
        <v>6.492</v>
      </c>
      <c r="AW28" s="111">
        <v>1.629</v>
      </c>
      <c r="AX28" s="111">
        <v>2.6880000000000002</v>
      </c>
      <c r="AY28" s="87">
        <f>(BE28-BF28)/ABS(BF28)</f>
        <v>-1</v>
      </c>
      <c r="AZ28" s="87">
        <f>(BF28-BG28)/ABS(BG28)</f>
        <v>0.33093067627729489</v>
      </c>
      <c r="BA28" s="87">
        <f>(BG28-BH28)/ABS(BH28)</f>
        <v>6.0476618705036005E-2</v>
      </c>
      <c r="BB28" s="110">
        <f>BE28-BF28</f>
        <v>-18.834</v>
      </c>
      <c r="BC28" s="110">
        <f>BF28-BG28</f>
        <v>4.6829999999999998</v>
      </c>
      <c r="BD28" s="110">
        <f>BG28-BH28</f>
        <v>0.80700000000000038</v>
      </c>
      <c r="BE28" s="111"/>
      <c r="BF28" s="111">
        <v>18.834</v>
      </c>
      <c r="BG28" s="111">
        <v>14.151</v>
      </c>
      <c r="BH28" s="111">
        <v>13.343999999999999</v>
      </c>
      <c r="BI28" s="87">
        <f>(BO28-BP28)/ABS(BP28)</f>
        <v>-1</v>
      </c>
      <c r="BJ28" s="87">
        <f>(BP28-BQ28)/ABS(BQ28)</f>
        <v>-8.735340934931618E-2</v>
      </c>
      <c r="BK28" s="87">
        <f>(BQ28-BR28)/ABS(BR28)</f>
        <v>6.1043706052667887E-2</v>
      </c>
      <c r="BL28" s="110">
        <f>BO28-BP28</f>
        <v>-28.094000000000001</v>
      </c>
      <c r="BM28" s="110">
        <f>BP28-BQ28</f>
        <v>-2.6890000000000001</v>
      </c>
      <c r="BN28" s="110">
        <f>BQ28-BR28</f>
        <v>1.7710000000000008</v>
      </c>
      <c r="BO28" s="111"/>
      <c r="BP28" s="111">
        <v>28.094000000000001</v>
      </c>
      <c r="BQ28" s="111">
        <v>30.783000000000001</v>
      </c>
      <c r="BR28" s="111">
        <v>29.012</v>
      </c>
      <c r="BS28" s="87">
        <f>(BY28-BZ28)/ABS(BZ28)</f>
        <v>-1</v>
      </c>
      <c r="BT28" s="87">
        <f>(BZ28-CA28)/ABS(CA28)</f>
        <v>0</v>
      </c>
      <c r="BU28" s="87">
        <f>(CA28-CB28)/ABS(CB28)</f>
        <v>-3.5714285714285712E-2</v>
      </c>
      <c r="BV28" s="110">
        <f>BY28-BZ28</f>
        <v>-27</v>
      </c>
      <c r="BW28" s="110">
        <f>BZ28-CA28</f>
        <v>0</v>
      </c>
      <c r="BX28" s="110">
        <f>CA28-CB28</f>
        <v>-1</v>
      </c>
      <c r="BY28" s="54"/>
      <c r="BZ28" s="54">
        <v>27</v>
      </c>
      <c r="CA28" s="54">
        <v>27</v>
      </c>
      <c r="CB28" s="54">
        <v>28</v>
      </c>
      <c r="CC28" s="110">
        <f>Tabel1[[#This Row],[2023 - Antal skibe ]]-Tabel1[[#This Row],[2022 - Antal skibe ]]</f>
        <v>0</v>
      </c>
      <c r="CD28" s="110">
        <f>Tabel1[[#This Row],[2022 - Antal skibe ]]-Tabel1[[#This Row],[2021 - Antal skibe ]]</f>
        <v>0</v>
      </c>
      <c r="CE28" s="5"/>
      <c r="CF28" s="5"/>
      <c r="CG28" s="5"/>
      <c r="CH28" s="100" t="e">
        <f>(Tabel1[[#This Row],[Godsomsætning 2023]]-Tabel1[[#This Row],[Godsomsætning 2022]])/Tabel1[[#This Row],[Godsomsætning 2022]]</f>
        <v>#DIV/0!</v>
      </c>
      <c r="CI28" s="100" t="e">
        <f>(Tabel1[[#This Row],[Godsomsætning 2022]]-Tabel1[[#This Row],[Godsomsætning 2021]])/Tabel1[[#This Row],[Godsomsætning 2021]]</f>
        <v>#DIV/0!</v>
      </c>
      <c r="CJ28" s="99">
        <f>Tabel1[[#This Row],[Godsomsætning 2023]]-Tabel1[[#This Row],[Godsomsætning 2022]]</f>
        <v>0</v>
      </c>
      <c r="CK28" s="89">
        <f>Tabel1[[#This Row],[Godsomsætning 2022]]-Tabel1[[#This Row],[Godsomsætning 2021]]</f>
        <v>0</v>
      </c>
      <c r="CL28" s="54"/>
      <c r="CM28" s="54"/>
      <c r="CN28" s="54"/>
      <c r="CO28" s="19"/>
      <c r="CP28" s="1" t="s">
        <v>11</v>
      </c>
      <c r="CQ28" s="4"/>
      <c r="CR28" s="1">
        <v>2630</v>
      </c>
      <c r="CS28" s="1" t="s">
        <v>335</v>
      </c>
      <c r="CT28" s="15" t="s">
        <v>15</v>
      </c>
    </row>
    <row r="29" spans="1:98" s="97" customFormat="1" x14ac:dyDescent="0.25">
      <c r="A29" s="80" t="s">
        <v>381</v>
      </c>
      <c r="B29" s="117">
        <v>38017101</v>
      </c>
      <c r="C29" s="5" t="s">
        <v>165</v>
      </c>
      <c r="D29" t="s">
        <v>202</v>
      </c>
      <c r="E29">
        <v>331200</v>
      </c>
      <c r="F29" s="108">
        <v>45370</v>
      </c>
      <c r="G29" s="109"/>
      <c r="H29" s="109" t="s">
        <v>21</v>
      </c>
      <c r="I29" s="109" t="s">
        <v>21</v>
      </c>
      <c r="J29" s="109" t="s">
        <v>21</v>
      </c>
      <c r="K29" s="87" t="e">
        <f>Q29/R29-1</f>
        <v>#DIV/0!</v>
      </c>
      <c r="L29" s="87" t="e">
        <f>R29/S29-1</f>
        <v>#DIV/0!</v>
      </c>
      <c r="M29" s="87" t="e">
        <f>S29/T29-1</f>
        <v>#DIV/0!</v>
      </c>
      <c r="N29" s="110">
        <f>Q29-R29</f>
        <v>0</v>
      </c>
      <c r="O29" s="110">
        <f>R29-S29</f>
        <v>0</v>
      </c>
      <c r="P29" s="110">
        <f>S29-T29</f>
        <v>0</v>
      </c>
      <c r="Q29" s="111"/>
      <c r="R29" s="111"/>
      <c r="S29" s="111"/>
      <c r="T29" s="111"/>
      <c r="U29" s="87">
        <f>(AA29-AB29)/ABS(AB29)</f>
        <v>-1</v>
      </c>
      <c r="V29" s="87">
        <f>(AB29-AC29)/ABS(AC29)</f>
        <v>0.34582159921526417</v>
      </c>
      <c r="W29" s="87">
        <f>(AC29-AD29)/ABS(AD29)</f>
        <v>-4.2478412361763397E-2</v>
      </c>
      <c r="X29" s="110">
        <f>AA29-AB29</f>
        <v>-42.531999999999996</v>
      </c>
      <c r="Y29" s="110">
        <f>AB29-AC29</f>
        <v>10.928999999999995</v>
      </c>
      <c r="Z29" s="110">
        <f>AC29-AD29</f>
        <v>-1.402000000000001</v>
      </c>
      <c r="AA29" s="111"/>
      <c r="AB29" s="111">
        <v>42.531999999999996</v>
      </c>
      <c r="AC29" s="111">
        <v>31.603000000000002</v>
      </c>
      <c r="AD29" s="111">
        <v>33.005000000000003</v>
      </c>
      <c r="AE29" s="87">
        <f>(AK29-AL29)/ABS(AL29)</f>
        <v>-1</v>
      </c>
      <c r="AF29" s="87">
        <f>(AL29-AM29)/ABS(AM29)</f>
        <v>2.3066145324209839</v>
      </c>
      <c r="AG29" s="87">
        <f>(AM29-AN29)/ABS(AN29)</f>
        <v>-0.61003811944091491</v>
      </c>
      <c r="AH29" s="110">
        <f>AK29-AL29</f>
        <v>-10.148</v>
      </c>
      <c r="AI29" s="110">
        <f>AL29-AM29</f>
        <v>7.0789999999999997</v>
      </c>
      <c r="AJ29" s="110">
        <f>AM29-AN29</f>
        <v>-4.8010000000000002</v>
      </c>
      <c r="AK29" s="111"/>
      <c r="AL29" s="111">
        <v>10.148</v>
      </c>
      <c r="AM29" s="111">
        <v>3.069</v>
      </c>
      <c r="AN29" s="111">
        <v>7.87</v>
      </c>
      <c r="AO29" s="87">
        <f>(AU29-AV29)/ABS(AV29)</f>
        <v>-1</v>
      </c>
      <c r="AP29" s="87">
        <f>(AV29-AW29)/ABS(AW29)</f>
        <v>2.2765882765882766</v>
      </c>
      <c r="AQ29" s="87">
        <f>(AW29-AX29)/ABS(AX29)</f>
        <v>-0.62048754495803915</v>
      </c>
      <c r="AR29" s="110">
        <f>AU29-AV29</f>
        <v>-9.3350000000000009</v>
      </c>
      <c r="AS29" s="110">
        <f>AV29-AW29</f>
        <v>6.4860000000000007</v>
      </c>
      <c r="AT29" s="110">
        <f>AW29-AX29</f>
        <v>-4.6579999999999995</v>
      </c>
      <c r="AU29" s="111"/>
      <c r="AV29" s="111">
        <v>9.3350000000000009</v>
      </c>
      <c r="AW29" s="111">
        <v>2.8490000000000002</v>
      </c>
      <c r="AX29" s="111">
        <v>7.5069999999999997</v>
      </c>
      <c r="AY29" s="87">
        <f>(BE29-BF29)/ABS(BF29)</f>
        <v>-1</v>
      </c>
      <c r="AZ29" s="87">
        <f>(BF29-BG29)/ABS(BG29)</f>
        <v>0.22488493402884299</v>
      </c>
      <c r="BA29" s="87">
        <f>(BG29-BH29)/ABS(BH29)</f>
        <v>2.17902492553693E-2</v>
      </c>
      <c r="BB29" s="110">
        <f>BE29-BF29</f>
        <v>-39.918999999999997</v>
      </c>
      <c r="BC29" s="110">
        <f>BF29-BG29</f>
        <v>7.3289999999999935</v>
      </c>
      <c r="BD29" s="110">
        <f>BG29-BH29</f>
        <v>0.69500000000000384</v>
      </c>
      <c r="BE29" s="111"/>
      <c r="BF29" s="111">
        <v>39.918999999999997</v>
      </c>
      <c r="BG29" s="111">
        <v>32.590000000000003</v>
      </c>
      <c r="BH29" s="111">
        <v>31.895</v>
      </c>
      <c r="BI29" s="87">
        <f>(BO29-BP29)/ABS(BP29)</f>
        <v>-1</v>
      </c>
      <c r="BJ29" s="87">
        <f>(BP29-BQ29)/ABS(BQ29)</f>
        <v>-2.9550165256848151E-3</v>
      </c>
      <c r="BK29" s="87">
        <f>(BQ29-BR29)/ABS(BR29)</f>
        <v>0.14517577623813191</v>
      </c>
      <c r="BL29" s="110">
        <f>BO29-BP29</f>
        <v>-71.192999999999998</v>
      </c>
      <c r="BM29" s="110">
        <f>BP29-BQ29</f>
        <v>-0.21099999999999852</v>
      </c>
      <c r="BN29" s="110">
        <f>BQ29-BR29</f>
        <v>9.0519999999999996</v>
      </c>
      <c r="BO29" s="111"/>
      <c r="BP29" s="111">
        <v>71.192999999999998</v>
      </c>
      <c r="BQ29" s="111">
        <v>71.403999999999996</v>
      </c>
      <c r="BR29" s="111">
        <v>62.351999999999997</v>
      </c>
      <c r="BS29" s="87">
        <f>(BY29-BZ29)/ABS(BZ29)</f>
        <v>-1</v>
      </c>
      <c r="BT29" s="87">
        <f>(BZ29-CA29)/ABS(CA29)</f>
        <v>8.1081081081081086E-2</v>
      </c>
      <c r="BU29" s="87">
        <f>(CA29-CB29)/ABS(CB29)</f>
        <v>8.8235294117647065E-2</v>
      </c>
      <c r="BV29" s="110">
        <f>BY29-BZ29</f>
        <v>-40</v>
      </c>
      <c r="BW29" s="110">
        <f>BZ29-CA29</f>
        <v>3</v>
      </c>
      <c r="BX29" s="110">
        <f>CA29-CB29</f>
        <v>3</v>
      </c>
      <c r="BY29" s="54"/>
      <c r="BZ29" s="54">
        <v>40</v>
      </c>
      <c r="CA29" s="54">
        <v>37</v>
      </c>
      <c r="CB29" s="54">
        <v>34</v>
      </c>
      <c r="CC29" s="110">
        <f>Tabel1[[#This Row],[2023 - Antal skibe ]]-Tabel1[[#This Row],[2022 - Antal skibe ]]</f>
        <v>0</v>
      </c>
      <c r="CD29" s="110">
        <f>Tabel1[[#This Row],[2022 - Antal skibe ]]-Tabel1[[#This Row],[2021 - Antal skibe ]]</f>
        <v>0</v>
      </c>
      <c r="CE29" s="5"/>
      <c r="CF29" s="5"/>
      <c r="CG29" s="5"/>
      <c r="CH29" s="100" t="e">
        <f>(Tabel1[[#This Row],[Godsomsætning 2023]]-Tabel1[[#This Row],[Godsomsætning 2022]])/Tabel1[[#This Row],[Godsomsætning 2022]]</f>
        <v>#DIV/0!</v>
      </c>
      <c r="CI29" s="100" t="e">
        <f>(Tabel1[[#This Row],[Godsomsætning 2022]]-Tabel1[[#This Row],[Godsomsætning 2021]])/Tabel1[[#This Row],[Godsomsætning 2021]]</f>
        <v>#DIV/0!</v>
      </c>
      <c r="CJ29" s="99">
        <f>Tabel1[[#This Row],[Godsomsætning 2023]]-Tabel1[[#This Row],[Godsomsætning 2022]]</f>
        <v>0</v>
      </c>
      <c r="CK29" s="89">
        <f>Tabel1[[#This Row],[Godsomsætning 2022]]-Tabel1[[#This Row],[Godsomsætning 2021]]</f>
        <v>0</v>
      </c>
      <c r="CL29" s="54"/>
      <c r="CM29" s="54"/>
      <c r="CN29" s="54"/>
      <c r="CO29" s="19"/>
      <c r="CP29" s="1" t="s">
        <v>11</v>
      </c>
      <c r="CQ29" s="4"/>
      <c r="CR29" s="1">
        <v>8940</v>
      </c>
      <c r="CS29" s="1" t="s">
        <v>386</v>
      </c>
      <c r="CT29" s="15" t="s">
        <v>10</v>
      </c>
    </row>
    <row r="30" spans="1:98" s="97" customFormat="1" x14ac:dyDescent="0.25">
      <c r="A30" s="80" t="s">
        <v>179</v>
      </c>
      <c r="B30" s="117">
        <v>66630315</v>
      </c>
      <c r="C30" s="5" t="s">
        <v>165</v>
      </c>
      <c r="D30" t="s">
        <v>202</v>
      </c>
      <c r="E30">
        <v>432100</v>
      </c>
      <c r="F30" s="108">
        <v>45369</v>
      </c>
      <c r="G30" s="109"/>
      <c r="H30" s="109" t="s">
        <v>21</v>
      </c>
      <c r="I30" s="109" t="s">
        <v>21</v>
      </c>
      <c r="J30" s="109" t="s">
        <v>21</v>
      </c>
      <c r="K30" s="87" t="e">
        <f>Q30/R30-1</f>
        <v>#DIV/0!</v>
      </c>
      <c r="L30" s="87" t="e">
        <f>R30/S30-1</f>
        <v>#DIV/0!</v>
      </c>
      <c r="M30" s="87" t="e">
        <f>S30/T30-1</f>
        <v>#DIV/0!</v>
      </c>
      <c r="N30" s="110">
        <f>Q30-R30</f>
        <v>0</v>
      </c>
      <c r="O30" s="110">
        <f>R30-S30</f>
        <v>0</v>
      </c>
      <c r="P30" s="110">
        <f>S30-T30</f>
        <v>0</v>
      </c>
      <c r="Q30" s="111"/>
      <c r="R30" s="111"/>
      <c r="S30" s="111"/>
      <c r="T30" s="111"/>
      <c r="U30" s="87">
        <f>(AA30-AB30)/ABS(AB30)</f>
        <v>-1</v>
      </c>
      <c r="V30" s="87">
        <f>(AB30-AC30)/ABS(AC30)</f>
        <v>0.3212300994905084</v>
      </c>
      <c r="W30" s="87">
        <f>(AC30-AD30)/ABS(AD30)</f>
        <v>0.37062558578538135</v>
      </c>
      <c r="X30" s="110">
        <f>AA30-AB30</f>
        <v>-137.18199999999999</v>
      </c>
      <c r="Y30" s="110">
        <f>AB30-AC30</f>
        <v>33.352999999999994</v>
      </c>
      <c r="Z30" s="110">
        <f>AC30-AD30</f>
        <v>28.075999999999993</v>
      </c>
      <c r="AA30" s="111"/>
      <c r="AB30" s="111">
        <v>137.18199999999999</v>
      </c>
      <c r="AC30" s="111">
        <v>103.82899999999999</v>
      </c>
      <c r="AD30" s="111">
        <v>75.753</v>
      </c>
      <c r="AE30" s="87">
        <f>(AK30-AL30)/ABS(AL30)</f>
        <v>-1</v>
      </c>
      <c r="AF30" s="87">
        <f>(AL30-AM30)/ABS(AM30)</f>
        <v>1.7985631389886709</v>
      </c>
      <c r="AG30" s="87">
        <f>(AM30-AN30)/ABS(AN30)</f>
        <v>2.7753249938680407</v>
      </c>
      <c r="AH30" s="110">
        <f>AK30-AL30</f>
        <v>-20.256</v>
      </c>
      <c r="AI30" s="110">
        <f>AL30-AM30</f>
        <v>13.018000000000001</v>
      </c>
      <c r="AJ30" s="110">
        <f>AM30-AN30</f>
        <v>11.315000000000001</v>
      </c>
      <c r="AK30" s="111"/>
      <c r="AL30" s="111">
        <v>20.256</v>
      </c>
      <c r="AM30" s="111">
        <v>7.2380000000000004</v>
      </c>
      <c r="AN30" s="111">
        <v>-4.077</v>
      </c>
      <c r="AO30" s="87">
        <f>(AU30-AV30)/ABS(AV30)</f>
        <v>-1</v>
      </c>
      <c r="AP30" s="87">
        <f>(AV30-AW30)/ABS(AW30)</f>
        <v>2.143553538409817</v>
      </c>
      <c r="AQ30" s="87">
        <f>(AW30-AX30)/ABS(AX30)</f>
        <v>2.2587812103258571</v>
      </c>
      <c r="AR30" s="110">
        <f>AU30-AV30</f>
        <v>-18.701000000000001</v>
      </c>
      <c r="AS30" s="110">
        <f>AV30-AW30</f>
        <v>12.752000000000001</v>
      </c>
      <c r="AT30" s="110">
        <f>AW30-AX30</f>
        <v>10.675000000000001</v>
      </c>
      <c r="AU30" s="111"/>
      <c r="AV30" s="111">
        <v>18.701000000000001</v>
      </c>
      <c r="AW30" s="111">
        <v>5.9489999999999998</v>
      </c>
      <c r="AX30" s="111">
        <v>-4.726</v>
      </c>
      <c r="AY30" s="87">
        <f>(BE30-BF30)/ABS(BF30)</f>
        <v>-1</v>
      </c>
      <c r="AZ30" s="87">
        <f>(BF30-BG30)/ABS(BG30)</f>
        <v>1.6510084925690025</v>
      </c>
      <c r="BA30" s="87">
        <f>(BG30-BH30)/ABS(BH30)</f>
        <v>1.4107485604606527</v>
      </c>
      <c r="BB30" s="110">
        <f>BE30-BF30</f>
        <v>-19.978000000000002</v>
      </c>
      <c r="BC30" s="110">
        <f>BF30-BG30</f>
        <v>12.442000000000002</v>
      </c>
      <c r="BD30" s="110">
        <f>BG30-BH30</f>
        <v>4.41</v>
      </c>
      <c r="BE30" s="111"/>
      <c r="BF30" s="111">
        <v>19.978000000000002</v>
      </c>
      <c r="BG30" s="111">
        <v>7.5359999999999996</v>
      </c>
      <c r="BH30" s="111">
        <v>3.1259999999999999</v>
      </c>
      <c r="BI30" s="87">
        <f>(BO30-BP30)/ABS(BP30)</f>
        <v>-1</v>
      </c>
      <c r="BJ30" s="87">
        <f>(BP30-BQ30)/ABS(BQ30)</f>
        <v>0.11950441808306536</v>
      </c>
      <c r="BK30" s="87">
        <f>(BQ30-BR30)/ABS(BR30)</f>
        <v>0.60662498914647911</v>
      </c>
      <c r="BL30" s="110">
        <f>BO30-BP30</f>
        <v>-82.858999999999995</v>
      </c>
      <c r="BM30" s="110">
        <f>BP30-BQ30</f>
        <v>8.8449999999999989</v>
      </c>
      <c r="BN30" s="110">
        <f>BQ30-BR30</f>
        <v>27.945999999999998</v>
      </c>
      <c r="BO30" s="111"/>
      <c r="BP30" s="111">
        <v>82.858999999999995</v>
      </c>
      <c r="BQ30" s="111">
        <v>74.013999999999996</v>
      </c>
      <c r="BR30" s="111">
        <v>46.067999999999998</v>
      </c>
      <c r="BS30" s="87">
        <f>(BY30-BZ30)/ABS(BZ30)</f>
        <v>-1</v>
      </c>
      <c r="BT30" s="87">
        <f>(BZ30-CA30)/ABS(CA30)</f>
        <v>0.20979020979020979</v>
      </c>
      <c r="BU30" s="87">
        <f>(CA30-CB30)/ABS(CB30)</f>
        <v>9.1603053435114504E-2</v>
      </c>
      <c r="BV30" s="110">
        <f>BY30-BZ30</f>
        <v>-173</v>
      </c>
      <c r="BW30" s="110">
        <f>BZ30-CA30</f>
        <v>30</v>
      </c>
      <c r="BX30" s="110">
        <f>CA30-CB30</f>
        <v>12</v>
      </c>
      <c r="BY30" s="54"/>
      <c r="BZ30" s="54">
        <v>173</v>
      </c>
      <c r="CA30" s="54">
        <v>143</v>
      </c>
      <c r="CB30" s="54">
        <v>131</v>
      </c>
      <c r="CC30" s="110">
        <f>Tabel1[[#This Row],[2023 - Antal skibe ]]-Tabel1[[#This Row],[2022 - Antal skibe ]]</f>
        <v>0</v>
      </c>
      <c r="CD30" s="110">
        <f>Tabel1[[#This Row],[2022 - Antal skibe ]]-Tabel1[[#This Row],[2021 - Antal skibe ]]</f>
        <v>0</v>
      </c>
      <c r="CE30" s="5"/>
      <c r="CF30" s="5"/>
      <c r="CG30" s="5"/>
      <c r="CH30" s="100" t="e">
        <f>(Tabel1[[#This Row],[Godsomsætning 2023]]-Tabel1[[#This Row],[Godsomsætning 2022]])/Tabel1[[#This Row],[Godsomsætning 2022]]</f>
        <v>#DIV/0!</v>
      </c>
      <c r="CI30" s="100" t="e">
        <f>(Tabel1[[#This Row],[Godsomsætning 2022]]-Tabel1[[#This Row],[Godsomsætning 2021]])/Tabel1[[#This Row],[Godsomsætning 2021]]</f>
        <v>#DIV/0!</v>
      </c>
      <c r="CJ30" s="99">
        <f>Tabel1[[#This Row],[Godsomsætning 2023]]-Tabel1[[#This Row],[Godsomsætning 2022]]</f>
        <v>0</v>
      </c>
      <c r="CK30" s="89">
        <f>Tabel1[[#This Row],[Godsomsætning 2022]]-Tabel1[[#This Row],[Godsomsætning 2021]]</f>
        <v>0</v>
      </c>
      <c r="CL30" s="54"/>
      <c r="CM30" s="54"/>
      <c r="CN30" s="54"/>
      <c r="CO30" s="19"/>
      <c r="CP30" s="1" t="s">
        <v>11</v>
      </c>
      <c r="CQ30" s="4" t="s">
        <v>13</v>
      </c>
      <c r="CR30" s="1">
        <v>9900</v>
      </c>
      <c r="CS30" s="1" t="s">
        <v>350</v>
      </c>
      <c r="CT30" s="15" t="s">
        <v>14</v>
      </c>
    </row>
    <row r="31" spans="1:98" s="97" customFormat="1" x14ac:dyDescent="0.25">
      <c r="A31" s="80" t="s">
        <v>255</v>
      </c>
      <c r="B31" s="117">
        <v>31249562</v>
      </c>
      <c r="C31" s="5" t="s">
        <v>355</v>
      </c>
      <c r="D31"/>
      <c r="E31">
        <v>649900</v>
      </c>
      <c r="F31" s="108">
        <v>45127</v>
      </c>
      <c r="G31" s="109"/>
      <c r="H31" s="109" t="s">
        <v>313</v>
      </c>
      <c r="I31" s="109" t="s">
        <v>313</v>
      </c>
      <c r="J31" s="109" t="s">
        <v>313</v>
      </c>
      <c r="K31" s="87" t="e">
        <f>Q31/R31-1</f>
        <v>#DIV/0!</v>
      </c>
      <c r="L31" s="87" t="e">
        <f>R31/S31-1</f>
        <v>#DIV/0!</v>
      </c>
      <c r="M31" s="87" t="e">
        <f>S31/T31-1</f>
        <v>#DIV/0!</v>
      </c>
      <c r="N31" s="110">
        <f>Q31-R31</f>
        <v>0</v>
      </c>
      <c r="O31" s="110">
        <f>R31-S31</f>
        <v>0</v>
      </c>
      <c r="P31" s="110">
        <f>S31-T31</f>
        <v>0</v>
      </c>
      <c r="Q31" s="111"/>
      <c r="R31" s="111"/>
      <c r="S31" s="111"/>
      <c r="T31" s="111"/>
      <c r="U31" s="87">
        <f>(AA31-AB31)/ABS(AB31)</f>
        <v>-1</v>
      </c>
      <c r="V31" s="87">
        <f>(AB31-AC31)/ABS(AC31)</f>
        <v>-0.26815642458100553</v>
      </c>
      <c r="W31" s="87">
        <f>(AC31-AD31)/ABS(AD31)</f>
        <v>-0.28040201005025128</v>
      </c>
      <c r="X31" s="110">
        <f>AA31-AB31</f>
        <v>-0.52400000000000002</v>
      </c>
      <c r="Y31" s="110">
        <f>AB31-AC31</f>
        <v>-0.19199999999999995</v>
      </c>
      <c r="Z31" s="110">
        <f>AC31-AD31</f>
        <v>-0.27900000000000003</v>
      </c>
      <c r="AA31" s="111"/>
      <c r="AB31" s="111">
        <v>0.52400000000000002</v>
      </c>
      <c r="AC31" s="111">
        <v>0.71599999999999997</v>
      </c>
      <c r="AD31" s="111">
        <v>0.995</v>
      </c>
      <c r="AE31" s="87">
        <f>(AK31-AL31)/ABS(AL31)</f>
        <v>-1</v>
      </c>
      <c r="AF31" s="87">
        <f>(AL31-AM31)/ABS(AM31)</f>
        <v>2.0138888888888893</v>
      </c>
      <c r="AG31" s="87">
        <f>(AM31-AN31)/ABS(AN31)</f>
        <v>-0.60762942779291551</v>
      </c>
      <c r="AH31" s="110">
        <f>AK31-AL31</f>
        <v>-0.434</v>
      </c>
      <c r="AI31" s="110">
        <f>AL31-AM31</f>
        <v>0.29000000000000004</v>
      </c>
      <c r="AJ31" s="110">
        <f>AL31-AM31</f>
        <v>0.29000000000000004</v>
      </c>
      <c r="AK31" s="111"/>
      <c r="AL31" s="111">
        <v>0.434</v>
      </c>
      <c r="AM31" s="111">
        <v>0.14399999999999999</v>
      </c>
      <c r="AN31" s="111">
        <v>0.36699999999999999</v>
      </c>
      <c r="AO31" s="87">
        <f>(AU31-AV31)/ABS(AV31)</f>
        <v>-1</v>
      </c>
      <c r="AP31" s="87">
        <f>(AV31-AW31)/ABS(AW31)</f>
        <v>2.0948905109489049</v>
      </c>
      <c r="AQ31" s="87">
        <f>(AW31-AX31)/ABS(AX31)</f>
        <v>-0.61838440111420612</v>
      </c>
      <c r="AR31" s="110">
        <f>AU31-AV31</f>
        <v>-0.42399999999999999</v>
      </c>
      <c r="AS31" s="110">
        <f>AV31-AW31</f>
        <v>0.28699999999999998</v>
      </c>
      <c r="AT31" s="110">
        <f>AV31-AW31</f>
        <v>0.28699999999999998</v>
      </c>
      <c r="AU31" s="111"/>
      <c r="AV31" s="111">
        <v>0.42399999999999999</v>
      </c>
      <c r="AW31" s="111">
        <v>0.13700000000000001</v>
      </c>
      <c r="AX31" s="111">
        <v>0.35899999999999999</v>
      </c>
      <c r="AY31" s="87">
        <f>(BE31-BF31)/ABS(BF31)</f>
        <v>-1</v>
      </c>
      <c r="AZ31" s="87">
        <f>(BF31-BG31)/ABS(BG31)</f>
        <v>0.96581196581196582</v>
      </c>
      <c r="BA31" s="87">
        <f>(BG31-BH31)/ABS(BH31)</f>
        <v>-0.41353383458646614</v>
      </c>
      <c r="BB31" s="110">
        <f>BE31-BF31</f>
        <v>-0.46</v>
      </c>
      <c r="BC31" s="110">
        <f>BF31-BG31</f>
        <v>0.22600000000000001</v>
      </c>
      <c r="BD31" s="110">
        <f>BG31-BH31</f>
        <v>-0.16500000000000001</v>
      </c>
      <c r="BE31" s="111"/>
      <c r="BF31" s="111">
        <v>0.46</v>
      </c>
      <c r="BG31" s="111">
        <v>0.23400000000000001</v>
      </c>
      <c r="BH31" s="111">
        <v>0.39900000000000002</v>
      </c>
      <c r="BI31" s="87">
        <f>(BO31-BP31)/ABS(BP31)</f>
        <v>-1</v>
      </c>
      <c r="BJ31" s="87">
        <f>(BP31-BQ31)/ABS(BQ31)</f>
        <v>-0.76626787277502184</v>
      </c>
      <c r="BK31" s="87">
        <f>(BQ31-BR31)/ABS(BR31)</f>
        <v>-0.22536166365280294</v>
      </c>
      <c r="BL31" s="110">
        <f>BO31-BP31</f>
        <v>-0.80100000000000005</v>
      </c>
      <c r="BM31" s="110">
        <f>BP31-BQ31</f>
        <v>-2.6259999999999999</v>
      </c>
      <c r="BN31" s="110">
        <f>BQ31-BR31</f>
        <v>-0.99700000000000033</v>
      </c>
      <c r="BO31" s="111"/>
      <c r="BP31" s="111">
        <v>0.80100000000000005</v>
      </c>
      <c r="BQ31" s="111">
        <v>3.427</v>
      </c>
      <c r="BR31" s="111">
        <v>4.4240000000000004</v>
      </c>
      <c r="BS31" s="87">
        <f>(BY31-BZ31)/ABS(BZ31)</f>
        <v>-1</v>
      </c>
      <c r="BT31" s="87">
        <f>(BZ31-CA31)/ABS(CA31)</f>
        <v>0</v>
      </c>
      <c r="BU31" s="87">
        <f>(CA31-CB31)/ABS(CB31)</f>
        <v>0</v>
      </c>
      <c r="BV31" s="110">
        <f>BY31-BZ31</f>
        <v>-1</v>
      </c>
      <c r="BW31" s="110">
        <f>BZ31-CA31</f>
        <v>0</v>
      </c>
      <c r="BX31" s="110">
        <f>CA31-CB31</f>
        <v>0</v>
      </c>
      <c r="BY31" s="54"/>
      <c r="BZ31" s="54">
        <v>1</v>
      </c>
      <c r="CA31" s="54">
        <v>1</v>
      </c>
      <c r="CB31" s="54">
        <v>1</v>
      </c>
      <c r="CC31" s="110">
        <f>Tabel1[[#This Row],[2023 - Antal skibe ]]-Tabel1[[#This Row],[2022 - Antal skibe ]]</f>
        <v>0</v>
      </c>
      <c r="CD31" s="110">
        <f>Tabel1[[#This Row],[2022 - Antal skibe ]]-Tabel1[[#This Row],[2021 - Antal skibe ]]</f>
        <v>0</v>
      </c>
      <c r="CE31" s="5"/>
      <c r="CF31" s="5"/>
      <c r="CG31" s="5"/>
      <c r="CH31" s="100" t="e">
        <f>(Tabel1[[#This Row],[Godsomsætning 2023]]-Tabel1[[#This Row],[Godsomsætning 2022]])/Tabel1[[#This Row],[Godsomsætning 2022]]</f>
        <v>#DIV/0!</v>
      </c>
      <c r="CI31" s="100" t="e">
        <f>(Tabel1[[#This Row],[Godsomsætning 2022]]-Tabel1[[#This Row],[Godsomsætning 2021]])/Tabel1[[#This Row],[Godsomsætning 2021]]</f>
        <v>#DIV/0!</v>
      </c>
      <c r="CJ31" s="99">
        <f>Tabel1[[#This Row],[Godsomsætning 2023]]-Tabel1[[#This Row],[Godsomsætning 2022]]</f>
        <v>0</v>
      </c>
      <c r="CK31" s="89">
        <f>Tabel1[[#This Row],[Godsomsætning 2022]]-Tabel1[[#This Row],[Godsomsætning 2021]]</f>
        <v>0</v>
      </c>
      <c r="CL31" s="54"/>
      <c r="CM31" s="54"/>
      <c r="CN31" s="54"/>
      <c r="CO31" s="19"/>
      <c r="CP31" s="1" t="s">
        <v>9</v>
      </c>
      <c r="CQ31" s="4"/>
      <c r="CR31" s="1">
        <v>2605</v>
      </c>
      <c r="CS31" s="1" t="s">
        <v>339</v>
      </c>
      <c r="CT31" s="15" t="s">
        <v>334</v>
      </c>
    </row>
    <row r="32" spans="1:98" s="97" customFormat="1" x14ac:dyDescent="0.25">
      <c r="A32" s="80" t="s">
        <v>266</v>
      </c>
      <c r="B32" s="117">
        <v>12854242</v>
      </c>
      <c r="C32" s="5" t="s">
        <v>111</v>
      </c>
      <c r="D32"/>
      <c r="E32">
        <v>331500</v>
      </c>
      <c r="F32" s="108">
        <v>45370</v>
      </c>
      <c r="G32" s="109"/>
      <c r="H32" s="109" t="s">
        <v>21</v>
      </c>
      <c r="I32" s="109" t="s">
        <v>21</v>
      </c>
      <c r="J32" s="109" t="s">
        <v>21</v>
      </c>
      <c r="K32" s="87" t="e">
        <f>Q32/R32-1</f>
        <v>#DIV/0!</v>
      </c>
      <c r="L32" s="87" t="e">
        <f>R32/S32-1</f>
        <v>#DIV/0!</v>
      </c>
      <c r="M32" s="87" t="e">
        <f>S32/T32-1</f>
        <v>#DIV/0!</v>
      </c>
      <c r="N32" s="110">
        <f>Q32-R32</f>
        <v>0</v>
      </c>
      <c r="O32" s="110">
        <f>R32-S32</f>
        <v>0</v>
      </c>
      <c r="P32" s="110">
        <f>S32-T32</f>
        <v>0</v>
      </c>
      <c r="Q32" s="111"/>
      <c r="R32" s="111"/>
      <c r="S32" s="111"/>
      <c r="T32" s="111"/>
      <c r="U32" s="87">
        <f>(AA32-AB32)/ABS(AB32)</f>
        <v>-1</v>
      </c>
      <c r="V32" s="87">
        <f>(AB32-AC32)/ABS(AC32)</f>
        <v>0.16505641291661266</v>
      </c>
      <c r="W32" s="87">
        <f>(AC32-AD32)/ABS(AD32)</f>
        <v>-0.20020744198107085</v>
      </c>
      <c r="X32" s="110">
        <f>AA32-AB32</f>
        <v>-35.935000000000002</v>
      </c>
      <c r="Y32" s="110">
        <f>AB32-AC32</f>
        <v>5.0910000000000011</v>
      </c>
      <c r="Z32" s="110">
        <f>AC32-AD32</f>
        <v>-7.7209999999999965</v>
      </c>
      <c r="AA32" s="111"/>
      <c r="AB32" s="111">
        <v>35.935000000000002</v>
      </c>
      <c r="AC32" s="111">
        <v>30.844000000000001</v>
      </c>
      <c r="AD32" s="111">
        <v>38.564999999999998</v>
      </c>
      <c r="AE32" s="87">
        <f>(AK32-AL32)/ABS(AL32)</f>
        <v>-1</v>
      </c>
      <c r="AF32" s="87">
        <f>(AL32-AM32)/ABS(AM32)</f>
        <v>1.8172757475083057</v>
      </c>
      <c r="AG32" s="87">
        <f>(AM32-AN32)/ABS(AN32)</f>
        <v>-0.78360891445003589</v>
      </c>
      <c r="AH32" s="110">
        <f>AK32-AL32</f>
        <v>-5.0880000000000001</v>
      </c>
      <c r="AI32" s="110">
        <f>AL32-AM32</f>
        <v>3.282</v>
      </c>
      <c r="AJ32" s="110">
        <f>AM32-AN32</f>
        <v>-6.54</v>
      </c>
      <c r="AK32" s="111"/>
      <c r="AL32" s="111">
        <v>5.0880000000000001</v>
      </c>
      <c r="AM32" s="111">
        <v>1.806</v>
      </c>
      <c r="AN32" s="111">
        <v>8.3460000000000001</v>
      </c>
      <c r="AO32" s="87">
        <f>(AU32-AV32)/ABS(AV32)</f>
        <v>-1</v>
      </c>
      <c r="AP32" s="87">
        <f>(AV32-AW32)/ABS(AW32)</f>
        <v>2.041742286751361</v>
      </c>
      <c r="AQ32" s="87">
        <f>(AW32-AX32)/ABS(AX32)</f>
        <v>-0.80504776506663511</v>
      </c>
      <c r="AR32" s="110">
        <f>AU32-AV32</f>
        <v>-5.0279999999999996</v>
      </c>
      <c r="AS32" s="110">
        <f>AV32-AW32</f>
        <v>3.3749999999999996</v>
      </c>
      <c r="AT32" s="110">
        <f>AW32-AX32</f>
        <v>-6.8259999999999987</v>
      </c>
      <c r="AU32" s="111"/>
      <c r="AV32" s="111">
        <v>5.0279999999999996</v>
      </c>
      <c r="AW32" s="111">
        <v>1.653</v>
      </c>
      <c r="AX32" s="111">
        <v>8.4789999999999992</v>
      </c>
      <c r="AY32" s="87">
        <f>(BE32-BF32)/ABS(BF32)</f>
        <v>-1</v>
      </c>
      <c r="AZ32" s="87">
        <f>(BF32-BG32)/ABS(BG32)</f>
        <v>0.18121140573919359</v>
      </c>
      <c r="BA32" s="87">
        <f>(BG32-BH32)/ABS(BH32)</f>
        <v>7.313745553768948E-2</v>
      </c>
      <c r="BB32" s="110">
        <f>BE32-BF32</f>
        <v>-26.015000000000001</v>
      </c>
      <c r="BC32" s="110">
        <f>BF32-BG32</f>
        <v>3.9909999999999997</v>
      </c>
      <c r="BD32" s="110">
        <f>BG32-BH32</f>
        <v>1.5010000000000012</v>
      </c>
      <c r="BE32" s="111"/>
      <c r="BF32" s="111">
        <v>26.015000000000001</v>
      </c>
      <c r="BG32" s="111">
        <v>22.024000000000001</v>
      </c>
      <c r="BH32" s="111">
        <v>20.523</v>
      </c>
      <c r="BI32" s="87">
        <f>(BO32-BP32)/ABS(BP32)</f>
        <v>-1</v>
      </c>
      <c r="BJ32" s="87">
        <f>(BP32-BQ32)/ABS(BQ32)</f>
        <v>-7.96923873846948E-3</v>
      </c>
      <c r="BK32" s="87">
        <f>(BQ32-BR32)/ABS(BR32)</f>
        <v>0.16776790284305054</v>
      </c>
      <c r="BL32" s="110">
        <f>BO32-BP32</f>
        <v>-49.792999999999999</v>
      </c>
      <c r="BM32" s="110">
        <f>BP32-BQ32</f>
        <v>-0.39999999999999858</v>
      </c>
      <c r="BN32" s="110">
        <f>BQ32-BR32</f>
        <v>7.2109999999999985</v>
      </c>
      <c r="BO32" s="111"/>
      <c r="BP32" s="111">
        <v>49.792999999999999</v>
      </c>
      <c r="BQ32" s="111">
        <v>50.192999999999998</v>
      </c>
      <c r="BR32" s="111">
        <v>42.981999999999999</v>
      </c>
      <c r="BS32" s="87">
        <f>(BY32-BZ32)/ABS(BZ32)</f>
        <v>-1</v>
      </c>
      <c r="BT32" s="87">
        <f>(BZ32-CA32)/ABS(CA32)</f>
        <v>-8.6956521739130432E-2</v>
      </c>
      <c r="BU32" s="87">
        <f>(CA32-CB32)/ABS(CB32)</f>
        <v>-9.8039215686274508E-2</v>
      </c>
      <c r="BV32" s="110">
        <f>BY32-BZ32</f>
        <v>-42</v>
      </c>
      <c r="BW32" s="110">
        <f>BZ32-CA32</f>
        <v>-4</v>
      </c>
      <c r="BX32" s="110">
        <f>CA32-CB32</f>
        <v>-5</v>
      </c>
      <c r="BY32" s="54"/>
      <c r="BZ32" s="54">
        <v>42</v>
      </c>
      <c r="CA32" s="54">
        <v>46</v>
      </c>
      <c r="CB32" s="54">
        <v>51</v>
      </c>
      <c r="CC32" s="110">
        <f>Tabel1[[#This Row],[2023 - Antal skibe ]]-Tabel1[[#This Row],[2022 - Antal skibe ]]</f>
        <v>0</v>
      </c>
      <c r="CD32" s="110">
        <f>Tabel1[[#This Row],[2022 - Antal skibe ]]-Tabel1[[#This Row],[2021 - Antal skibe ]]</f>
        <v>0</v>
      </c>
      <c r="CE32" s="5"/>
      <c r="CF32" s="5"/>
      <c r="CG32" s="5"/>
      <c r="CH32" s="100" t="e">
        <f>(Tabel1[[#This Row],[Godsomsætning 2023]]-Tabel1[[#This Row],[Godsomsætning 2022]])/Tabel1[[#This Row],[Godsomsætning 2022]]</f>
        <v>#DIV/0!</v>
      </c>
      <c r="CI32" s="100" t="e">
        <f>(Tabel1[[#This Row],[Godsomsætning 2022]]-Tabel1[[#This Row],[Godsomsætning 2021]])/Tabel1[[#This Row],[Godsomsætning 2021]]</f>
        <v>#DIV/0!</v>
      </c>
      <c r="CJ32" s="99">
        <f>Tabel1[[#This Row],[Godsomsætning 2023]]-Tabel1[[#This Row],[Godsomsætning 2022]]</f>
        <v>0</v>
      </c>
      <c r="CK32" s="89">
        <f>Tabel1[[#This Row],[Godsomsætning 2022]]-Tabel1[[#This Row],[Godsomsætning 2021]]</f>
        <v>0</v>
      </c>
      <c r="CL32" s="54"/>
      <c r="CM32" s="54"/>
      <c r="CN32" s="54"/>
      <c r="CO32" s="19"/>
      <c r="CP32" s="1" t="s">
        <v>9</v>
      </c>
      <c r="CQ32" s="4"/>
      <c r="CR32" s="1">
        <v>6700</v>
      </c>
      <c r="CS32" s="1" t="s">
        <v>328</v>
      </c>
      <c r="CT32" s="15" t="s">
        <v>12</v>
      </c>
    </row>
    <row r="33" spans="1:98" s="97" customFormat="1" x14ac:dyDescent="0.25">
      <c r="A33" s="80" t="s">
        <v>288</v>
      </c>
      <c r="B33" s="117">
        <v>11402305</v>
      </c>
      <c r="C33" s="5" t="s">
        <v>165</v>
      </c>
      <c r="D33" t="s">
        <v>166</v>
      </c>
      <c r="E33">
        <v>642020</v>
      </c>
      <c r="F33" s="108">
        <v>45370</v>
      </c>
      <c r="G33" s="109"/>
      <c r="H33" s="109" t="s">
        <v>21</v>
      </c>
      <c r="I33" s="109" t="s">
        <v>21</v>
      </c>
      <c r="J33" s="109" t="s">
        <v>21</v>
      </c>
      <c r="K33" s="87">
        <f>Q33/R33-1</f>
        <v>-1</v>
      </c>
      <c r="L33" s="87">
        <f>R33/S33-1</f>
        <v>0.22548609567302313</v>
      </c>
      <c r="M33" s="87">
        <f>S33/T33-1</f>
        <v>-3.697096002815814E-2</v>
      </c>
      <c r="N33" s="110">
        <f>Q33-R33</f>
        <v>-975.721</v>
      </c>
      <c r="O33" s="110">
        <f>R33-S33</f>
        <v>179.52999999999997</v>
      </c>
      <c r="P33" s="110">
        <f>S33-T33</f>
        <v>-30.565999999999917</v>
      </c>
      <c r="Q33" s="111"/>
      <c r="R33" s="111">
        <v>975.721</v>
      </c>
      <c r="S33" s="111">
        <v>796.19100000000003</v>
      </c>
      <c r="T33" s="111">
        <v>826.75699999999995</v>
      </c>
      <c r="U33" s="87">
        <f>(AA33-AB33)/ABS(AB33)</f>
        <v>-1</v>
      </c>
      <c r="V33" s="87">
        <f>(AB33-AC33)/ABS(AC33)</f>
        <v>0.4371158533849766</v>
      </c>
      <c r="W33" s="87">
        <f>(AC33-AD33)/ABS(AD33)</f>
        <v>2.3310620813136347E-2</v>
      </c>
      <c r="X33" s="110">
        <f>AA33-AB33</f>
        <v>-384.39400000000001</v>
      </c>
      <c r="Y33" s="110">
        <f>AB33-AC33</f>
        <v>116.91800000000001</v>
      </c>
      <c r="Z33" s="110">
        <f>AC33-AD33</f>
        <v>6.0930000000000177</v>
      </c>
      <c r="AA33" s="111"/>
      <c r="AB33" s="111">
        <v>384.39400000000001</v>
      </c>
      <c r="AC33" s="111">
        <v>267.476</v>
      </c>
      <c r="AD33" s="111">
        <v>261.38299999999998</v>
      </c>
      <c r="AE33" s="87">
        <f>(AK33-AL33)/ABS(AL33)</f>
        <v>-1</v>
      </c>
      <c r="AF33" s="87">
        <f>(AL33-AM33)/ABS(AM33)</f>
        <v>1.5279056555723158</v>
      </c>
      <c r="AG33" s="87">
        <f>(AM33-AN33)/ABS(AN33)</f>
        <v>0.10709405972803564</v>
      </c>
      <c r="AH33" s="110">
        <f>AK33-AL33</f>
        <v>-129.042</v>
      </c>
      <c r="AI33" s="110">
        <f>AL33-AM33</f>
        <v>77.995000000000005</v>
      </c>
      <c r="AJ33" s="110">
        <f>AM33-AN33</f>
        <v>4.9379999999999953</v>
      </c>
      <c r="AK33" s="111"/>
      <c r="AL33" s="111">
        <v>129.042</v>
      </c>
      <c r="AM33" s="111">
        <v>51.046999999999997</v>
      </c>
      <c r="AN33" s="111">
        <v>46.109000000000002</v>
      </c>
      <c r="AO33" s="87">
        <f>(AU33-AV33)/ABS(AV33)</f>
        <v>-1</v>
      </c>
      <c r="AP33" s="87">
        <f>(AV33-AW33)/ABS(AW33)</f>
        <v>1.5944185694270896</v>
      </c>
      <c r="AQ33" s="87">
        <f>(AW33-AX33)/ABS(AX33)</f>
        <v>0.11034497256616693</v>
      </c>
      <c r="AR33" s="110">
        <f>AU33-AV33</f>
        <v>-137.03200000000001</v>
      </c>
      <c r="AS33" s="110">
        <f>AV33-AW33</f>
        <v>84.214000000000013</v>
      </c>
      <c r="AT33" s="110">
        <f>AW33-AX33</f>
        <v>5.2489999999999952</v>
      </c>
      <c r="AU33" s="111"/>
      <c r="AV33" s="111">
        <v>137.03200000000001</v>
      </c>
      <c r="AW33" s="111">
        <v>52.817999999999998</v>
      </c>
      <c r="AX33" s="111">
        <v>47.569000000000003</v>
      </c>
      <c r="AY33" s="87">
        <f>(BE33-BF33)/ABS(BF33)</f>
        <v>-1</v>
      </c>
      <c r="AZ33" s="87">
        <f>(BF33-BG33)/ABS(BG33)</f>
        <v>0.22659316453619843</v>
      </c>
      <c r="BA33" s="87">
        <f>(BG33-BH33)/ABS(BH33)</f>
        <v>8.8565780243606951E-2</v>
      </c>
      <c r="BB33" s="110">
        <f>BE33-BF33</f>
        <v>-418.75400000000002</v>
      </c>
      <c r="BC33" s="110">
        <f>BF33-BG33</f>
        <v>77.358000000000004</v>
      </c>
      <c r="BD33" s="110">
        <f>BG33-BH33</f>
        <v>27.77600000000001</v>
      </c>
      <c r="BE33" s="111"/>
      <c r="BF33" s="111">
        <v>418.75400000000002</v>
      </c>
      <c r="BG33" s="111">
        <v>341.39600000000002</v>
      </c>
      <c r="BH33" s="111">
        <v>313.62</v>
      </c>
      <c r="BI33" s="87">
        <f>(BO33-BP33)/ABS(BP33)</f>
        <v>-1</v>
      </c>
      <c r="BJ33" s="87">
        <f>(BP33-BQ33)/ABS(BQ33)</f>
        <v>0.24747966812639083</v>
      </c>
      <c r="BK33" s="87">
        <f>(BQ33-BR33)/ABS(BR33)</f>
        <v>0.17057095751832774</v>
      </c>
      <c r="BL33" s="110">
        <f>BO33-BP33</f>
        <v>-729.82799999999997</v>
      </c>
      <c r="BM33" s="110">
        <f>BP33-BQ33</f>
        <v>144.78599999999994</v>
      </c>
      <c r="BN33" s="110">
        <f>BQ33-BR33</f>
        <v>85.250000000000057</v>
      </c>
      <c r="BO33" s="111"/>
      <c r="BP33" s="111">
        <v>729.82799999999997</v>
      </c>
      <c r="BQ33" s="111">
        <v>585.04200000000003</v>
      </c>
      <c r="BR33" s="111">
        <v>499.79199999999997</v>
      </c>
      <c r="BS33" s="87">
        <f>(BY33-BZ33)/ABS(BZ33)</f>
        <v>-1</v>
      </c>
      <c r="BT33" s="87">
        <f>(BZ33-CA33)/ABS(CA33)</f>
        <v>1.6363636363636365E-2</v>
      </c>
      <c r="BU33" s="87">
        <f>(CA33-CB33)/ABS(CB33)</f>
        <v>-5.4982817869415807E-2</v>
      </c>
      <c r="BV33" s="110">
        <f>BY33-BZ33</f>
        <v>-559</v>
      </c>
      <c r="BW33" s="110">
        <f>BZ33-CA33</f>
        <v>9</v>
      </c>
      <c r="BX33" s="110">
        <f>CA33-CB33</f>
        <v>-32</v>
      </c>
      <c r="BY33" s="54"/>
      <c r="BZ33" s="54">
        <v>559</v>
      </c>
      <c r="CA33" s="54">
        <v>550</v>
      </c>
      <c r="CB33" s="54">
        <v>582</v>
      </c>
      <c r="CC33" s="110">
        <f>Tabel1[[#This Row],[2023 - Antal skibe ]]-Tabel1[[#This Row],[2022 - Antal skibe ]]</f>
        <v>0</v>
      </c>
      <c r="CD33" s="110">
        <f>Tabel1[[#This Row],[2022 - Antal skibe ]]-Tabel1[[#This Row],[2021 - Antal skibe ]]</f>
        <v>0</v>
      </c>
      <c r="CE33" s="5"/>
      <c r="CF33" s="5"/>
      <c r="CG33" s="5"/>
      <c r="CH33" s="100" t="e">
        <f>(Tabel1[[#This Row],[Godsomsætning 2023]]-Tabel1[[#This Row],[Godsomsætning 2022]])/Tabel1[[#This Row],[Godsomsætning 2022]]</f>
        <v>#DIV/0!</v>
      </c>
      <c r="CI33" s="100" t="e">
        <f>(Tabel1[[#This Row],[Godsomsætning 2022]]-Tabel1[[#This Row],[Godsomsætning 2021]])/Tabel1[[#This Row],[Godsomsætning 2021]]</f>
        <v>#DIV/0!</v>
      </c>
      <c r="CJ33" s="99">
        <f>Tabel1[[#This Row],[Godsomsætning 2023]]-Tabel1[[#This Row],[Godsomsætning 2022]]</f>
        <v>0</v>
      </c>
      <c r="CK33" s="89">
        <f>Tabel1[[#This Row],[Godsomsætning 2022]]-Tabel1[[#This Row],[Godsomsætning 2021]]</f>
        <v>0</v>
      </c>
      <c r="CL33" s="54"/>
      <c r="CM33" s="54"/>
      <c r="CN33" s="54"/>
      <c r="CO33" s="19"/>
      <c r="CP33" s="1" t="s">
        <v>18</v>
      </c>
      <c r="CQ33" s="4" t="s">
        <v>13</v>
      </c>
      <c r="CR33" s="1">
        <v>6700</v>
      </c>
      <c r="CS33" s="1" t="s">
        <v>349</v>
      </c>
      <c r="CT33" s="15" t="s">
        <v>12</v>
      </c>
    </row>
    <row r="34" spans="1:98" s="97" customFormat="1" x14ac:dyDescent="0.25">
      <c r="A34" s="80" t="s">
        <v>172</v>
      </c>
      <c r="B34" s="117">
        <v>80149212</v>
      </c>
      <c r="C34" s="5" t="s">
        <v>165</v>
      </c>
      <c r="D34" t="s">
        <v>202</v>
      </c>
      <c r="E34">
        <v>432900</v>
      </c>
      <c r="F34" s="108">
        <v>45393</v>
      </c>
      <c r="G34" s="109"/>
      <c r="H34" s="109" t="s">
        <v>21</v>
      </c>
      <c r="I34" s="109" t="s">
        <v>21</v>
      </c>
      <c r="J34" s="109" t="s">
        <v>21</v>
      </c>
      <c r="K34" s="87">
        <f>Q34/R34-1</f>
        <v>-1</v>
      </c>
      <c r="L34" s="87">
        <f>R34/S34-1</f>
        <v>0.23425365644518492</v>
      </c>
      <c r="M34" s="87">
        <f>S34/T34-1</f>
        <v>0.10567993277166066</v>
      </c>
      <c r="N34" s="110">
        <f>Q34-R34</f>
        <v>-506.67099999999999</v>
      </c>
      <c r="O34" s="110">
        <f>R34-S34</f>
        <v>96.163000000000011</v>
      </c>
      <c r="P34" s="110">
        <f>S34-T34</f>
        <v>39.23599999999999</v>
      </c>
      <c r="Q34" s="111"/>
      <c r="R34" s="111">
        <v>506.67099999999999</v>
      </c>
      <c r="S34" s="111">
        <v>410.50799999999998</v>
      </c>
      <c r="T34" s="111">
        <v>371.27199999999999</v>
      </c>
      <c r="U34" s="87">
        <f>(AA34-AB34)/ABS(AB34)</f>
        <v>-1</v>
      </c>
      <c r="V34" s="87">
        <f>(AB34-AC34)/ABS(AC34)</f>
        <v>0.20357693243572067</v>
      </c>
      <c r="W34" s="87">
        <f>(AC34-AD34)/ABS(AD34)</f>
        <v>0.15686504492247061</v>
      </c>
      <c r="X34" s="110">
        <f>AA34-AB34</f>
        <v>-296.77800000000002</v>
      </c>
      <c r="Y34" s="110">
        <f>AB34-AC34</f>
        <v>50.198000000000008</v>
      </c>
      <c r="Z34" s="110">
        <f>AC34-AD34</f>
        <v>33.435000000000002</v>
      </c>
      <c r="AA34" s="111"/>
      <c r="AB34" s="111">
        <v>296.77800000000002</v>
      </c>
      <c r="AC34" s="111">
        <v>246.58</v>
      </c>
      <c r="AD34" s="111">
        <v>213.14500000000001</v>
      </c>
      <c r="AE34" s="87">
        <f>(AK34-AL34)/ABS(AL34)</f>
        <v>-1</v>
      </c>
      <c r="AF34" s="87">
        <f>(AL34-AM34)/ABS(AM34)</f>
        <v>1.4392207645965882</v>
      </c>
      <c r="AG34" s="87">
        <f>(AM34-AN34)/ABS(AN34)</f>
        <v>0.1011842023684046</v>
      </c>
      <c r="AH34" s="110">
        <f>AK34-AL34</f>
        <v>-43.323</v>
      </c>
      <c r="AI34" s="110">
        <f>AL34-AM34</f>
        <v>25.562000000000001</v>
      </c>
      <c r="AJ34" s="110">
        <f>AM34-AN34</f>
        <v>1.6319999999999979</v>
      </c>
      <c r="AK34" s="111"/>
      <c r="AL34" s="111">
        <v>43.323</v>
      </c>
      <c r="AM34" s="111">
        <v>17.760999999999999</v>
      </c>
      <c r="AN34" s="111">
        <v>16.129000000000001</v>
      </c>
      <c r="AO34" s="87">
        <f>(AU34-AV34)/ABS(AV34)</f>
        <v>-1</v>
      </c>
      <c r="AP34" s="87">
        <f>(AV34-AW34)/ABS(AW34)</f>
        <v>1.547687861271676</v>
      </c>
      <c r="AQ34" s="87">
        <f>(AW34-AX34)/ABS(AX34)</f>
        <v>0.10110720678910033</v>
      </c>
      <c r="AR34" s="110">
        <f>AU34-AV34</f>
        <v>-42.311999999999998</v>
      </c>
      <c r="AS34" s="110">
        <f>AV34-AW34</f>
        <v>25.703999999999997</v>
      </c>
      <c r="AT34" s="110">
        <f>AW34-AX34</f>
        <v>1.5250000000000004</v>
      </c>
      <c r="AU34" s="111"/>
      <c r="AV34" s="111">
        <v>42.311999999999998</v>
      </c>
      <c r="AW34" s="111">
        <v>16.608000000000001</v>
      </c>
      <c r="AX34" s="111">
        <v>15.083</v>
      </c>
      <c r="AY34" s="87">
        <f>(BE34-BF34)/ABS(BF34)</f>
        <v>-1</v>
      </c>
      <c r="AZ34" s="87">
        <f>(BF34-BG34)/ABS(BG34)</f>
        <v>0.48291216427011546</v>
      </c>
      <c r="BA34" s="87">
        <f>(BG34-BH34)/ABS(BH34)</f>
        <v>7.4609124988570918E-2</v>
      </c>
      <c r="BB34" s="110">
        <f>BE34-BF34</f>
        <v>-52.286000000000001</v>
      </c>
      <c r="BC34" s="110">
        <f>BF34-BG34</f>
        <v>17.027000000000001</v>
      </c>
      <c r="BD34" s="110">
        <f>BG34-BH34</f>
        <v>2.4480000000000004</v>
      </c>
      <c r="BE34" s="111"/>
      <c r="BF34" s="111">
        <v>52.286000000000001</v>
      </c>
      <c r="BG34" s="111">
        <v>35.259</v>
      </c>
      <c r="BH34" s="111">
        <v>32.811</v>
      </c>
      <c r="BI34" s="87">
        <f>(BO34-BP34)/ABS(BP34)</f>
        <v>-1</v>
      </c>
      <c r="BJ34" s="87">
        <f>(BP34-BQ34)/ABS(BQ34)</f>
        <v>0.35933409411290868</v>
      </c>
      <c r="BK34" s="87">
        <f>(BQ34-BR34)/ABS(BR34)</f>
        <v>0.17264125694674037</v>
      </c>
      <c r="BL34" s="110">
        <f>BO34-BP34</f>
        <v>-202.5</v>
      </c>
      <c r="BM34" s="110">
        <f>BP34-BQ34</f>
        <v>53.53</v>
      </c>
      <c r="BN34" s="110">
        <f>BQ34-BR34</f>
        <v>21.932000000000002</v>
      </c>
      <c r="BO34" s="111"/>
      <c r="BP34" s="111">
        <v>202.5</v>
      </c>
      <c r="BQ34" s="111">
        <v>148.97</v>
      </c>
      <c r="BR34" s="111">
        <v>127.038</v>
      </c>
      <c r="BS34" s="87">
        <f>(BY34-BZ34)/ABS(BZ34)</f>
        <v>-1</v>
      </c>
      <c r="BT34" s="87">
        <f>(BZ34-CA34)/ABS(CA34)</f>
        <v>5.8823529411764705E-2</v>
      </c>
      <c r="BU34" s="87">
        <f>(CA34-CB34)/ABS(CB34)</f>
        <v>5.6497175141242938E-2</v>
      </c>
      <c r="BV34" s="110">
        <f>BY34-BZ34</f>
        <v>-396</v>
      </c>
      <c r="BW34" s="110">
        <f>BZ34-CA34</f>
        <v>22</v>
      </c>
      <c r="BX34" s="110">
        <f>CA34-CB34</f>
        <v>20</v>
      </c>
      <c r="BY34" s="54"/>
      <c r="BZ34" s="54">
        <v>396</v>
      </c>
      <c r="CA34" s="54">
        <v>374</v>
      </c>
      <c r="CB34" s="54">
        <v>354</v>
      </c>
      <c r="CC34" s="110">
        <f>Tabel1[[#This Row],[2023 - Antal skibe ]]-Tabel1[[#This Row],[2022 - Antal skibe ]]</f>
        <v>0</v>
      </c>
      <c r="CD34" s="110">
        <f>Tabel1[[#This Row],[2022 - Antal skibe ]]-Tabel1[[#This Row],[2021 - Antal skibe ]]</f>
        <v>0</v>
      </c>
      <c r="CE34" s="5"/>
      <c r="CF34" s="5"/>
      <c r="CG34" s="5"/>
      <c r="CH34" s="100" t="e">
        <f>(Tabel1[[#This Row],[Godsomsætning 2023]]-Tabel1[[#This Row],[Godsomsætning 2022]])/Tabel1[[#This Row],[Godsomsætning 2022]]</f>
        <v>#DIV/0!</v>
      </c>
      <c r="CI34" s="100" t="e">
        <f>(Tabel1[[#This Row],[Godsomsætning 2022]]-Tabel1[[#This Row],[Godsomsætning 2021]])/Tabel1[[#This Row],[Godsomsætning 2021]]</f>
        <v>#DIV/0!</v>
      </c>
      <c r="CJ34" s="99">
        <f>Tabel1[[#This Row],[Godsomsætning 2023]]-Tabel1[[#This Row],[Godsomsætning 2022]]</f>
        <v>0</v>
      </c>
      <c r="CK34" s="89">
        <f>Tabel1[[#This Row],[Godsomsætning 2022]]-Tabel1[[#This Row],[Godsomsætning 2021]]</f>
        <v>0</v>
      </c>
      <c r="CL34" s="54"/>
      <c r="CM34" s="54"/>
      <c r="CN34" s="54"/>
      <c r="CO34" s="19"/>
      <c r="CP34" s="1" t="s">
        <v>18</v>
      </c>
      <c r="CQ34" s="4" t="s">
        <v>13</v>
      </c>
      <c r="CR34" s="1">
        <v>2600</v>
      </c>
      <c r="CS34" s="1" t="s">
        <v>385</v>
      </c>
      <c r="CT34" s="15" t="s">
        <v>15</v>
      </c>
    </row>
    <row r="35" spans="1:98" s="97" customFormat="1" x14ac:dyDescent="0.25">
      <c r="A35" s="80" t="s">
        <v>188</v>
      </c>
      <c r="B35" s="117">
        <v>86011719</v>
      </c>
      <c r="C35" s="5" t="s">
        <v>165</v>
      </c>
      <c r="D35" t="s">
        <v>202</v>
      </c>
      <c r="E35">
        <v>281190</v>
      </c>
      <c r="F35" s="108">
        <v>45280</v>
      </c>
      <c r="G35" s="109"/>
      <c r="H35" s="109" t="s">
        <v>313</v>
      </c>
      <c r="I35" s="109" t="s">
        <v>313</v>
      </c>
      <c r="J35" s="109" t="s">
        <v>313</v>
      </c>
      <c r="K35" s="87">
        <f>Q35/R35-1</f>
        <v>-1</v>
      </c>
      <c r="L35" s="87">
        <f>R35/S35-1</f>
        <v>0.24739257405089687</v>
      </c>
      <c r="M35" s="87" t="e">
        <f>S35/T35-1</f>
        <v>#DIV/0!</v>
      </c>
      <c r="N35" s="110">
        <f>Q35-R35</f>
        <v>-65.78</v>
      </c>
      <c r="O35" s="110">
        <f>R35-S35</f>
        <v>13.045999999999999</v>
      </c>
      <c r="P35" s="110">
        <f>S35-T35</f>
        <v>52.734000000000002</v>
      </c>
      <c r="Q35" s="111"/>
      <c r="R35" s="111">
        <v>65.78</v>
      </c>
      <c r="S35" s="111">
        <v>52.734000000000002</v>
      </c>
      <c r="T35" s="111"/>
      <c r="U35" s="87">
        <f>(AA35-AB35)/ABS(AB35)</f>
        <v>-1</v>
      </c>
      <c r="V35" s="87">
        <f>(AB35-AC35)/ABS(AC35)</f>
        <v>0.18876706198254645</v>
      </c>
      <c r="W35" s="87">
        <f>(AC35-AD35)/ABS(AD35)</f>
        <v>-2.9785940688637054E-2</v>
      </c>
      <c r="X35" s="110">
        <f>AA35-AB35</f>
        <v>-26.562999999999999</v>
      </c>
      <c r="Y35" s="110">
        <f>AB35-AC35</f>
        <v>4.218</v>
      </c>
      <c r="Z35" s="110">
        <f>AC35-AD35</f>
        <v>-0.68599999999999994</v>
      </c>
      <c r="AA35" s="111"/>
      <c r="AB35" s="111">
        <v>26.562999999999999</v>
      </c>
      <c r="AC35" s="111">
        <v>22.344999999999999</v>
      </c>
      <c r="AD35" s="111">
        <v>23.030999999999999</v>
      </c>
      <c r="AE35" s="87">
        <f>(AK35-AL35)/ABS(AL35)</f>
        <v>-1</v>
      </c>
      <c r="AF35" s="87">
        <f>(AL35-AM35)/ABS(AM35)</f>
        <v>1.2245731254639942</v>
      </c>
      <c r="AG35" s="87">
        <f>(AM35-AN35)/ABS(AN35)</f>
        <v>-0.40450928381962864</v>
      </c>
      <c r="AH35" s="110">
        <f>AK35-AL35</f>
        <v>-5.9930000000000003</v>
      </c>
      <c r="AI35" s="110">
        <f>AL35-AM35</f>
        <v>3.2990000000000004</v>
      </c>
      <c r="AJ35" s="110">
        <f>AM35-AN35</f>
        <v>-1.83</v>
      </c>
      <c r="AK35" s="111"/>
      <c r="AL35" s="111">
        <v>5.9930000000000003</v>
      </c>
      <c r="AM35" s="111">
        <v>2.694</v>
      </c>
      <c r="AN35" s="111">
        <v>4.524</v>
      </c>
      <c r="AO35" s="87">
        <f>(AU35-AV35)/ABS(AV35)</f>
        <v>-1</v>
      </c>
      <c r="AP35" s="87">
        <f>(AV35-AW35)/ABS(AW35)</f>
        <v>1.5406427221172023</v>
      </c>
      <c r="AQ35" s="87">
        <f>(AW35-AX35)/ABS(AX35)</f>
        <v>-0.51041184636742243</v>
      </c>
      <c r="AR35" s="110">
        <f>AU35-AV35</f>
        <v>-5.3760000000000003</v>
      </c>
      <c r="AS35" s="110">
        <f>AV35-AW35</f>
        <v>3.2600000000000002</v>
      </c>
      <c r="AT35" s="110">
        <f>AW35-AX35</f>
        <v>-2.206</v>
      </c>
      <c r="AU35" s="111"/>
      <c r="AV35" s="111">
        <v>5.3760000000000003</v>
      </c>
      <c r="AW35" s="111">
        <v>2.1160000000000001</v>
      </c>
      <c r="AX35" s="111">
        <v>4.3220000000000001</v>
      </c>
      <c r="AY35" s="87">
        <f>(BE35-BF35)/ABS(BF35)</f>
        <v>-1</v>
      </c>
      <c r="AZ35" s="87">
        <f>(BF35-BG35)/ABS(BG35)</f>
        <v>0.422739334558073</v>
      </c>
      <c r="BA35" s="87">
        <f>(BG35-BH35)/ABS(BH35)</f>
        <v>-0.14330681122672023</v>
      </c>
      <c r="BB35" s="110">
        <f>BE35-BF35</f>
        <v>-13.94</v>
      </c>
      <c r="BC35" s="110">
        <f>BF35-BG35</f>
        <v>4.1419999999999995</v>
      </c>
      <c r="BD35" s="110">
        <f>BG35-BH35</f>
        <v>-1.6389999999999993</v>
      </c>
      <c r="BE35" s="111"/>
      <c r="BF35" s="111">
        <v>13.94</v>
      </c>
      <c r="BG35" s="111">
        <v>9.798</v>
      </c>
      <c r="BH35" s="111">
        <v>11.436999999999999</v>
      </c>
      <c r="BI35" s="87">
        <f>(BO35-BP35)/ABS(BP35)</f>
        <v>-1</v>
      </c>
      <c r="BJ35" s="87">
        <f>(BP35-BQ35)/ABS(BQ35)</f>
        <v>0.12563812656319587</v>
      </c>
      <c r="BK35" s="87">
        <f>(BQ35-BR35)/ABS(BR35)</f>
        <v>9.2368726374490062E-2</v>
      </c>
      <c r="BL35" s="110">
        <f>BO35-BP35</f>
        <v>-32.853999999999999</v>
      </c>
      <c r="BM35" s="110">
        <f>BP35-BQ35</f>
        <v>3.666999999999998</v>
      </c>
      <c r="BN35" s="110">
        <f>BQ35-BR35</f>
        <v>2.468</v>
      </c>
      <c r="BO35" s="111"/>
      <c r="BP35" s="111">
        <v>32.853999999999999</v>
      </c>
      <c r="BQ35" s="111">
        <v>29.187000000000001</v>
      </c>
      <c r="BR35" s="111">
        <v>26.719000000000001</v>
      </c>
      <c r="BS35" s="87">
        <f>(BY35-BZ35)/ABS(BZ35)</f>
        <v>-1</v>
      </c>
      <c r="BT35" s="87">
        <f>(BZ35-CA35)/ABS(CA35)</f>
        <v>3.2258064516129031E-2</v>
      </c>
      <c r="BU35" s="87">
        <f>(CA35-CB35)/ABS(CB35)</f>
        <v>-3.125E-2</v>
      </c>
      <c r="BV35" s="110">
        <f>BY35-BZ35</f>
        <v>-32</v>
      </c>
      <c r="BW35" s="110">
        <f>BZ35-CA35</f>
        <v>1</v>
      </c>
      <c r="BX35" s="110">
        <f>CA35-CB35</f>
        <v>-1</v>
      </c>
      <c r="BY35" s="54"/>
      <c r="BZ35" s="54">
        <v>32</v>
      </c>
      <c r="CA35" s="54">
        <v>31</v>
      </c>
      <c r="CB35" s="54">
        <v>32</v>
      </c>
      <c r="CC35" s="110">
        <f>Tabel1[[#This Row],[2023 - Antal skibe ]]-Tabel1[[#This Row],[2022 - Antal skibe ]]</f>
        <v>0</v>
      </c>
      <c r="CD35" s="110">
        <f>Tabel1[[#This Row],[2022 - Antal skibe ]]-Tabel1[[#This Row],[2021 - Antal skibe ]]</f>
        <v>0</v>
      </c>
      <c r="CE35" s="5"/>
      <c r="CF35" s="5"/>
      <c r="CG35" s="5"/>
      <c r="CH35" s="100" t="e">
        <f>(Tabel1[[#This Row],[Godsomsætning 2023]]-Tabel1[[#This Row],[Godsomsætning 2022]])/Tabel1[[#This Row],[Godsomsætning 2022]]</f>
        <v>#DIV/0!</v>
      </c>
      <c r="CI35" s="100" t="e">
        <f>(Tabel1[[#This Row],[Godsomsætning 2022]]-Tabel1[[#This Row],[Godsomsætning 2021]])/Tabel1[[#This Row],[Godsomsætning 2021]]</f>
        <v>#DIV/0!</v>
      </c>
      <c r="CJ35" s="99">
        <f>Tabel1[[#This Row],[Godsomsætning 2023]]-Tabel1[[#This Row],[Godsomsætning 2022]]</f>
        <v>0</v>
      </c>
      <c r="CK35" s="89">
        <f>Tabel1[[#This Row],[Godsomsætning 2022]]-Tabel1[[#This Row],[Godsomsætning 2021]]</f>
        <v>0</v>
      </c>
      <c r="CL35" s="54"/>
      <c r="CM35" s="54"/>
      <c r="CN35" s="54"/>
      <c r="CO35" s="19"/>
      <c r="CP35" s="1" t="s">
        <v>11</v>
      </c>
      <c r="CQ35" s="4"/>
      <c r="CR35" s="1">
        <v>2150</v>
      </c>
      <c r="CS35" s="1" t="s">
        <v>319</v>
      </c>
      <c r="CT35" s="15" t="s">
        <v>15</v>
      </c>
    </row>
    <row r="36" spans="1:98" s="97" customFormat="1" x14ac:dyDescent="0.25">
      <c r="A36" s="80" t="s">
        <v>137</v>
      </c>
      <c r="B36" s="117">
        <v>25490339</v>
      </c>
      <c r="C36" s="5" t="s">
        <v>112</v>
      </c>
      <c r="D36"/>
      <c r="E36">
        <v>281110</v>
      </c>
      <c r="F36" s="108">
        <v>45462</v>
      </c>
      <c r="G36" s="109"/>
      <c r="H36" s="109" t="s">
        <v>21</v>
      </c>
      <c r="I36" s="109" t="s">
        <v>21</v>
      </c>
      <c r="J36" s="109" t="s">
        <v>21</v>
      </c>
      <c r="K36" s="87">
        <f>Q36/R36-1</f>
        <v>-1</v>
      </c>
      <c r="L36" s="87">
        <f>R36/S36-1</f>
        <v>1.0641005439407021</v>
      </c>
      <c r="M36" s="87">
        <f>S36/T36-1</f>
        <v>-0.39170236585964346</v>
      </c>
      <c r="N36" s="110">
        <f>Q36-R36</f>
        <v>-982.452</v>
      </c>
      <c r="O36" s="110">
        <f>R36-S36</f>
        <v>506.48099999999999</v>
      </c>
      <c r="P36" s="110">
        <f>S36-T36</f>
        <v>-306.49300000000005</v>
      </c>
      <c r="Q36" s="111"/>
      <c r="R36" s="111">
        <v>982.452</v>
      </c>
      <c r="S36" s="111">
        <v>475.971</v>
      </c>
      <c r="T36" s="111">
        <v>782.46400000000006</v>
      </c>
      <c r="U36" s="87">
        <f>(AA36-AB36)/ABS(AB36)</f>
        <v>-1</v>
      </c>
      <c r="V36" s="87">
        <f>(AB36-AC36)/ABS(AC36)</f>
        <v>0.18292612895958571</v>
      </c>
      <c r="W36" s="87">
        <f>(AC36-AD36)/ABS(AD36)</f>
        <v>-0.18672132089841784</v>
      </c>
      <c r="X36" s="110">
        <f>AA36-AB36</f>
        <v>-267.79199999999997</v>
      </c>
      <c r="Y36" s="110">
        <f>AB36-AC36</f>
        <v>41.410999999999973</v>
      </c>
      <c r="Z36" s="110">
        <f>AC36-AD36</f>
        <v>-51.974999999999994</v>
      </c>
      <c r="AA36" s="111"/>
      <c r="AB36" s="111">
        <v>267.79199999999997</v>
      </c>
      <c r="AC36" s="111">
        <v>226.381</v>
      </c>
      <c r="AD36" s="111">
        <v>278.35599999999999</v>
      </c>
      <c r="AE36" s="87">
        <f>(AK36-AL36)/ABS(AL36)</f>
        <v>-1</v>
      </c>
      <c r="AF36" s="87">
        <f>(AL36-AM36)/ABS(AM36)</f>
        <v>1.0601071556881549</v>
      </c>
      <c r="AG36" s="87">
        <f>(AM36-AN36)/ABS(AN36)</f>
        <v>-0.37852268204366518</v>
      </c>
      <c r="AH36" s="110">
        <f>AK36-AL36</f>
        <v>-131.886</v>
      </c>
      <c r="AI36" s="110">
        <f>AL36-AM36</f>
        <v>67.86699999999999</v>
      </c>
      <c r="AJ36" s="110">
        <f>AM36-AN36</f>
        <v>-38.99199999999999</v>
      </c>
      <c r="AK36" s="111"/>
      <c r="AL36" s="111">
        <v>131.886</v>
      </c>
      <c r="AM36" s="111">
        <v>64.019000000000005</v>
      </c>
      <c r="AN36" s="111">
        <v>103.011</v>
      </c>
      <c r="AO36" s="87">
        <f>(AU36-AV36)/ABS(AV36)</f>
        <v>-1</v>
      </c>
      <c r="AP36" s="87">
        <f>(AV36-AW36)/ABS(AW36)</f>
        <v>1.3414379939020593</v>
      </c>
      <c r="AQ36" s="87">
        <f>(AW36-AX36)/ABS(AX36)</f>
        <v>-0.39363297646559442</v>
      </c>
      <c r="AR36" s="110">
        <f>AU36-AV36</f>
        <v>-150.517</v>
      </c>
      <c r="AS36" s="110">
        <f>AV36-AW36</f>
        <v>86.23299999999999</v>
      </c>
      <c r="AT36" s="110">
        <f>AW36-AX36</f>
        <v>-41.730999999999995</v>
      </c>
      <c r="AU36" s="111"/>
      <c r="AV36" s="111">
        <v>150.517</v>
      </c>
      <c r="AW36" s="111">
        <v>64.284000000000006</v>
      </c>
      <c r="AX36" s="111">
        <v>106.015</v>
      </c>
      <c r="AY36" s="87">
        <f>(BE36-BF36)/ABS(BF36)</f>
        <v>-1</v>
      </c>
      <c r="AZ36" s="87">
        <f>(BF36-BG36)/ABS(BG36)</f>
        <v>-0.11295756369002111</v>
      </c>
      <c r="BA36" s="87">
        <f>(BG36-BH36)/ABS(BH36)</f>
        <v>-9.4182760440795453E-3</v>
      </c>
      <c r="BB36" s="110">
        <f>BE36-BF36</f>
        <v>-1796.229</v>
      </c>
      <c r="BC36" s="110">
        <f>BF36-BG36</f>
        <v>-228.7349999999999</v>
      </c>
      <c r="BD36" s="110">
        <f>BG36-BH36</f>
        <v>-19.253000000000156</v>
      </c>
      <c r="BE36" s="111"/>
      <c r="BF36" s="111">
        <v>1796.229</v>
      </c>
      <c r="BG36" s="111">
        <v>2024.9639999999999</v>
      </c>
      <c r="BH36" s="111">
        <v>2044.2170000000001</v>
      </c>
      <c r="BI36" s="87">
        <f>(BO36-BP36)/ABS(BP36)</f>
        <v>-1</v>
      </c>
      <c r="BJ36" s="87">
        <f>(BP36-BQ36)/ABS(BQ36)</f>
        <v>-0.106683081925324</v>
      </c>
      <c r="BK36" s="87">
        <f>(BQ36-BR36)/ABS(BR36)</f>
        <v>3.2994839040668786E-2</v>
      </c>
      <c r="BL36" s="110">
        <f>BO36-BP36</f>
        <v>-1960.568</v>
      </c>
      <c r="BM36" s="110">
        <f>BP36-BQ36</f>
        <v>-234.13800000000015</v>
      </c>
      <c r="BN36" s="110">
        <f>BQ36-BR36</f>
        <v>70.101000000000113</v>
      </c>
      <c r="BO36" s="111"/>
      <c r="BP36" s="111">
        <v>1960.568</v>
      </c>
      <c r="BQ36" s="111">
        <v>2194.7060000000001</v>
      </c>
      <c r="BR36" s="111">
        <v>2124.605</v>
      </c>
      <c r="BS36" s="87">
        <f>(BY36-BZ36)/ABS(BZ36)</f>
        <v>-1</v>
      </c>
      <c r="BT36" s="87">
        <f>(BZ36-CA36)/ABS(CA36)</f>
        <v>-7.407407407407407E-2</v>
      </c>
      <c r="BU36" s="87">
        <f>(CA36-CB36)/ABS(CB36)</f>
        <v>-6.25E-2</v>
      </c>
      <c r="BV36" s="110">
        <f>BY36-BZ36</f>
        <v>-125</v>
      </c>
      <c r="BW36" s="110">
        <f>BZ36-CA36</f>
        <v>-10</v>
      </c>
      <c r="BX36" s="110">
        <f>CA36-CB36</f>
        <v>-9</v>
      </c>
      <c r="BY36" s="54"/>
      <c r="BZ36" s="54">
        <v>125</v>
      </c>
      <c r="CA36" s="54">
        <v>135</v>
      </c>
      <c r="CB36" s="54">
        <v>144</v>
      </c>
      <c r="CC36" s="110">
        <f>Tabel1[[#This Row],[2023 - Antal skibe ]]-Tabel1[[#This Row],[2022 - Antal skibe ]]</f>
        <v>0</v>
      </c>
      <c r="CD36" s="110">
        <f>Tabel1[[#This Row],[2022 - Antal skibe ]]-Tabel1[[#This Row],[2021 - Antal skibe ]]</f>
        <v>0</v>
      </c>
      <c r="CE36" s="5"/>
      <c r="CF36" s="5"/>
      <c r="CG36" s="5"/>
      <c r="CH36" s="100" t="e">
        <f>(Tabel1[[#This Row],[Godsomsætning 2023]]-Tabel1[[#This Row],[Godsomsætning 2022]])/Tabel1[[#This Row],[Godsomsætning 2022]]</f>
        <v>#DIV/0!</v>
      </c>
      <c r="CI36" s="100" t="e">
        <f>(Tabel1[[#This Row],[Godsomsætning 2022]]-Tabel1[[#This Row],[Godsomsætning 2021]])/Tabel1[[#This Row],[Godsomsætning 2021]]</f>
        <v>#DIV/0!</v>
      </c>
      <c r="CJ36" s="99">
        <f>Tabel1[[#This Row],[Godsomsætning 2023]]-Tabel1[[#This Row],[Godsomsætning 2022]]</f>
        <v>0</v>
      </c>
      <c r="CK36" s="89">
        <f>Tabel1[[#This Row],[Godsomsætning 2022]]-Tabel1[[#This Row],[Godsomsætning 2021]]</f>
        <v>0</v>
      </c>
      <c r="CL36" s="54"/>
      <c r="CM36" s="54"/>
      <c r="CN36" s="54"/>
      <c r="CO36" s="19"/>
      <c r="CP36" s="1" t="s">
        <v>11</v>
      </c>
      <c r="CQ36" s="4"/>
      <c r="CR36" s="1">
        <v>7000</v>
      </c>
      <c r="CS36" s="1" t="s">
        <v>306</v>
      </c>
      <c r="CT36" s="15" t="s">
        <v>12</v>
      </c>
    </row>
    <row r="37" spans="1:98" s="97" customFormat="1" x14ac:dyDescent="0.25">
      <c r="A37" s="80" t="s">
        <v>159</v>
      </c>
      <c r="B37" s="117">
        <v>33074964</v>
      </c>
      <c r="C37" s="5" t="s">
        <v>165</v>
      </c>
      <c r="D37" t="s">
        <v>166</v>
      </c>
      <c r="E37">
        <v>702200</v>
      </c>
      <c r="F37" s="108">
        <v>45218</v>
      </c>
      <c r="G37" s="109"/>
      <c r="H37" s="109" t="s">
        <v>313</v>
      </c>
      <c r="I37" s="109" t="s">
        <v>313</v>
      </c>
      <c r="J37" s="109" t="s">
        <v>313</v>
      </c>
      <c r="K37" s="87">
        <f>Q37/R37-1</f>
        <v>-1</v>
      </c>
      <c r="L37" s="87">
        <f>R37/S37-1</f>
        <v>-0.36931784152841829</v>
      </c>
      <c r="M37" s="87">
        <f>S37/T37-1</f>
        <v>0.39108821528250282</v>
      </c>
      <c r="N37" s="110">
        <f>Q37-R37</f>
        <v>-63.183</v>
      </c>
      <c r="O37" s="110">
        <f>R37-S37</f>
        <v>-36.999000000000002</v>
      </c>
      <c r="P37" s="110">
        <f>S37-T37</f>
        <v>28.165000000000006</v>
      </c>
      <c r="Q37" s="111"/>
      <c r="R37" s="111">
        <v>63.183</v>
      </c>
      <c r="S37" s="111">
        <v>100.182</v>
      </c>
      <c r="T37" s="111">
        <v>72.016999999999996</v>
      </c>
      <c r="U37" s="87">
        <f>(AA37-AB37)/ABS(AB37)</f>
        <v>-1</v>
      </c>
      <c r="V37" s="87">
        <f>(AB37-AC37)/ABS(AC37)</f>
        <v>12.878163074039364</v>
      </c>
      <c r="W37" s="87">
        <f>(AC37-AD37)/ABS(AD37)</f>
        <v>-0.96053483254119432</v>
      </c>
      <c r="X37" s="110">
        <f>AA37-AB37</f>
        <v>-29.616</v>
      </c>
      <c r="Y37" s="110">
        <f>AB37-AC37</f>
        <v>27.481999999999999</v>
      </c>
      <c r="Z37" s="110">
        <f>AC37-AD37</f>
        <v>-51.939</v>
      </c>
      <c r="AA37" s="111"/>
      <c r="AB37" s="111">
        <v>29.616</v>
      </c>
      <c r="AC37" s="111">
        <v>2.1339999999999999</v>
      </c>
      <c r="AD37" s="111">
        <v>54.073</v>
      </c>
      <c r="AE37" s="87">
        <f>(AK37-AL37)/ABS(AL37)</f>
        <v>-1</v>
      </c>
      <c r="AF37" s="87">
        <f>(AL37-AM37)/ABS(AM37)</f>
        <v>1.3801117257837077</v>
      </c>
      <c r="AG37" s="87">
        <f>(AM37-AN37)/ABS(AN37)</f>
        <v>-5.9391909991963567</v>
      </c>
      <c r="AH37" s="110">
        <f>AK37-AL37</f>
        <v>-14.016999999999999</v>
      </c>
      <c r="AI37" s="110">
        <f>AL37-AM37</f>
        <v>50.893000000000001</v>
      </c>
      <c r="AJ37" s="110">
        <f>AM37-AN37</f>
        <v>-44.341999999999999</v>
      </c>
      <c r="AK37" s="111"/>
      <c r="AL37" s="111">
        <v>14.016999999999999</v>
      </c>
      <c r="AM37" s="111">
        <v>-36.875999999999998</v>
      </c>
      <c r="AN37" s="111">
        <v>7.4660000000000002</v>
      </c>
      <c r="AO37" s="87">
        <f>(AU37-AV37)/ABS(AV37)</f>
        <v>-1</v>
      </c>
      <c r="AP37" s="87">
        <f>(AV37-AW37)/ABS(AW37)</f>
        <v>1.2263721909093108</v>
      </c>
      <c r="AQ37" s="87">
        <f>(AW37-AX37)/ABS(AX37)</f>
        <v>-9.4279306829765535</v>
      </c>
      <c r="AR37" s="110">
        <f>AU37-AV37</f>
        <v>-9.3580000000000005</v>
      </c>
      <c r="AS37" s="110">
        <f>AV37-AW37</f>
        <v>50.697000000000003</v>
      </c>
      <c r="AT37" s="110">
        <f>AW37-AX37</f>
        <v>-46.244</v>
      </c>
      <c r="AU37" s="111"/>
      <c r="AV37" s="111">
        <v>9.3580000000000005</v>
      </c>
      <c r="AW37" s="111">
        <v>-41.338999999999999</v>
      </c>
      <c r="AX37" s="111">
        <v>4.9050000000000002</v>
      </c>
      <c r="AY37" s="87">
        <f>(BE37-BF37)/ABS(BF37)</f>
        <v>1</v>
      </c>
      <c r="AZ37" s="87">
        <f>(BF37-BG37)/ABS(BG37)</f>
        <v>0.34371159360917664</v>
      </c>
      <c r="BA37" s="87">
        <f>(BG37-BH37)/ABS(BH37)</f>
        <v>-3.0893009985734663</v>
      </c>
      <c r="BB37" s="110">
        <f>BE37-BF37</f>
        <v>14.417999999999999</v>
      </c>
      <c r="BC37" s="110">
        <f>BF37-BG37</f>
        <v>7.5510000000000019</v>
      </c>
      <c r="BD37" s="110">
        <f>BG37-BH37</f>
        <v>-32.484000000000002</v>
      </c>
      <c r="BE37" s="111"/>
      <c r="BF37" s="111">
        <v>-14.417999999999999</v>
      </c>
      <c r="BG37" s="111">
        <v>-21.969000000000001</v>
      </c>
      <c r="BH37" s="111">
        <v>10.515000000000001</v>
      </c>
      <c r="BI37" s="87">
        <f>(BO37-BP37)/ABS(BP37)</f>
        <v>-1</v>
      </c>
      <c r="BJ37" s="87">
        <f>(BP37-BQ37)/ABS(BQ37)</f>
        <v>-0.69825756871232547</v>
      </c>
      <c r="BK37" s="87">
        <f>(BQ37-BR37)/ABS(BR37)</f>
        <v>-0.126579287428466</v>
      </c>
      <c r="BL37" s="110">
        <f>BO37-BP37</f>
        <v>-35.691000000000003</v>
      </c>
      <c r="BM37" s="110">
        <f>BP37-BQ37</f>
        <v>-82.591999999999999</v>
      </c>
      <c r="BN37" s="110">
        <f>BQ37-BR37</f>
        <v>-17.14200000000001</v>
      </c>
      <c r="BO37" s="111"/>
      <c r="BP37" s="111">
        <v>35.691000000000003</v>
      </c>
      <c r="BQ37" s="111">
        <v>118.283</v>
      </c>
      <c r="BR37" s="111">
        <v>135.42500000000001</v>
      </c>
      <c r="BS37" s="87">
        <f>(BY37-BZ37)/ABS(BZ37)</f>
        <v>-1</v>
      </c>
      <c r="BT37" s="87">
        <f>(BZ37-CA37)/ABS(CA37)</f>
        <v>-0.625</v>
      </c>
      <c r="BU37" s="87">
        <f>(CA37-CB37)/ABS(CB37)</f>
        <v>-0.23076923076923078</v>
      </c>
      <c r="BV37" s="110">
        <f>BY37-BZ37</f>
        <v>-15</v>
      </c>
      <c r="BW37" s="110">
        <f>BZ37-CA37</f>
        <v>-25</v>
      </c>
      <c r="BX37" s="110">
        <f>CA37-CB37</f>
        <v>-12</v>
      </c>
      <c r="BY37" s="54"/>
      <c r="BZ37" s="54">
        <v>15</v>
      </c>
      <c r="CA37" s="54">
        <v>40</v>
      </c>
      <c r="CB37" s="54">
        <v>52</v>
      </c>
      <c r="CC37" s="110">
        <f>Tabel1[[#This Row],[2023 - Antal skibe ]]-Tabel1[[#This Row],[2022 - Antal skibe ]]</f>
        <v>0</v>
      </c>
      <c r="CD37" s="110">
        <f>Tabel1[[#This Row],[2022 - Antal skibe ]]-Tabel1[[#This Row],[2021 - Antal skibe ]]</f>
        <v>0</v>
      </c>
      <c r="CE37" s="5"/>
      <c r="CF37" s="5"/>
      <c r="CG37" s="5"/>
      <c r="CH37" s="100" t="e">
        <f>(Tabel1[[#This Row],[Godsomsætning 2023]]-Tabel1[[#This Row],[Godsomsætning 2022]])/Tabel1[[#This Row],[Godsomsætning 2022]]</f>
        <v>#DIV/0!</v>
      </c>
      <c r="CI37" s="100" t="e">
        <f>(Tabel1[[#This Row],[Godsomsætning 2022]]-Tabel1[[#This Row],[Godsomsætning 2021]])/Tabel1[[#This Row],[Godsomsætning 2021]]</f>
        <v>#DIV/0!</v>
      </c>
      <c r="CJ37" s="99">
        <f>Tabel1[[#This Row],[Godsomsætning 2023]]-Tabel1[[#This Row],[Godsomsætning 2022]]</f>
        <v>0</v>
      </c>
      <c r="CK37" s="89">
        <f>Tabel1[[#This Row],[Godsomsætning 2022]]-Tabel1[[#This Row],[Godsomsætning 2021]]</f>
        <v>0</v>
      </c>
      <c r="CL37" s="54"/>
      <c r="CM37" s="54"/>
      <c r="CN37" s="54"/>
      <c r="CO37" s="19"/>
      <c r="CP37" s="1" t="s">
        <v>11</v>
      </c>
      <c r="CQ37" s="4"/>
      <c r="CR37" s="1">
        <v>5000</v>
      </c>
      <c r="CS37" s="1" t="s">
        <v>382</v>
      </c>
      <c r="CT37" s="15" t="s">
        <v>12</v>
      </c>
    </row>
    <row r="38" spans="1:98" s="97" customFormat="1" x14ac:dyDescent="0.25">
      <c r="A38" s="80" t="s">
        <v>398</v>
      </c>
      <c r="B38" s="117">
        <v>16314897</v>
      </c>
      <c r="C38" s="5" t="s">
        <v>165</v>
      </c>
      <c r="D38"/>
      <c r="E38">
        <v>466900</v>
      </c>
      <c r="F38" s="108">
        <v>45472</v>
      </c>
      <c r="G38" s="109"/>
      <c r="H38" s="109" t="s">
        <v>21</v>
      </c>
      <c r="I38" s="109" t="s">
        <v>21</v>
      </c>
      <c r="J38" s="109" t="s">
        <v>313</v>
      </c>
      <c r="K38" s="87" t="e">
        <f>Q38/R38-1</f>
        <v>#DIV/0!</v>
      </c>
      <c r="L38" s="87" t="e">
        <f>R38/S38-1</f>
        <v>#DIV/0!</v>
      </c>
      <c r="M38" s="87" t="e">
        <f>S38/T38-1</f>
        <v>#DIV/0!</v>
      </c>
      <c r="N38" s="110">
        <f>Q38-R38</f>
        <v>0</v>
      </c>
      <c r="O38" s="110">
        <f>R38-S38</f>
        <v>0</v>
      </c>
      <c r="P38" s="110">
        <f>S38-T38</f>
        <v>0</v>
      </c>
      <c r="Q38" s="111"/>
      <c r="R38" s="111"/>
      <c r="S38" s="111"/>
      <c r="T38" s="111"/>
      <c r="U38" s="87">
        <f>(AA38-AB38)/ABS(AB38)</f>
        <v>-1</v>
      </c>
      <c r="V38" s="87">
        <f>(AB38-AC38)/ABS(AC38)</f>
        <v>-5.8726162971136919E-2</v>
      </c>
      <c r="W38" s="87">
        <f>(AC38-AD38)/ABS(AD38)</f>
        <v>0.12942047047826766</v>
      </c>
      <c r="X38" s="110">
        <f>AA38-AB38</f>
        <v>-27.295999999999999</v>
      </c>
      <c r="Y38" s="110">
        <f>AB38-AC38</f>
        <v>-1.7029999999999994</v>
      </c>
      <c r="Z38" s="110">
        <f>AC38-AD38</f>
        <v>3.3230000000000004</v>
      </c>
      <c r="AA38" s="111"/>
      <c r="AB38" s="111">
        <v>27.295999999999999</v>
      </c>
      <c r="AC38" s="111">
        <v>28.998999999999999</v>
      </c>
      <c r="AD38" s="111">
        <v>25.675999999999998</v>
      </c>
      <c r="AE38" s="87">
        <f>(AK38-AL38)/ABS(AL38)</f>
        <v>1</v>
      </c>
      <c r="AF38" s="87">
        <f>(AL38-AM38)/ABS(AM38)</f>
        <v>-0.19841840402588073</v>
      </c>
      <c r="AG38" s="87">
        <f>(AM38-AN38)/ABS(AN38)</f>
        <v>-7.5996908809891801</v>
      </c>
      <c r="AH38" s="110">
        <f>AK38-AL38</f>
        <v>20.004000000000001</v>
      </c>
      <c r="AI38" s="110">
        <f>AL38-AM38</f>
        <v>-3.3120000000000012</v>
      </c>
      <c r="AJ38" s="110">
        <f>AM38-AN38</f>
        <v>-14.750999999999999</v>
      </c>
      <c r="AK38" s="111"/>
      <c r="AL38" s="111">
        <v>-20.004000000000001</v>
      </c>
      <c r="AM38" s="111">
        <v>-16.692</v>
      </c>
      <c r="AN38" s="111">
        <v>-1.9410000000000001</v>
      </c>
      <c r="AO38" s="87">
        <f>(AU38-AV38)/ABS(AV38)</f>
        <v>-1</v>
      </c>
      <c r="AP38" s="87">
        <f>(AV38-AW38)/ABS(AW38)</f>
        <v>1.221592412047009</v>
      </c>
      <c r="AQ38" s="87">
        <f>(AW38-AX38)/ABS(AX38)</f>
        <v>-4.1837414299706168</v>
      </c>
      <c r="AR38" s="110">
        <f>AU38-AV38</f>
        <v>-5.8639999999999999</v>
      </c>
      <c r="AS38" s="110">
        <f>AV38-AW38</f>
        <v>32.326999999999998</v>
      </c>
      <c r="AT38" s="110">
        <f>AW38-AX38</f>
        <v>-21.358000000000001</v>
      </c>
      <c r="AU38" s="111"/>
      <c r="AV38" s="111">
        <v>5.8639999999999999</v>
      </c>
      <c r="AW38" s="111">
        <v>-26.463000000000001</v>
      </c>
      <c r="AX38" s="111">
        <v>-5.1050000000000004</v>
      </c>
      <c r="AY38" s="87">
        <f>(BE38-BF38)/ABS(BF38)</f>
        <v>-1</v>
      </c>
      <c r="AZ38" s="87">
        <f>(BF38-BG38)/ABS(BG38)</f>
        <v>8.1618834314287014E-2</v>
      </c>
      <c r="BA38" s="87">
        <f>(BG38-BH38)/ABS(BH38)</f>
        <v>1.1658910793355333</v>
      </c>
      <c r="BB38" s="110">
        <f>BE38-BF38</f>
        <v>-166.12799999999999</v>
      </c>
      <c r="BC38" s="110">
        <f>BF38-BG38</f>
        <v>12.535999999999973</v>
      </c>
      <c r="BD38" s="110">
        <f>BG38-BH38</f>
        <v>82.678000000000011</v>
      </c>
      <c r="BE38" s="111"/>
      <c r="BF38" s="111">
        <v>166.12799999999999</v>
      </c>
      <c r="BG38" s="111">
        <v>153.59200000000001</v>
      </c>
      <c r="BH38" s="111">
        <v>70.914000000000001</v>
      </c>
      <c r="BI38" s="87">
        <f>(BO38-BP38)/ABS(BP38)</f>
        <v>-1</v>
      </c>
      <c r="BJ38" s="87">
        <f>(BP38-BQ38)/ABS(BQ38)</f>
        <v>1.0690670775712407E-2</v>
      </c>
      <c r="BK38" s="87">
        <f>(BQ38-BR38)/ABS(BR38)</f>
        <v>1.2773873721804179</v>
      </c>
      <c r="BL38" s="110">
        <f>BO38-BP38</f>
        <v>-518.17100000000005</v>
      </c>
      <c r="BM38" s="110">
        <f>BP38-BQ38</f>
        <v>5.4809999999999945</v>
      </c>
      <c r="BN38" s="110">
        <f>BQ38-BR38</f>
        <v>287.56800000000004</v>
      </c>
      <c r="BO38" s="111"/>
      <c r="BP38" s="111">
        <v>518.17100000000005</v>
      </c>
      <c r="BQ38" s="111">
        <v>512.69000000000005</v>
      </c>
      <c r="BR38" s="111">
        <v>225.12200000000001</v>
      </c>
      <c r="BS38" s="87">
        <f>(BY38-BZ38)/ABS(BZ38)</f>
        <v>-1</v>
      </c>
      <c r="BT38" s="87">
        <f>(BZ38-CA38)/ABS(CA38)</f>
        <v>0</v>
      </c>
      <c r="BU38" s="87">
        <f>(CA38-CB38)/ABS(CB38)</f>
        <v>0.25714285714285712</v>
      </c>
      <c r="BV38" s="110">
        <f>BY38-BZ38</f>
        <v>-44</v>
      </c>
      <c r="BW38" s="110">
        <f>BZ38-CA38</f>
        <v>0</v>
      </c>
      <c r="BX38" s="110">
        <f>CA38-CB38</f>
        <v>9</v>
      </c>
      <c r="BY38" s="54"/>
      <c r="BZ38" s="54">
        <v>44</v>
      </c>
      <c r="CA38" s="54">
        <v>44</v>
      </c>
      <c r="CB38" s="54">
        <v>35</v>
      </c>
      <c r="CC38" s="110">
        <f>Tabel1[[#This Row],[2023 - Antal skibe ]]-Tabel1[[#This Row],[2022 - Antal skibe ]]</f>
        <v>0</v>
      </c>
      <c r="CD38" s="110">
        <f>Tabel1[[#This Row],[2022 - Antal skibe ]]-Tabel1[[#This Row],[2021 - Antal skibe ]]</f>
        <v>0</v>
      </c>
      <c r="CE38" s="5"/>
      <c r="CF38" s="5"/>
      <c r="CG38" s="5"/>
      <c r="CH38" s="100" t="e">
        <f>(Tabel1[[#This Row],[Godsomsætning 2023]]-Tabel1[[#This Row],[Godsomsætning 2022]])/Tabel1[[#This Row],[Godsomsætning 2022]]</f>
        <v>#DIV/0!</v>
      </c>
      <c r="CI38" s="100" t="e">
        <f>(Tabel1[[#This Row],[Godsomsætning 2022]]-Tabel1[[#This Row],[Godsomsætning 2021]])/Tabel1[[#This Row],[Godsomsætning 2021]]</f>
        <v>#DIV/0!</v>
      </c>
      <c r="CJ38" s="99">
        <f>Tabel1[[#This Row],[Godsomsætning 2023]]-Tabel1[[#This Row],[Godsomsætning 2022]]</f>
        <v>0</v>
      </c>
      <c r="CK38" s="89">
        <f>Tabel1[[#This Row],[Godsomsætning 2022]]-Tabel1[[#This Row],[Godsomsætning 2021]]</f>
        <v>0</v>
      </c>
      <c r="CL38" s="54"/>
      <c r="CM38" s="54"/>
      <c r="CN38" s="54"/>
      <c r="CO38" s="19"/>
      <c r="CP38" s="1" t="s">
        <v>9</v>
      </c>
      <c r="CQ38" s="4" t="s">
        <v>13</v>
      </c>
      <c r="CR38" s="1">
        <v>3450</v>
      </c>
      <c r="CS38" s="1" t="s">
        <v>375</v>
      </c>
      <c r="CT38" s="15" t="s">
        <v>15</v>
      </c>
    </row>
    <row r="39" spans="1:98" s="97" customFormat="1" x14ac:dyDescent="0.25">
      <c r="A39" s="80" t="s">
        <v>396</v>
      </c>
      <c r="B39" s="117">
        <v>12948700</v>
      </c>
      <c r="C39" s="5" t="s">
        <v>165</v>
      </c>
      <c r="D39" t="s">
        <v>202</v>
      </c>
      <c r="E39">
        <v>702200</v>
      </c>
      <c r="F39" s="108">
        <v>45274</v>
      </c>
      <c r="G39" s="109"/>
      <c r="H39" s="109" t="s">
        <v>307</v>
      </c>
      <c r="I39" s="109" t="s">
        <v>307</v>
      </c>
      <c r="J39" s="109" t="s">
        <v>307</v>
      </c>
      <c r="K39" s="87" t="e">
        <f>Q39/R39-1</f>
        <v>#DIV/0!</v>
      </c>
      <c r="L39" s="87" t="e">
        <f>R39/S39-1</f>
        <v>#DIV/0!</v>
      </c>
      <c r="M39" s="87" t="e">
        <f>S39/T39-1</f>
        <v>#DIV/0!</v>
      </c>
      <c r="N39" s="110">
        <f>Q39-R39</f>
        <v>0</v>
      </c>
      <c r="O39" s="110">
        <f>R39-S39</f>
        <v>0</v>
      </c>
      <c r="P39" s="110">
        <f>S39-T39</f>
        <v>0</v>
      </c>
      <c r="Q39" s="111"/>
      <c r="R39" s="111"/>
      <c r="S39" s="111"/>
      <c r="T39" s="111"/>
      <c r="U39" s="87">
        <f>(AA39-AB39)/ABS(AB39)</f>
        <v>-1</v>
      </c>
      <c r="V39" s="87">
        <f>(AB39-AC39)/ABS(AC39)</f>
        <v>0.49741212475808988</v>
      </c>
      <c r="W39" s="87">
        <f>(AC39-AD39)/ABS(AD39)</f>
        <v>0.20542520005425199</v>
      </c>
      <c r="X39" s="110">
        <f>AA39-AB39</f>
        <v>-66.542000000000002</v>
      </c>
      <c r="Y39" s="110">
        <f>AB39-AC39</f>
        <v>22.103999999999999</v>
      </c>
      <c r="Z39" s="110">
        <f>AC39-AD39</f>
        <v>7.5730000000000004</v>
      </c>
      <c r="AA39" s="111"/>
      <c r="AB39" s="111">
        <v>66.542000000000002</v>
      </c>
      <c r="AC39" s="111">
        <v>44.438000000000002</v>
      </c>
      <c r="AD39" s="111">
        <v>36.865000000000002</v>
      </c>
      <c r="AE39" s="87">
        <f>(AK39-AL39)/ABS(AL39)</f>
        <v>-1</v>
      </c>
      <c r="AF39" s="87">
        <f>(AL39-AM39)/ABS(AM39)</f>
        <v>1.7847289954019785</v>
      </c>
      <c r="AG39" s="87">
        <f>(AM39-AN39)/ABS(AN39)</f>
        <v>-1.0216901408450705</v>
      </c>
      <c r="AH39" s="110">
        <f>AK39-AL39</f>
        <v>-5.6319999999999997</v>
      </c>
      <c r="AI39" s="110">
        <f>AL39-AM39</f>
        <v>12.808999999999999</v>
      </c>
      <c r="AJ39" s="110">
        <f>AM39-AN39</f>
        <v>-3.6269999999999998</v>
      </c>
      <c r="AK39" s="111"/>
      <c r="AL39" s="111">
        <v>5.6319999999999997</v>
      </c>
      <c r="AM39" s="111">
        <v>-7.1769999999999996</v>
      </c>
      <c r="AN39" s="111">
        <v>-3.55</v>
      </c>
      <c r="AO39" s="87">
        <f>(AU39-AV39)/ABS(AV39)</f>
        <v>-1</v>
      </c>
      <c r="AP39" s="87">
        <f>(AV39-AW39)/ABS(AW39)</f>
        <v>1.2139012939425169</v>
      </c>
      <c r="AQ39" s="87">
        <f>(AW39-AX39)/ABS(AX39)</f>
        <v>-1.6476084538375975</v>
      </c>
      <c r="AR39" s="110">
        <f>AU39-AV39</f>
        <v>-1.8680000000000001</v>
      </c>
      <c r="AS39" s="110">
        <f>AV39-AW39</f>
        <v>10.601000000000001</v>
      </c>
      <c r="AT39" s="110">
        <f>AW39-AX39</f>
        <v>-22.218</v>
      </c>
      <c r="AU39" s="111"/>
      <c r="AV39" s="111">
        <v>1.8680000000000001</v>
      </c>
      <c r="AW39" s="111">
        <v>-8.7330000000000005</v>
      </c>
      <c r="AX39" s="111">
        <v>13.484999999999999</v>
      </c>
      <c r="AY39" s="87">
        <f>(BE39-BF39)/ABS(BF39)</f>
        <v>-1</v>
      </c>
      <c r="AZ39" s="87">
        <f>(BF39-BG39)/ABS(BG39)</f>
        <v>9.7006417834824867E-3</v>
      </c>
      <c r="BA39" s="87">
        <f>(BG39-BH39)/ABS(BH39)</f>
        <v>-3.2634889515173772E-2</v>
      </c>
      <c r="BB39" s="110">
        <f>BE39-BF39</f>
        <v>-95.655000000000001</v>
      </c>
      <c r="BC39" s="110">
        <f>BF39-BG39</f>
        <v>0.91899999999999693</v>
      </c>
      <c r="BD39" s="110">
        <f>BG39-BH39</f>
        <v>-3.195999999999998</v>
      </c>
      <c r="BE39" s="111"/>
      <c r="BF39" s="111">
        <v>95.655000000000001</v>
      </c>
      <c r="BG39" s="111">
        <v>94.736000000000004</v>
      </c>
      <c r="BH39" s="111">
        <v>97.932000000000002</v>
      </c>
      <c r="BI39" s="87">
        <f>(BO39-BP39)/ABS(BP39)</f>
        <v>-1</v>
      </c>
      <c r="BJ39" s="87">
        <f>(BP39-BQ39)/ABS(BQ39)</f>
        <v>4.8634583575776151E-2</v>
      </c>
      <c r="BK39" s="87">
        <f>(BQ39-BR39)/ABS(BR39)</f>
        <v>4.9289301100348508E-2</v>
      </c>
      <c r="BL39" s="110">
        <f>BO39-BP39</f>
        <v>-160.39599999999999</v>
      </c>
      <c r="BM39" s="110">
        <f>BP39-BQ39</f>
        <v>7.438999999999993</v>
      </c>
      <c r="BN39" s="110">
        <f>BQ39-BR39</f>
        <v>7.1850000000000023</v>
      </c>
      <c r="BO39" s="111"/>
      <c r="BP39" s="111">
        <v>160.39599999999999</v>
      </c>
      <c r="BQ39" s="111">
        <v>152.95699999999999</v>
      </c>
      <c r="BR39" s="111">
        <v>145.77199999999999</v>
      </c>
      <c r="BS39" s="87">
        <f>(BY39-BZ39)/ABS(BZ39)</f>
        <v>-1</v>
      </c>
      <c r="BT39" s="87">
        <f>(BZ39-CA39)/ABS(CA39)</f>
        <v>0.1111111111111111</v>
      </c>
      <c r="BU39" s="87">
        <f>(CA39-CB39)/ABS(CB39)</f>
        <v>0.30909090909090908</v>
      </c>
      <c r="BV39" s="110">
        <f>BY39-BZ39</f>
        <v>-80</v>
      </c>
      <c r="BW39" s="110">
        <f>BZ39-CA39</f>
        <v>8</v>
      </c>
      <c r="BX39" s="110">
        <f>CA39-CB39</f>
        <v>17</v>
      </c>
      <c r="BY39" s="54"/>
      <c r="BZ39" s="54">
        <v>80</v>
      </c>
      <c r="CA39" s="54">
        <v>72</v>
      </c>
      <c r="CB39" s="54">
        <v>55</v>
      </c>
      <c r="CC39" s="110">
        <f>Tabel1[[#This Row],[2023 - Antal skibe ]]-Tabel1[[#This Row],[2022 - Antal skibe ]]</f>
        <v>0</v>
      </c>
      <c r="CD39" s="110">
        <f>Tabel1[[#This Row],[2022 - Antal skibe ]]-Tabel1[[#This Row],[2021 - Antal skibe ]]</f>
        <v>0</v>
      </c>
      <c r="CE39" s="5"/>
      <c r="CF39" s="5"/>
      <c r="CG39" s="5"/>
      <c r="CH39" s="100" t="e">
        <f>(Tabel1[[#This Row],[Godsomsætning 2023]]-Tabel1[[#This Row],[Godsomsætning 2022]])/Tabel1[[#This Row],[Godsomsætning 2022]]</f>
        <v>#DIV/0!</v>
      </c>
      <c r="CI39" s="100" t="e">
        <f>(Tabel1[[#This Row],[Godsomsætning 2022]]-Tabel1[[#This Row],[Godsomsætning 2021]])/Tabel1[[#This Row],[Godsomsætning 2021]]</f>
        <v>#DIV/0!</v>
      </c>
      <c r="CJ39" s="99">
        <f>Tabel1[[#This Row],[Godsomsætning 2023]]-Tabel1[[#This Row],[Godsomsætning 2022]]</f>
        <v>0</v>
      </c>
      <c r="CK39" s="89">
        <f>Tabel1[[#This Row],[Godsomsætning 2022]]-Tabel1[[#This Row],[Godsomsætning 2021]]</f>
        <v>0</v>
      </c>
      <c r="CL39" s="54"/>
      <c r="CM39" s="54"/>
      <c r="CN39" s="54"/>
      <c r="CO39" s="19"/>
      <c r="CP39" s="1" t="s">
        <v>11</v>
      </c>
      <c r="CQ39" s="4" t="s">
        <v>13</v>
      </c>
      <c r="CR39" s="1">
        <v>9400</v>
      </c>
      <c r="CS39" s="1" t="s">
        <v>332</v>
      </c>
      <c r="CT39" s="15" t="s">
        <v>14</v>
      </c>
    </row>
    <row r="40" spans="1:98" s="97" customFormat="1" x14ac:dyDescent="0.25">
      <c r="A40" s="80" t="s">
        <v>184</v>
      </c>
      <c r="B40" s="117">
        <v>32270433</v>
      </c>
      <c r="C40" s="5" t="s">
        <v>165</v>
      </c>
      <c r="D40" t="s">
        <v>202</v>
      </c>
      <c r="E40">
        <v>271200</v>
      </c>
      <c r="F40" s="108">
        <v>45268</v>
      </c>
      <c r="G40" s="109"/>
      <c r="H40" s="109" t="s">
        <v>313</v>
      </c>
      <c r="I40" s="109" t="s">
        <v>313</v>
      </c>
      <c r="J40" s="109" t="s">
        <v>313</v>
      </c>
      <c r="K40" s="87" t="e">
        <f>Q40/R40-1</f>
        <v>#DIV/0!</v>
      </c>
      <c r="L40" s="87" t="e">
        <f>R40/S40-1</f>
        <v>#DIV/0!</v>
      </c>
      <c r="M40" s="87" t="e">
        <f>S40/T40-1</f>
        <v>#DIV/0!</v>
      </c>
      <c r="N40" s="110">
        <f>Q40-R40</f>
        <v>0</v>
      </c>
      <c r="O40" s="110">
        <f>R40-S40</f>
        <v>0</v>
      </c>
      <c r="P40" s="110">
        <f>S40-T40</f>
        <v>0</v>
      </c>
      <c r="Q40" s="111"/>
      <c r="R40" s="111"/>
      <c r="S40" s="111"/>
      <c r="T40" s="111"/>
      <c r="U40" s="87">
        <f>(AA40-AB40)/ABS(AB40)</f>
        <v>-1</v>
      </c>
      <c r="V40" s="87">
        <f>(AB40-AC40)/ABS(AC40)</f>
        <v>1.180488392503743</v>
      </c>
      <c r="W40" s="87">
        <f>(AC40-AD40)/ABS(AD40)</f>
        <v>-0.19460845460845463</v>
      </c>
      <c r="X40" s="110">
        <f>AA40-AB40</f>
        <v>-126.706</v>
      </c>
      <c r="Y40" s="110">
        <f>AB40-AC40</f>
        <v>68.597000000000008</v>
      </c>
      <c r="Z40" s="110">
        <f>AC40-AD40</f>
        <v>-14.041000000000004</v>
      </c>
      <c r="AA40" s="111"/>
      <c r="AB40" s="111">
        <v>126.706</v>
      </c>
      <c r="AC40" s="111">
        <v>58.109000000000002</v>
      </c>
      <c r="AD40" s="111">
        <v>72.150000000000006</v>
      </c>
      <c r="AE40" s="87">
        <f>(AK40-AL40)/ABS(AL40)</f>
        <v>-1</v>
      </c>
      <c r="AF40" s="87">
        <f>(AL40-AM40)/ABS(AM40)</f>
        <v>1.6275108310358404</v>
      </c>
      <c r="AG40" s="87">
        <f>(AM40-AN40)/ABS(AN40)</f>
        <v>-0.52507657415417708</v>
      </c>
      <c r="AH40" s="110">
        <f>AK40-AL40</f>
        <v>-53.37</v>
      </c>
      <c r="AI40" s="110">
        <f>AL40-AM40</f>
        <v>33.057999999999993</v>
      </c>
      <c r="AJ40" s="110">
        <f>AM40-AN40</f>
        <v>-22.456999999999997</v>
      </c>
      <c r="AK40" s="111"/>
      <c r="AL40" s="111">
        <v>53.37</v>
      </c>
      <c r="AM40" s="111">
        <v>20.312000000000001</v>
      </c>
      <c r="AN40" s="111">
        <v>42.768999999999998</v>
      </c>
      <c r="AO40" s="87">
        <f>(AU40-AV40)/ABS(AV40)</f>
        <v>-1</v>
      </c>
      <c r="AP40" s="87">
        <f>(AV40-AW40)/ABS(AW40)</f>
        <v>1.1990612921038102</v>
      </c>
      <c r="AQ40" s="87">
        <f>(AW40-AX40)/ABS(AX40)</f>
        <v>-0.52224762574744987</v>
      </c>
      <c r="AR40" s="110">
        <f>AU40-AV40</f>
        <v>-47.79</v>
      </c>
      <c r="AS40" s="110">
        <f>AV40-AW40</f>
        <v>26.058</v>
      </c>
      <c r="AT40" s="110">
        <f>AW40-AX40</f>
        <v>-23.756</v>
      </c>
      <c r="AU40" s="111"/>
      <c r="AV40" s="111">
        <v>47.79</v>
      </c>
      <c r="AW40" s="111">
        <v>21.731999999999999</v>
      </c>
      <c r="AX40" s="111">
        <v>45.488</v>
      </c>
      <c r="AY40" s="87">
        <f>(BE40-BF40)/ABS(BF40)</f>
        <v>-1</v>
      </c>
      <c r="AZ40" s="87">
        <f>(BF40-BG40)/ABS(BG40)</f>
        <v>0.75134989200863944</v>
      </c>
      <c r="BA40" s="87">
        <f>(BG40-BH40)/ABS(BH40)</f>
        <v>-0.32915564892961929</v>
      </c>
      <c r="BB40" s="110">
        <f>BE40-BF40</f>
        <v>-64.87</v>
      </c>
      <c r="BC40" s="110">
        <f>BF40-BG40</f>
        <v>27.830000000000005</v>
      </c>
      <c r="BD40" s="110">
        <f>BG40-BH40</f>
        <v>-18.173999999999999</v>
      </c>
      <c r="BE40" s="111"/>
      <c r="BF40" s="111">
        <v>64.87</v>
      </c>
      <c r="BG40" s="111">
        <v>37.04</v>
      </c>
      <c r="BH40" s="111">
        <v>55.213999999999999</v>
      </c>
      <c r="BI40" s="87">
        <f>(BO40-BP40)/ABS(BP40)</f>
        <v>-1</v>
      </c>
      <c r="BJ40" s="87">
        <f>(BP40-BQ40)/ABS(BQ40)</f>
        <v>0.28847033081871931</v>
      </c>
      <c r="BK40" s="87">
        <f>(BQ40-BR40)/ABS(BR40)</f>
        <v>0.22778668805132307</v>
      </c>
      <c r="BL40" s="110">
        <f>BO40-BP40</f>
        <v>-157.81700000000001</v>
      </c>
      <c r="BM40" s="110">
        <f>BP40-BQ40</f>
        <v>35.333000000000013</v>
      </c>
      <c r="BN40" s="110">
        <f>BQ40-BR40</f>
        <v>22.72399999999999</v>
      </c>
      <c r="BO40" s="111"/>
      <c r="BP40" s="111">
        <v>157.81700000000001</v>
      </c>
      <c r="BQ40" s="111">
        <v>122.48399999999999</v>
      </c>
      <c r="BR40" s="111">
        <v>99.76</v>
      </c>
      <c r="BS40" s="87">
        <f>(BY40-BZ40)/ABS(BZ40)</f>
        <v>-1</v>
      </c>
      <c r="BT40" s="87">
        <f>(BZ40-CA40)/ABS(CA40)</f>
        <v>0.70967741935483875</v>
      </c>
      <c r="BU40" s="87">
        <f>(CA40-CB40)/ABS(CB40)</f>
        <v>0.26530612244897961</v>
      </c>
      <c r="BV40" s="110">
        <f>BY40-BZ40</f>
        <v>-106</v>
      </c>
      <c r="BW40" s="110">
        <f>BZ40-CA40</f>
        <v>44</v>
      </c>
      <c r="BX40" s="110">
        <f>CA40-CB40</f>
        <v>13</v>
      </c>
      <c r="BY40" s="54"/>
      <c r="BZ40" s="54">
        <v>106</v>
      </c>
      <c r="CA40" s="54">
        <v>62</v>
      </c>
      <c r="CB40" s="54">
        <v>49</v>
      </c>
      <c r="CC40" s="110">
        <f>Tabel1[[#This Row],[2023 - Antal skibe ]]-Tabel1[[#This Row],[2022 - Antal skibe ]]</f>
        <v>0</v>
      </c>
      <c r="CD40" s="110">
        <f>Tabel1[[#This Row],[2022 - Antal skibe ]]-Tabel1[[#This Row],[2021 - Antal skibe ]]</f>
        <v>0</v>
      </c>
      <c r="CE40" s="5"/>
      <c r="CF40" s="5"/>
      <c r="CG40" s="5"/>
      <c r="CH40" s="100" t="e">
        <f>(Tabel1[[#This Row],[Godsomsætning 2023]]-Tabel1[[#This Row],[Godsomsætning 2022]])/Tabel1[[#This Row],[Godsomsætning 2022]]</f>
        <v>#DIV/0!</v>
      </c>
      <c r="CI40" s="100" t="e">
        <f>(Tabel1[[#This Row],[Godsomsætning 2022]]-Tabel1[[#This Row],[Godsomsætning 2021]])/Tabel1[[#This Row],[Godsomsætning 2021]]</f>
        <v>#DIV/0!</v>
      </c>
      <c r="CJ40" s="99">
        <f>Tabel1[[#This Row],[Godsomsætning 2023]]-Tabel1[[#This Row],[Godsomsætning 2022]]</f>
        <v>0</v>
      </c>
      <c r="CK40" s="89">
        <f>Tabel1[[#This Row],[Godsomsætning 2022]]-Tabel1[[#This Row],[Godsomsætning 2021]]</f>
        <v>0</v>
      </c>
      <c r="CL40" s="54"/>
      <c r="CM40" s="54"/>
      <c r="CN40" s="54"/>
      <c r="CO40" s="19"/>
      <c r="CP40" s="1" t="s">
        <v>9</v>
      </c>
      <c r="CQ40" s="4" t="s">
        <v>13</v>
      </c>
      <c r="CR40" s="1">
        <v>9560</v>
      </c>
      <c r="CS40" s="1" t="s">
        <v>376</v>
      </c>
      <c r="CT40" s="15" t="s">
        <v>14</v>
      </c>
    </row>
    <row r="41" spans="1:98" s="97" customFormat="1" x14ac:dyDescent="0.25">
      <c r="A41" s="80" t="s">
        <v>241</v>
      </c>
      <c r="B41" s="117">
        <v>39633078</v>
      </c>
      <c r="C41" s="5" t="s">
        <v>355</v>
      </c>
      <c r="D41"/>
      <c r="E41">
        <v>383200</v>
      </c>
      <c r="F41" s="108">
        <v>45224</v>
      </c>
      <c r="G41" s="109"/>
      <c r="H41" s="109" t="s">
        <v>313</v>
      </c>
      <c r="I41" s="109" t="s">
        <v>313</v>
      </c>
      <c r="J41" s="109" t="s">
        <v>313</v>
      </c>
      <c r="K41" s="87" t="e">
        <f>Q41/R41-1</f>
        <v>#DIV/0!</v>
      </c>
      <c r="L41" s="87" t="e">
        <f>R41/S41-1</f>
        <v>#DIV/0!</v>
      </c>
      <c r="M41" s="87" t="e">
        <f>S41/T41-1</f>
        <v>#DIV/0!</v>
      </c>
      <c r="N41" s="110">
        <f>Q41-R41</f>
        <v>0</v>
      </c>
      <c r="O41" s="110">
        <f>R41-S41</f>
        <v>0</v>
      </c>
      <c r="P41" s="110">
        <f>S41-T41</f>
        <v>0</v>
      </c>
      <c r="Q41" s="111"/>
      <c r="R41" s="111"/>
      <c r="S41" s="111"/>
      <c r="T41" s="111"/>
      <c r="U41" s="87">
        <f>(AA41-AB41)/ABS(AB41)</f>
        <v>-1</v>
      </c>
      <c r="V41" s="87">
        <f>(AB41-AC41)/ABS(AC41)</f>
        <v>1.6633663366336635</v>
      </c>
      <c r="W41" s="87">
        <f>(AC41-AD41)/ABS(AD41)</f>
        <v>-0.96932577444826884</v>
      </c>
      <c r="X41" s="110">
        <f>AA41-AB41</f>
        <v>-0.80700000000000005</v>
      </c>
      <c r="Y41" s="110">
        <f>AB41-AC41</f>
        <v>0.504</v>
      </c>
      <c r="Z41" s="110">
        <f>AC41-AD41</f>
        <v>-9.5749999999999993</v>
      </c>
      <c r="AA41" s="111"/>
      <c r="AB41" s="111">
        <v>0.80700000000000005</v>
      </c>
      <c r="AC41" s="111">
        <v>0.30299999999999999</v>
      </c>
      <c r="AD41" s="111">
        <v>9.8780000000000001</v>
      </c>
      <c r="AE41" s="87">
        <f>(AK41-AL41)/ABS(AL41)</f>
        <v>-1</v>
      </c>
      <c r="AF41" s="87">
        <f>(AL41-AM41)/ABS(AM41)</f>
        <v>1.159320233669676</v>
      </c>
      <c r="AG41" s="87">
        <f>(AM41-AN41)/ABS(AN41)</f>
        <v>-1.3568315330680312</v>
      </c>
      <c r="AH41" s="110">
        <f>AK41-AL41</f>
        <v>-0.3</v>
      </c>
      <c r="AI41" s="110">
        <f>AL41-AM41</f>
        <v>2.1829999999999998</v>
      </c>
      <c r="AJ41" s="110">
        <f>AM41-AN41</f>
        <v>-7.16</v>
      </c>
      <c r="AK41" s="111"/>
      <c r="AL41" s="111">
        <v>0.3</v>
      </c>
      <c r="AM41" s="111">
        <v>-1.883</v>
      </c>
      <c r="AN41" s="111">
        <v>5.2770000000000001</v>
      </c>
      <c r="AO41" s="87">
        <f>(AU41-AV41)/ABS(AV41)</f>
        <v>-1</v>
      </c>
      <c r="AP41" s="87">
        <f>(AV41-AW41)/ABS(AW41)</f>
        <v>1.1645021645021645</v>
      </c>
      <c r="AQ41" s="87">
        <f>(AW41-AX41)/ABS(AX41)</f>
        <v>-1.3474990597969161</v>
      </c>
      <c r="AR41" s="110">
        <f>AU41-AV41</f>
        <v>-0.30399999999999999</v>
      </c>
      <c r="AS41" s="110">
        <f>AV41-AW41</f>
        <v>2.1520000000000001</v>
      </c>
      <c r="AT41" s="110">
        <f>AW41-AX41</f>
        <v>-7.1659999999999995</v>
      </c>
      <c r="AU41" s="111"/>
      <c r="AV41" s="111">
        <v>0.30399999999999999</v>
      </c>
      <c r="AW41" s="111">
        <v>-1.8480000000000001</v>
      </c>
      <c r="AX41" s="111">
        <v>5.3179999999999996</v>
      </c>
      <c r="AY41" s="87">
        <f>(BE41-BF41)/ABS(BF41)</f>
        <v>-1</v>
      </c>
      <c r="AZ41" s="87">
        <f>(BF41-BG41)/ABS(BG41)</f>
        <v>20.454545454545453</v>
      </c>
      <c r="BA41" s="87">
        <f>(BG41-BH41)/ABS(BH41)</f>
        <v>-0.99802229413879895</v>
      </c>
      <c r="BB41" s="110">
        <f>BE41-BF41</f>
        <v>-0.23599999999999999</v>
      </c>
      <c r="BC41" s="110">
        <f>BF41-BG41</f>
        <v>0.22499999999999998</v>
      </c>
      <c r="BD41" s="110">
        <f>BG41-BH41</f>
        <v>-5.5510000000000002</v>
      </c>
      <c r="BE41" s="111"/>
      <c r="BF41" s="111">
        <v>0.23599999999999999</v>
      </c>
      <c r="BG41" s="111">
        <v>1.0999999999999999E-2</v>
      </c>
      <c r="BH41" s="111">
        <v>5.5620000000000003</v>
      </c>
      <c r="BI41" s="87">
        <f>(BO41-BP41)/ABS(BP41)</f>
        <v>-1</v>
      </c>
      <c r="BJ41" s="87">
        <f>(BP41-BQ41)/ABS(BQ41)</f>
        <v>0.31157270029673612</v>
      </c>
      <c r="BK41" s="87">
        <f>(BQ41-BR41)/ABS(BR41)</f>
        <v>-0.81396632624896492</v>
      </c>
      <c r="BL41" s="110">
        <f>BO41-BP41</f>
        <v>-2.6520000000000001</v>
      </c>
      <c r="BM41" s="110">
        <f>BP41-BQ41</f>
        <v>0.63000000000000034</v>
      </c>
      <c r="BN41" s="110">
        <f>BQ41-BR41</f>
        <v>-8.8469999999999995</v>
      </c>
      <c r="BO41" s="111"/>
      <c r="BP41" s="111">
        <v>2.6520000000000001</v>
      </c>
      <c r="BQ41" s="111">
        <v>2.0219999999999998</v>
      </c>
      <c r="BR41" s="111">
        <v>10.869</v>
      </c>
      <c r="BS41" s="87">
        <f>(BY41-BZ41)/ABS(BZ41)</f>
        <v>-1</v>
      </c>
      <c r="BT41" s="87">
        <f>(BZ41-CA41)/ABS(CA41)</f>
        <v>-0.75</v>
      </c>
      <c r="BU41" s="87">
        <f>(CA41-CB41)/ABS(CB41)</f>
        <v>-0.5</v>
      </c>
      <c r="BV41" s="110">
        <f>BY41-BZ41</f>
        <v>-1</v>
      </c>
      <c r="BW41" s="110">
        <f>BZ41-CA41</f>
        <v>-3</v>
      </c>
      <c r="BX41" s="110">
        <f>CA41-CB41</f>
        <v>-4</v>
      </c>
      <c r="BY41" s="54"/>
      <c r="BZ41" s="54">
        <v>1</v>
      </c>
      <c r="CA41" s="54">
        <v>4</v>
      </c>
      <c r="CB41" s="54">
        <v>8</v>
      </c>
      <c r="CC41" s="110">
        <f>Tabel1[[#This Row],[2023 - Antal skibe ]]-Tabel1[[#This Row],[2022 - Antal skibe ]]</f>
        <v>0</v>
      </c>
      <c r="CD41" s="110">
        <f>Tabel1[[#This Row],[2022 - Antal skibe ]]-Tabel1[[#This Row],[2021 - Antal skibe ]]</f>
        <v>0</v>
      </c>
      <c r="CE41" s="5"/>
      <c r="CF41" s="5"/>
      <c r="CG41" s="5"/>
      <c r="CH41" s="100" t="e">
        <f>(Tabel1[[#This Row],[Godsomsætning 2023]]-Tabel1[[#This Row],[Godsomsætning 2022]])/Tabel1[[#This Row],[Godsomsætning 2022]]</f>
        <v>#DIV/0!</v>
      </c>
      <c r="CI41" s="100" t="e">
        <f>(Tabel1[[#This Row],[Godsomsætning 2022]]-Tabel1[[#This Row],[Godsomsætning 2021]])/Tabel1[[#This Row],[Godsomsætning 2021]]</f>
        <v>#DIV/0!</v>
      </c>
      <c r="CJ41" s="99">
        <f>Tabel1[[#This Row],[Godsomsætning 2023]]-Tabel1[[#This Row],[Godsomsætning 2022]]</f>
        <v>0</v>
      </c>
      <c r="CK41" s="89">
        <f>Tabel1[[#This Row],[Godsomsætning 2022]]-Tabel1[[#This Row],[Godsomsætning 2021]]</f>
        <v>0</v>
      </c>
      <c r="CL41" s="54"/>
      <c r="CM41" s="54"/>
      <c r="CN41" s="54"/>
      <c r="CO41" s="19"/>
      <c r="CP41" s="1" t="s">
        <v>11</v>
      </c>
      <c r="CQ41" s="4"/>
      <c r="CR41" s="1">
        <v>2300</v>
      </c>
      <c r="CS41" s="1" t="s">
        <v>330</v>
      </c>
      <c r="CT41" s="15" t="s">
        <v>15</v>
      </c>
    </row>
    <row r="42" spans="1:98" s="97" customFormat="1" x14ac:dyDescent="0.25">
      <c r="A42" s="80" t="s">
        <v>228</v>
      </c>
      <c r="B42" s="117">
        <v>26113032</v>
      </c>
      <c r="C42" s="5" t="s">
        <v>354</v>
      </c>
      <c r="D42"/>
      <c r="E42">
        <v>522990</v>
      </c>
      <c r="F42" s="108">
        <v>45195</v>
      </c>
      <c r="G42" s="109"/>
      <c r="H42" s="109" t="s">
        <v>313</v>
      </c>
      <c r="I42" s="109" t="s">
        <v>313</v>
      </c>
      <c r="J42" s="109" t="s">
        <v>313</v>
      </c>
      <c r="K42" s="87" t="e">
        <f>Q42/R42-1</f>
        <v>#DIV/0!</v>
      </c>
      <c r="L42" s="87" t="e">
        <f>R42/S42-1</f>
        <v>#DIV/0!</v>
      </c>
      <c r="M42" s="87" t="e">
        <f>S42/T42-1</f>
        <v>#DIV/0!</v>
      </c>
      <c r="N42" s="110">
        <f>Q42-R42</f>
        <v>0</v>
      </c>
      <c r="O42" s="110">
        <f>R42-S42</f>
        <v>0</v>
      </c>
      <c r="P42" s="110">
        <f>S42-T42</f>
        <v>0</v>
      </c>
      <c r="Q42" s="111"/>
      <c r="R42" s="111"/>
      <c r="S42" s="111"/>
      <c r="T42" s="111"/>
      <c r="U42" s="87">
        <f>(AA42-AB42)/ABS(AB42)</f>
        <v>-1</v>
      </c>
      <c r="V42" s="87">
        <f>(AB42-AC42)/ABS(AC42)</f>
        <v>5.8950784207679824E-2</v>
      </c>
      <c r="W42" s="87">
        <f>(AC42-AD42)/ABS(AD42)</f>
        <v>-3.7313432835820871E-2</v>
      </c>
      <c r="X42" s="110">
        <f>AA42-AB42</f>
        <v>-5.8739999999999997</v>
      </c>
      <c r="Y42" s="110">
        <f>AB42-AC42</f>
        <v>0.32699999999999996</v>
      </c>
      <c r="Z42" s="110">
        <f>AC42-AD42</f>
        <v>-0.21499999999999986</v>
      </c>
      <c r="AA42" s="111"/>
      <c r="AB42" s="111">
        <v>5.8739999999999997</v>
      </c>
      <c r="AC42" s="111">
        <v>5.5469999999999997</v>
      </c>
      <c r="AD42" s="111">
        <v>5.7619999999999996</v>
      </c>
      <c r="AE42" s="87">
        <f>(AK42-AL42)/ABS(AL42)</f>
        <v>-1</v>
      </c>
      <c r="AF42" s="87">
        <f>(AL42-AM42)/ABS(AM42)</f>
        <v>0.97745901639344257</v>
      </c>
      <c r="AG42" s="87">
        <f>(AM42-AN42)/ABS(AN42)</f>
        <v>-0.39303482587064681</v>
      </c>
      <c r="AH42" s="110">
        <f>AK42-AL42</f>
        <v>-0.96499999999999997</v>
      </c>
      <c r="AI42" s="110">
        <f>AL42-AM42</f>
        <v>0.47699999999999998</v>
      </c>
      <c r="AJ42" s="110">
        <f>AM42-AN42</f>
        <v>-0.31600000000000006</v>
      </c>
      <c r="AK42" s="111"/>
      <c r="AL42" s="111">
        <v>0.96499999999999997</v>
      </c>
      <c r="AM42" s="111">
        <v>0.48799999999999999</v>
      </c>
      <c r="AN42" s="111">
        <v>0.80400000000000005</v>
      </c>
      <c r="AO42" s="87">
        <f>(AU42-AV42)/ABS(AV42)</f>
        <v>-1</v>
      </c>
      <c r="AP42" s="87">
        <f>(AV42-AW42)/ABS(AW42)</f>
        <v>1.1365953109072378</v>
      </c>
      <c r="AQ42" s="87">
        <f>(AW42-AX42)/ABS(AX42)</f>
        <v>0.21410891089108902</v>
      </c>
      <c r="AR42" s="110">
        <f>AU42-AV42</f>
        <v>-2.0960000000000001</v>
      </c>
      <c r="AS42" s="110">
        <f>AV42-AW42</f>
        <v>1.1150000000000002</v>
      </c>
      <c r="AT42" s="110">
        <f>AW42-AX42</f>
        <v>0.17299999999999993</v>
      </c>
      <c r="AU42" s="111"/>
      <c r="AV42" s="111">
        <v>2.0960000000000001</v>
      </c>
      <c r="AW42" s="111">
        <v>0.98099999999999998</v>
      </c>
      <c r="AX42" s="111">
        <v>0.80800000000000005</v>
      </c>
      <c r="AY42" s="87">
        <f>(BE42-BF42)/ABS(BF42)</f>
        <v>-1</v>
      </c>
      <c r="AZ42" s="87">
        <f>(BF42-BG42)/ABS(BG42)</f>
        <v>1.0318407960199005</v>
      </c>
      <c r="BA42" s="87">
        <f>(BG42-BH42)/ABS(BH42)</f>
        <v>-0.25665680473372793</v>
      </c>
      <c r="BB42" s="110">
        <f>BE42-BF42</f>
        <v>-2.0419999999999998</v>
      </c>
      <c r="BC42" s="110">
        <f>BF42-BG42</f>
        <v>1.0369999999999999</v>
      </c>
      <c r="BD42" s="110">
        <f>BG42-BH42</f>
        <v>-0.3470000000000002</v>
      </c>
      <c r="BE42" s="111"/>
      <c r="BF42" s="111">
        <v>2.0419999999999998</v>
      </c>
      <c r="BG42" s="111">
        <v>1.0049999999999999</v>
      </c>
      <c r="BH42" s="111">
        <v>1.3520000000000001</v>
      </c>
      <c r="BI42" s="87">
        <f>(BO42-BP42)/ABS(BP42)</f>
        <v>-1</v>
      </c>
      <c r="BJ42" s="87">
        <f>(BP42-BQ42)/ABS(BQ42)</f>
        <v>0.60400562192550955</v>
      </c>
      <c r="BK42" s="87">
        <f>(BQ42-BR42)/ABS(BR42)</f>
        <v>-8.0452342487883716E-2</v>
      </c>
      <c r="BL42" s="110">
        <f>BO42-BP42</f>
        <v>-4.5650000000000004</v>
      </c>
      <c r="BM42" s="110">
        <f>BP42-BQ42</f>
        <v>1.7190000000000003</v>
      </c>
      <c r="BN42" s="110">
        <f>BQ42-BR42</f>
        <v>-0.24900000000000011</v>
      </c>
      <c r="BO42" s="111"/>
      <c r="BP42" s="111">
        <v>4.5650000000000004</v>
      </c>
      <c r="BQ42" s="111">
        <v>2.8460000000000001</v>
      </c>
      <c r="BR42" s="111">
        <v>3.0950000000000002</v>
      </c>
      <c r="BS42" s="87">
        <f>(BY42-BZ42)/ABS(BZ42)</f>
        <v>-1</v>
      </c>
      <c r="BT42" s="87">
        <f>(BZ42-CA42)/ABS(CA42)</f>
        <v>0</v>
      </c>
      <c r="BU42" s="87">
        <f>(CA42-CB42)/ABS(CB42)</f>
        <v>0</v>
      </c>
      <c r="BV42" s="110">
        <f>BY42-BZ42</f>
        <v>-6</v>
      </c>
      <c r="BW42" s="110">
        <f>BZ42-CA42</f>
        <v>0</v>
      </c>
      <c r="BX42" s="110">
        <f>CA42-CB42</f>
        <v>0</v>
      </c>
      <c r="BY42" s="54"/>
      <c r="BZ42" s="54">
        <v>6</v>
      </c>
      <c r="CA42" s="54">
        <v>6</v>
      </c>
      <c r="CB42" s="54">
        <v>6</v>
      </c>
      <c r="CC42" s="110">
        <f>Tabel1[[#This Row],[2023 - Antal skibe ]]-Tabel1[[#This Row],[2022 - Antal skibe ]]</f>
        <v>0</v>
      </c>
      <c r="CD42" s="110">
        <f>Tabel1[[#This Row],[2022 - Antal skibe ]]-Tabel1[[#This Row],[2021 - Antal skibe ]]</f>
        <v>0</v>
      </c>
      <c r="CE42" s="5"/>
      <c r="CF42" s="5"/>
      <c r="CG42" s="5"/>
      <c r="CH42" s="100" t="e">
        <f>(Tabel1[[#This Row],[Godsomsætning 2023]]-Tabel1[[#This Row],[Godsomsætning 2022]])/Tabel1[[#This Row],[Godsomsætning 2022]]</f>
        <v>#DIV/0!</v>
      </c>
      <c r="CI42" s="100" t="e">
        <f>(Tabel1[[#This Row],[Godsomsætning 2022]]-Tabel1[[#This Row],[Godsomsætning 2021]])/Tabel1[[#This Row],[Godsomsætning 2021]]</f>
        <v>#DIV/0!</v>
      </c>
      <c r="CJ42" s="99">
        <f>Tabel1[[#This Row],[Godsomsætning 2023]]-Tabel1[[#This Row],[Godsomsætning 2022]]</f>
        <v>0</v>
      </c>
      <c r="CK42" s="89">
        <f>Tabel1[[#This Row],[Godsomsætning 2022]]-Tabel1[[#This Row],[Godsomsætning 2021]]</f>
        <v>0</v>
      </c>
      <c r="CL42" s="54"/>
      <c r="CM42" s="54"/>
      <c r="CN42" s="54"/>
      <c r="CO42" s="19"/>
      <c r="CP42" s="1" t="s">
        <v>9</v>
      </c>
      <c r="CQ42" s="4"/>
      <c r="CR42" s="1">
        <v>4400</v>
      </c>
      <c r="CS42" s="1" t="s">
        <v>326</v>
      </c>
      <c r="CT42" s="15" t="s">
        <v>327</v>
      </c>
    </row>
    <row r="43" spans="1:98" s="97" customFormat="1" x14ac:dyDescent="0.25">
      <c r="A43" s="80" t="s">
        <v>253</v>
      </c>
      <c r="B43" s="117">
        <v>29186685</v>
      </c>
      <c r="C43" s="5" t="s">
        <v>353</v>
      </c>
      <c r="D43"/>
      <c r="E43">
        <v>522920</v>
      </c>
      <c r="F43" s="108">
        <v>45476</v>
      </c>
      <c r="G43" s="109"/>
      <c r="H43" s="109" t="s">
        <v>21</v>
      </c>
      <c r="I43" s="109" t="s">
        <v>21</v>
      </c>
      <c r="J43" s="109" t="s">
        <v>21</v>
      </c>
      <c r="K43" s="87">
        <f>Q43/R43-1</f>
        <v>-1</v>
      </c>
      <c r="L43" s="87" t="e">
        <f>R43/S43-1</f>
        <v>#DIV/0!</v>
      </c>
      <c r="M43" s="87" t="e">
        <f>S43/T43-1</f>
        <v>#DIV/0!</v>
      </c>
      <c r="N43" s="110">
        <f>Q43-R43</f>
        <v>-0.66300000000000003</v>
      </c>
      <c r="O43" s="110">
        <f>R43-S43</f>
        <v>0.66300000000000003</v>
      </c>
      <c r="P43" s="110">
        <f>S43-T43</f>
        <v>0</v>
      </c>
      <c r="Q43" s="111"/>
      <c r="R43" s="111">
        <v>0.66300000000000003</v>
      </c>
      <c r="S43" s="111"/>
      <c r="T43" s="111"/>
      <c r="U43" s="87">
        <f>(AA43-AB43)/ABS(AB43)</f>
        <v>-1</v>
      </c>
      <c r="V43" s="87">
        <f>(AB43-AC43)/ABS(AC43)</f>
        <v>0.58791208791208782</v>
      </c>
      <c r="W43" s="87">
        <f>(AC43-AD43)/ABS(AD43)</f>
        <v>-0.63306451612903225</v>
      </c>
      <c r="X43" s="110">
        <f>AA43-AB43</f>
        <v>-0.28899999999999998</v>
      </c>
      <c r="Y43" s="110">
        <f>AB43-AC43</f>
        <v>0.10699999999999998</v>
      </c>
      <c r="Z43" s="110">
        <f>AC43-AD43</f>
        <v>-0.314</v>
      </c>
      <c r="AA43" s="111"/>
      <c r="AB43" s="111">
        <v>0.28899999999999998</v>
      </c>
      <c r="AC43" s="111">
        <v>0.182</v>
      </c>
      <c r="AD43" s="111">
        <v>0.496</v>
      </c>
      <c r="AE43" s="87">
        <f>(AK43-AL43)/ABS(AL43)</f>
        <v>-1</v>
      </c>
      <c r="AF43" s="87">
        <f>(AL43-AM43)/ABS(AM43)</f>
        <v>1.3495934959349591</v>
      </c>
      <c r="AG43" s="87">
        <f>(AM43-AN43)/ABS(AN43)</f>
        <v>-0.70990566037735847</v>
      </c>
      <c r="AH43" s="110">
        <f>AK43-AL43</f>
        <v>-0.28899999999999998</v>
      </c>
      <c r="AI43" s="110" t="e">
        <f>AL43-#REF!</f>
        <v>#REF!</v>
      </c>
      <c r="AJ43" s="110" t="e">
        <f>#REF!-#REF!</f>
        <v>#REF!</v>
      </c>
      <c r="AK43" s="111"/>
      <c r="AL43" s="111">
        <v>0.28899999999999998</v>
      </c>
      <c r="AM43" s="111">
        <v>0.123</v>
      </c>
      <c r="AN43" s="111">
        <v>0.42399999999999999</v>
      </c>
      <c r="AO43" s="87">
        <f>(AU43-AV43)/ABS(AV43)</f>
        <v>-1</v>
      </c>
      <c r="AP43" s="87">
        <f>(AV43-AW43)/ABS(AW43)</f>
        <v>1.078740157480315</v>
      </c>
      <c r="AQ43" s="87">
        <f>(AW43-AX43)/ABS(AX43)</f>
        <v>-0.7165178571428571</v>
      </c>
      <c r="AR43" s="110">
        <f>AU43-AV43</f>
        <v>-0.26400000000000001</v>
      </c>
      <c r="AS43" s="110">
        <f>AV43-AW43</f>
        <v>0.13700000000000001</v>
      </c>
      <c r="AT43" s="110" t="e">
        <f>#REF!-#REF!</f>
        <v>#REF!</v>
      </c>
      <c r="AU43" s="111"/>
      <c r="AV43" s="111">
        <v>0.26400000000000001</v>
      </c>
      <c r="AW43" s="111">
        <v>0.127</v>
      </c>
      <c r="AX43" s="111">
        <v>0.44800000000000001</v>
      </c>
      <c r="AY43" s="87">
        <f>(BE43-BF43)/ABS(BF43)</f>
        <v>-1</v>
      </c>
      <c r="AZ43" s="87">
        <f>(BF43-BG43)/ABS(BG43)</f>
        <v>4.6779878244152487E-2</v>
      </c>
      <c r="BA43" s="87">
        <f>(BG43-BH43)/ABS(BH43)</f>
        <v>1.1669367909238259E-2</v>
      </c>
      <c r="BB43" s="110">
        <f>BE43-BF43</f>
        <v>-3.2669999999999999</v>
      </c>
      <c r="BC43" s="110" t="e">
        <f>BF43-#REF!</f>
        <v>#REF!</v>
      </c>
      <c r="BD43" s="110" t="e">
        <f>#REF!-#REF!</f>
        <v>#REF!</v>
      </c>
      <c r="BE43" s="111"/>
      <c r="BF43" s="111">
        <v>3.2669999999999999</v>
      </c>
      <c r="BG43" s="111">
        <v>3.121</v>
      </c>
      <c r="BH43" s="111">
        <v>3.085</v>
      </c>
      <c r="BI43" s="87">
        <f>(BO43-BP43)/ABS(BP43)</f>
        <v>-1</v>
      </c>
      <c r="BJ43" s="87">
        <f>(BP43-BQ43)/ABS(BQ43)</f>
        <v>-0.21887623944179219</v>
      </c>
      <c r="BK43" s="87">
        <f>(BQ43-BR43)/ABS(BR43)</f>
        <v>-0.27406025059984007</v>
      </c>
      <c r="BL43" s="110">
        <f>BO43-BP43</f>
        <v>-4.2539999999999996</v>
      </c>
      <c r="BM43" s="110" t="e">
        <f>BP43-#REF!</f>
        <v>#REF!</v>
      </c>
      <c r="BN43" s="110" t="e">
        <f>#REF!-#REF!</f>
        <v>#REF!</v>
      </c>
      <c r="BO43" s="111"/>
      <c r="BP43" s="111">
        <v>4.2539999999999996</v>
      </c>
      <c r="BQ43" s="111">
        <v>5.4459999999999997</v>
      </c>
      <c r="BR43" s="111">
        <v>7.5019999999999998</v>
      </c>
      <c r="BS43" s="87">
        <f>(BY43-BZ43)/ABS(BZ43)</f>
        <v>-1</v>
      </c>
      <c r="BT43" s="87">
        <f>(BZ43-CA43)/ABS(CA43)</f>
        <v>0</v>
      </c>
      <c r="BU43" s="87">
        <f>(CA43-CB43)/ABS(CB43)</f>
        <v>0</v>
      </c>
      <c r="BV43" s="110">
        <f>BY43-BZ43</f>
        <v>-1</v>
      </c>
      <c r="BW43" s="110">
        <f>BZ43-CA43</f>
        <v>0</v>
      </c>
      <c r="BX43" s="110">
        <f>CA43-CB43</f>
        <v>0</v>
      </c>
      <c r="BY43" s="54"/>
      <c r="BZ43" s="54">
        <v>1</v>
      </c>
      <c r="CA43" s="54">
        <v>1</v>
      </c>
      <c r="CB43" s="54">
        <v>1</v>
      </c>
      <c r="CC43" s="110">
        <f>Tabel1[[#This Row],[2023 - Antal skibe ]]-Tabel1[[#This Row],[2022 - Antal skibe ]]</f>
        <v>0</v>
      </c>
      <c r="CD43" s="110">
        <f>Tabel1[[#This Row],[2022 - Antal skibe ]]-Tabel1[[#This Row],[2021 - Antal skibe ]]</f>
        <v>0</v>
      </c>
      <c r="CE43" s="5"/>
      <c r="CF43" s="5"/>
      <c r="CG43" s="5"/>
      <c r="CH43" s="100" t="e">
        <f>(Tabel1[[#This Row],[Godsomsætning 2023]]-Tabel1[[#This Row],[Godsomsætning 2022]])/Tabel1[[#This Row],[Godsomsætning 2022]]</f>
        <v>#DIV/0!</v>
      </c>
      <c r="CI43" s="100" t="e">
        <f>(Tabel1[[#This Row],[Godsomsætning 2022]]-Tabel1[[#This Row],[Godsomsætning 2021]])/Tabel1[[#This Row],[Godsomsætning 2021]]</f>
        <v>#DIV/0!</v>
      </c>
      <c r="CJ43" s="99">
        <f>Tabel1[[#This Row],[Godsomsætning 2023]]-Tabel1[[#This Row],[Godsomsætning 2022]]</f>
        <v>0</v>
      </c>
      <c r="CK43" s="89">
        <f>Tabel1[[#This Row],[Godsomsætning 2022]]-Tabel1[[#This Row],[Godsomsætning 2021]]</f>
        <v>0</v>
      </c>
      <c r="CL43" s="54"/>
      <c r="CM43" s="54"/>
      <c r="CN43" s="54"/>
      <c r="CO43" s="19"/>
      <c r="CP43" s="1" t="s">
        <v>11</v>
      </c>
      <c r="CQ43" s="4"/>
      <c r="CR43" s="1">
        <v>3390</v>
      </c>
      <c r="CS43" s="1" t="s">
        <v>337</v>
      </c>
      <c r="CT43" s="15" t="s">
        <v>15</v>
      </c>
    </row>
    <row r="44" spans="1:98" s="97" customFormat="1" x14ac:dyDescent="0.25">
      <c r="A44" s="80" t="s">
        <v>168</v>
      </c>
      <c r="B44" s="117">
        <v>65724618</v>
      </c>
      <c r="C44" s="5" t="s">
        <v>165</v>
      </c>
      <c r="D44" t="s">
        <v>202</v>
      </c>
      <c r="E44">
        <v>465220</v>
      </c>
      <c r="F44" s="108">
        <v>45411</v>
      </c>
      <c r="G44" s="109"/>
      <c r="H44" s="109" t="s">
        <v>21</v>
      </c>
      <c r="I44" s="109" t="s">
        <v>21</v>
      </c>
      <c r="J44" s="109" t="s">
        <v>21</v>
      </c>
      <c r="K44" s="87">
        <f>Q44/R44-1</f>
        <v>-1</v>
      </c>
      <c r="L44" s="87">
        <f>R44/S44-1</f>
        <v>8.5651608721181827E-2</v>
      </c>
      <c r="M44" s="87">
        <f>S44/T44-1</f>
        <v>-0.13503655330990472</v>
      </c>
      <c r="N44" s="110">
        <f>Q44-R44</f>
        <v>-1547.5409999999999</v>
      </c>
      <c r="O44" s="110">
        <f>R44-S44</f>
        <v>122.09199999999987</v>
      </c>
      <c r="P44" s="110">
        <f>S44-T44</f>
        <v>-222.53855999999973</v>
      </c>
      <c r="Q44" s="111"/>
      <c r="R44" s="111">
        <v>1547.5409999999999</v>
      </c>
      <c r="S44" s="111">
        <v>1425.4490000000001</v>
      </c>
      <c r="T44" s="111">
        <v>1647.9875599999998</v>
      </c>
      <c r="U44" s="87">
        <f>(AA44-AB44)/ABS(AB44)</f>
        <v>-1</v>
      </c>
      <c r="V44" s="87">
        <f>(AB44-AC44)/ABS(AC44)</f>
        <v>1.1686591424762969</v>
      </c>
      <c r="W44" s="87">
        <f>(AC44-AD44)/ABS(AD44)</f>
        <v>-0.55563955655198116</v>
      </c>
      <c r="X44" s="110">
        <f>AA44-AB44</f>
        <v>-518.99699999999996</v>
      </c>
      <c r="Y44" s="110">
        <f>AB44-AC44</f>
        <v>279.67999999999995</v>
      </c>
      <c r="Z44" s="110">
        <f>AC44-AD44</f>
        <v>-299.24804000000006</v>
      </c>
      <c r="AA44" s="111"/>
      <c r="AB44" s="111">
        <v>518.99699999999996</v>
      </c>
      <c r="AC44" s="111">
        <v>239.31700000000001</v>
      </c>
      <c r="AD44" s="111">
        <v>538.56504000000007</v>
      </c>
      <c r="AE44" s="87">
        <f>(AK44-AL44)/ABS(AL44)</f>
        <v>-1</v>
      </c>
      <c r="AF44" s="87">
        <f>(AL44-AM44)/ABS(AM44)</f>
        <v>1.352696747505427</v>
      </c>
      <c r="AG44" s="87">
        <f>(AM44-AN44)/ABS(AN44)</f>
        <v>-2.5921845844110898</v>
      </c>
      <c r="AH44" s="110">
        <f>AK44-AL44</f>
        <v>-75.712000000000003</v>
      </c>
      <c r="AI44" s="110">
        <f>AL44-AM44</f>
        <v>290.37799999999999</v>
      </c>
      <c r="AJ44" s="110">
        <f>AM44-AN44</f>
        <v>-349.49081999999999</v>
      </c>
      <c r="AK44" s="111"/>
      <c r="AL44" s="111">
        <v>75.712000000000003</v>
      </c>
      <c r="AM44" s="111">
        <v>-214.666</v>
      </c>
      <c r="AN44" s="111">
        <v>134.82481999999999</v>
      </c>
      <c r="AO44" s="87">
        <f>(AU44-AV44)/ABS(AV44)</f>
        <v>-1</v>
      </c>
      <c r="AP44" s="87">
        <f>(AV44-AW44)/ABS(AW44)</f>
        <v>1.0386806570703093</v>
      </c>
      <c r="AQ44" s="87">
        <f>(AW44-AX44)/ABS(AX44)</f>
        <v>-2.4964673780636359</v>
      </c>
      <c r="AR44" s="110">
        <f>AU44-AV44</f>
        <v>-8.3870000000000005</v>
      </c>
      <c r="AS44" s="110">
        <f>AV44-AW44</f>
        <v>225.21372</v>
      </c>
      <c r="AT44" s="110">
        <f>AW44-AX44</f>
        <v>-361.71910000000003</v>
      </c>
      <c r="AU44" s="111"/>
      <c r="AV44" s="111">
        <v>8.3870000000000005</v>
      </c>
      <c r="AW44" s="111">
        <v>-216.82671999999999</v>
      </c>
      <c r="AX44" s="111">
        <v>144.89238</v>
      </c>
      <c r="AY44" s="87">
        <f>(BE44-BF44)/ABS(BF44)</f>
        <v>-1</v>
      </c>
      <c r="AZ44" s="87">
        <f>(BF44-BG44)/ABS(BG44)</f>
        <v>-2.0009164050569579E-2</v>
      </c>
      <c r="BA44" s="87">
        <f>(BG44-BH44)/ABS(BH44)</f>
        <v>-0.18745777760620738</v>
      </c>
      <c r="BB44" s="110">
        <f>BE44-BF44</f>
        <v>-582.51599999999996</v>
      </c>
      <c r="BC44" s="110">
        <f>BF44-BG44</f>
        <v>-11.893640000000005</v>
      </c>
      <c r="BD44" s="110">
        <f>BG44-BH44</f>
        <v>-137.13343999999995</v>
      </c>
      <c r="BE44" s="111"/>
      <c r="BF44" s="111">
        <v>582.51599999999996</v>
      </c>
      <c r="BG44" s="111">
        <v>594.40963999999997</v>
      </c>
      <c r="BH44" s="111">
        <v>731.54307999999992</v>
      </c>
      <c r="BI44" s="87">
        <f>(BO44-BP44)/ABS(BP44)</f>
        <v>-1</v>
      </c>
      <c r="BJ44" s="87">
        <f>(BP44-BQ44)/ABS(BQ44)</f>
        <v>-9.6171739480346574E-2</v>
      </c>
      <c r="BK44" s="87">
        <f>(BQ44-BR44)/ABS(BR44)</f>
        <v>0.14213653461340797</v>
      </c>
      <c r="BL44" s="110">
        <f>BO44-BP44</f>
        <v>-1510.5039999999999</v>
      </c>
      <c r="BM44" s="110">
        <f>BP44-BQ44</f>
        <v>-160.72500000000014</v>
      </c>
      <c r="BN44" s="110">
        <f>BQ44-BR44</f>
        <v>207.98099999999999</v>
      </c>
      <c r="BO44" s="111"/>
      <c r="BP44" s="111">
        <v>1510.5039999999999</v>
      </c>
      <c r="BQ44" s="111">
        <v>1671.229</v>
      </c>
      <c r="BR44" s="111">
        <v>1463.248</v>
      </c>
      <c r="BS44" s="87">
        <f>(BY44-BZ44)/ABS(BZ44)</f>
        <v>-1</v>
      </c>
      <c r="BT44" s="87">
        <f>(BZ44-CA44)/ABS(CA44)</f>
        <v>-5.7395143487858721E-2</v>
      </c>
      <c r="BU44" s="87">
        <f>(CA44-CB44)/ABS(CB44)</f>
        <v>-6.5979381443298971E-2</v>
      </c>
      <c r="BV44" s="110">
        <f>BY44-BZ44</f>
        <v>-427</v>
      </c>
      <c r="BW44" s="110">
        <f>BZ44-CA44</f>
        <v>-26</v>
      </c>
      <c r="BX44" s="110">
        <f>CA44-CB44</f>
        <v>-32</v>
      </c>
      <c r="BY44" s="54"/>
      <c r="BZ44" s="54">
        <v>427</v>
      </c>
      <c r="CA44" s="54">
        <v>453</v>
      </c>
      <c r="CB44" s="54">
        <v>485</v>
      </c>
      <c r="CC44" s="110">
        <f>Tabel1[[#This Row],[2023 - Antal skibe ]]-Tabel1[[#This Row],[2022 - Antal skibe ]]</f>
        <v>0</v>
      </c>
      <c r="CD44" s="110">
        <f>Tabel1[[#This Row],[2022 - Antal skibe ]]-Tabel1[[#This Row],[2021 - Antal skibe ]]</f>
        <v>0</v>
      </c>
      <c r="CE44" s="5"/>
      <c r="CF44" s="5"/>
      <c r="CG44" s="5"/>
      <c r="CH44" s="100" t="e">
        <f>(Tabel1[[#This Row],[Godsomsætning 2023]]-Tabel1[[#This Row],[Godsomsætning 2022]])/Tabel1[[#This Row],[Godsomsætning 2022]]</f>
        <v>#DIV/0!</v>
      </c>
      <c r="CI44" s="100" t="e">
        <f>(Tabel1[[#This Row],[Godsomsætning 2022]]-Tabel1[[#This Row],[Godsomsætning 2021]])/Tabel1[[#This Row],[Godsomsætning 2021]]</f>
        <v>#DIV/0!</v>
      </c>
      <c r="CJ44" s="99">
        <f>Tabel1[[#This Row],[Godsomsætning 2023]]-Tabel1[[#This Row],[Godsomsætning 2022]]</f>
        <v>0</v>
      </c>
      <c r="CK44" s="89">
        <f>Tabel1[[#This Row],[Godsomsætning 2022]]-Tabel1[[#This Row],[Godsomsætning 2021]]</f>
        <v>0</v>
      </c>
      <c r="CL44" s="54"/>
      <c r="CM44" s="54"/>
      <c r="CN44" s="54"/>
      <c r="CO44" s="19"/>
      <c r="CP44" s="1" t="s">
        <v>9</v>
      </c>
      <c r="CQ44" s="4" t="s">
        <v>13</v>
      </c>
      <c r="CR44" s="1">
        <v>2800</v>
      </c>
      <c r="CS44" s="1" t="s">
        <v>405</v>
      </c>
      <c r="CT44" s="15" t="s">
        <v>15</v>
      </c>
    </row>
    <row r="45" spans="1:98" s="97" customFormat="1" x14ac:dyDescent="0.25">
      <c r="A45" s="80" t="s">
        <v>136</v>
      </c>
      <c r="B45" s="117">
        <v>33260059</v>
      </c>
      <c r="C45" s="5" t="s">
        <v>112</v>
      </c>
      <c r="D45"/>
      <c r="E45">
        <v>501000</v>
      </c>
      <c r="F45" s="108">
        <v>45114</v>
      </c>
      <c r="G45" s="109"/>
      <c r="H45" s="109"/>
      <c r="I45" s="109" t="s">
        <v>21</v>
      </c>
      <c r="J45" s="109" t="s">
        <v>21</v>
      </c>
      <c r="K45" s="87" t="e">
        <f>Q45/R45-1</f>
        <v>#DIV/0!</v>
      </c>
      <c r="L45" s="87">
        <f>R45/S45-1</f>
        <v>-1</v>
      </c>
      <c r="M45" s="87">
        <f>S45/T45-1</f>
        <v>0.66157410023165131</v>
      </c>
      <c r="N45" s="110">
        <f>Q45-R45</f>
        <v>0</v>
      </c>
      <c r="O45" s="110">
        <f>R45-S45</f>
        <v>-1323.3689999999999</v>
      </c>
      <c r="P45" s="110">
        <f>S45-T45</f>
        <v>526.91399999999987</v>
      </c>
      <c r="Q45" s="111"/>
      <c r="R45" s="111"/>
      <c r="S45" s="111">
        <v>1323.3689999999999</v>
      </c>
      <c r="T45" s="111">
        <v>796.45500000000004</v>
      </c>
      <c r="U45" s="87" t="e">
        <f>(AA45-AB45)/ABS(AB45)</f>
        <v>#DIV/0!</v>
      </c>
      <c r="V45" s="87">
        <f>(AB45-AC45)/ABS(AC45)</f>
        <v>-1</v>
      </c>
      <c r="W45" s="87">
        <f>(AC45-AD45)/ABS(AD45)</f>
        <v>-1.242558784646073E-2</v>
      </c>
      <c r="X45" s="110">
        <f>AA45-AB45</f>
        <v>0</v>
      </c>
      <c r="Y45" s="110">
        <f>AB45-AC45</f>
        <v>-129.233</v>
      </c>
      <c r="Z45" s="110">
        <f>AC45-AD45</f>
        <v>-1.6260000000000048</v>
      </c>
      <c r="AA45" s="111"/>
      <c r="AB45" s="111"/>
      <c r="AC45" s="111">
        <v>129.233</v>
      </c>
      <c r="AD45" s="111">
        <v>130.85900000000001</v>
      </c>
      <c r="AE45" s="87" t="e">
        <f>(AK45-AL45)/ABS(AL45)</f>
        <v>#DIV/0!</v>
      </c>
      <c r="AF45" s="87">
        <f>(AL45-AM45)/ABS(AM45)</f>
        <v>1</v>
      </c>
      <c r="AG45" s="87">
        <f>(AM45-AN45)/ABS(AN45)</f>
        <v>-6.3856248585866204</v>
      </c>
      <c r="AH45" s="110">
        <f>AK45-AL45</f>
        <v>0</v>
      </c>
      <c r="AI45" s="110">
        <f>AL45-AM45</f>
        <v>97.926000000000002</v>
      </c>
      <c r="AJ45" s="110">
        <f>AM45-AN45</f>
        <v>-84.667000000000002</v>
      </c>
      <c r="AK45" s="111"/>
      <c r="AL45" s="111"/>
      <c r="AM45" s="111">
        <v>-97.926000000000002</v>
      </c>
      <c r="AN45" s="111">
        <v>-13.259</v>
      </c>
      <c r="AO45" s="87" t="e">
        <f>(AU45-AV45)/ABS(AV45)</f>
        <v>#DIV/0!</v>
      </c>
      <c r="AP45" s="87">
        <f>(AV45-AW45)/ABS(AW45)</f>
        <v>1</v>
      </c>
      <c r="AQ45" s="87">
        <f>(AW45-AX45)/ABS(AX45)</f>
        <v>-4.7030928949929711</v>
      </c>
      <c r="AR45" s="110">
        <f>AU45-AV45</f>
        <v>0</v>
      </c>
      <c r="AS45" s="110">
        <f>AV45-AW45</f>
        <v>105.473</v>
      </c>
      <c r="AT45" s="110">
        <f>AW45-AX45</f>
        <v>-86.978999999999999</v>
      </c>
      <c r="AU45" s="111"/>
      <c r="AV45" s="111"/>
      <c r="AW45" s="111">
        <v>-105.473</v>
      </c>
      <c r="AX45" s="111">
        <v>-18.494</v>
      </c>
      <c r="AY45" s="87" t="e">
        <f>(BE45-BF45)/ABS(BF45)</f>
        <v>#DIV/0!</v>
      </c>
      <c r="AZ45" s="87">
        <f>(BF45-BG45)/ABS(BG45)</f>
        <v>-1</v>
      </c>
      <c r="BA45" s="87">
        <f>(BG45-BH45)/ABS(BH45)</f>
        <v>-0.28652958340753731</v>
      </c>
      <c r="BB45" s="110">
        <f>BE45-BF45</f>
        <v>0</v>
      </c>
      <c r="BC45" s="110">
        <f>BF45-BG45</f>
        <v>-260.40600000000001</v>
      </c>
      <c r="BD45" s="110">
        <f>BG45-BH45</f>
        <v>-104.57900000000001</v>
      </c>
      <c r="BE45" s="111"/>
      <c r="BF45" s="111"/>
      <c r="BG45" s="111">
        <v>260.40600000000001</v>
      </c>
      <c r="BH45" s="111">
        <v>364.98500000000001</v>
      </c>
      <c r="BI45" s="87" t="e">
        <f>(BO45-BP45)/ABS(BP45)</f>
        <v>#DIV/0!</v>
      </c>
      <c r="BJ45" s="87">
        <f>(BP45-BQ45)/ABS(BQ45)</f>
        <v>-1</v>
      </c>
      <c r="BK45" s="87">
        <f>(BQ45-BR45)/ABS(BR45)</f>
        <v>-0.18360059535365292</v>
      </c>
      <c r="BL45" s="110">
        <f>BO45-BP45</f>
        <v>0</v>
      </c>
      <c r="BM45" s="110">
        <f>BP45-BQ45</f>
        <v>-630.79100000000005</v>
      </c>
      <c r="BN45" s="110">
        <f>BQ45-BR45</f>
        <v>-141.85899999999992</v>
      </c>
      <c r="BO45" s="111"/>
      <c r="BP45" s="111"/>
      <c r="BQ45" s="111">
        <v>630.79100000000005</v>
      </c>
      <c r="BR45" s="111">
        <v>772.65</v>
      </c>
      <c r="BS45" s="87" t="e">
        <f>(BY45-BZ45)/ABS(BZ45)</f>
        <v>#DIV/0!</v>
      </c>
      <c r="BT45" s="87">
        <f>(BZ45-CA45)/ABS(CA45)</f>
        <v>-1</v>
      </c>
      <c r="BU45" s="87">
        <f>(CA45-CB45)/ABS(CB45)</f>
        <v>0.89333333333333331</v>
      </c>
      <c r="BV45" s="110">
        <f>BY45-BZ45</f>
        <v>0</v>
      </c>
      <c r="BW45" s="110">
        <f>BZ45-CA45</f>
        <v>-852</v>
      </c>
      <c r="BX45" s="110">
        <f>CA45-CB45</f>
        <v>402</v>
      </c>
      <c r="BY45" s="54"/>
      <c r="BZ45" s="54"/>
      <c r="CA45" s="54">
        <v>852</v>
      </c>
      <c r="CB45" s="54">
        <v>450</v>
      </c>
      <c r="CC45" s="110">
        <f>Tabel1[[#This Row],[2023 - Antal skibe ]]-Tabel1[[#This Row],[2022 - Antal skibe ]]</f>
        <v>0</v>
      </c>
      <c r="CD45" s="110">
        <f>Tabel1[[#This Row],[2022 - Antal skibe ]]-Tabel1[[#This Row],[2021 - Antal skibe ]]</f>
        <v>-28</v>
      </c>
      <c r="CE45" s="5"/>
      <c r="CF45" s="5"/>
      <c r="CG45" s="5">
        <v>28</v>
      </c>
      <c r="CH45" s="100" t="e">
        <f>(Tabel1[[#This Row],[Godsomsætning 2023]]-Tabel1[[#This Row],[Godsomsætning 2022]])/Tabel1[[#This Row],[Godsomsætning 2022]]</f>
        <v>#DIV/0!</v>
      </c>
      <c r="CI45" s="100" t="e">
        <f>(Tabel1[[#This Row],[Godsomsætning 2022]]-Tabel1[[#This Row],[Godsomsætning 2021]])/Tabel1[[#This Row],[Godsomsætning 2021]]</f>
        <v>#DIV/0!</v>
      </c>
      <c r="CJ45" s="99">
        <f>Tabel1[[#This Row],[Godsomsætning 2023]]-Tabel1[[#This Row],[Godsomsætning 2022]]</f>
        <v>0</v>
      </c>
      <c r="CK45" s="89">
        <f>Tabel1[[#This Row],[Godsomsætning 2022]]-Tabel1[[#This Row],[Godsomsætning 2021]]</f>
        <v>0</v>
      </c>
      <c r="CL45" s="54"/>
      <c r="CM45" s="54"/>
      <c r="CN45" s="54"/>
      <c r="CO45" s="19"/>
      <c r="CP45" s="1" t="s">
        <v>9</v>
      </c>
      <c r="CQ45" s="4" t="s">
        <v>13</v>
      </c>
      <c r="CR45" s="1">
        <v>2900</v>
      </c>
      <c r="CS45" s="1" t="s">
        <v>361</v>
      </c>
      <c r="CT45" s="15" t="s">
        <v>15</v>
      </c>
    </row>
    <row r="46" spans="1:98" s="97" customFormat="1" x14ac:dyDescent="0.25">
      <c r="A46" s="80" t="s">
        <v>414</v>
      </c>
      <c r="B46" s="117">
        <v>24620417</v>
      </c>
      <c r="C46" s="5" t="s">
        <v>112</v>
      </c>
      <c r="D46"/>
      <c r="E46">
        <v>502000</v>
      </c>
      <c r="F46" s="108">
        <v>45044</v>
      </c>
      <c r="G46" s="109"/>
      <c r="H46" s="109"/>
      <c r="I46" s="109" t="s">
        <v>21</v>
      </c>
      <c r="J46" s="109" t="s">
        <v>21</v>
      </c>
      <c r="K46" s="87" t="e">
        <f>Q46/R46-1</f>
        <v>#DIV/0!</v>
      </c>
      <c r="L46" s="87">
        <f>R46/S46-1</f>
        <v>-1</v>
      </c>
      <c r="M46" s="87">
        <f>S46/T46-1</f>
        <v>-5.2533136285964899E-3</v>
      </c>
      <c r="N46" s="110">
        <f>Q46-R46</f>
        <v>0</v>
      </c>
      <c r="O46" s="110">
        <f>R46-S46</f>
        <v>-430.78500000000003</v>
      </c>
      <c r="P46" s="110">
        <f>S46-T46</f>
        <v>-2.2749999999999773</v>
      </c>
      <c r="Q46" s="111"/>
      <c r="R46" s="111"/>
      <c r="S46" s="111">
        <v>430.78500000000003</v>
      </c>
      <c r="T46" s="111">
        <v>433.06</v>
      </c>
      <c r="U46" s="87" t="e">
        <f>(AA46-AB46)/ABS(AB46)</f>
        <v>#DIV/0!</v>
      </c>
      <c r="V46" s="87">
        <f>(AB46-AC46)/ABS(AC46)</f>
        <v>-1</v>
      </c>
      <c r="W46" s="87">
        <f>(AC46-AD46)/ABS(AD46)</f>
        <v>0.38235184722716686</v>
      </c>
      <c r="X46" s="110">
        <f>AA46-AB46</f>
        <v>0</v>
      </c>
      <c r="Y46" s="110">
        <f>AB46-AC46</f>
        <v>-260.16000000000003</v>
      </c>
      <c r="Z46" s="110">
        <f>AC46-AD46</f>
        <v>71.959000000000032</v>
      </c>
      <c r="AA46" s="111"/>
      <c r="AB46" s="111"/>
      <c r="AC46" s="111">
        <v>260.16000000000003</v>
      </c>
      <c r="AD46" s="111">
        <v>188.20099999999999</v>
      </c>
      <c r="AE46" s="87" t="e">
        <f>(AK46-AL46)/ABS(AL46)</f>
        <v>#DIV/0!</v>
      </c>
      <c r="AF46" s="87">
        <f>(AL46-AM46)/ABS(AM46)</f>
        <v>-1</v>
      </c>
      <c r="AG46" s="87">
        <f>(AM46-AN46)/ABS(AN46)</f>
        <v>0.96346484598947213</v>
      </c>
      <c r="AH46" s="110">
        <f>AK46-AL46</f>
        <v>0</v>
      </c>
      <c r="AI46" s="110">
        <f>AL46-AM46</f>
        <v>-113.01900000000001</v>
      </c>
      <c r="AJ46" s="110">
        <f>AM46-AN46</f>
        <v>55.458000000000006</v>
      </c>
      <c r="AK46" s="111"/>
      <c r="AL46" s="111"/>
      <c r="AM46" s="111">
        <v>113.01900000000001</v>
      </c>
      <c r="AN46" s="111">
        <v>57.561</v>
      </c>
      <c r="AO46" s="87" t="e">
        <f>(AU46-AV46)/ABS(AV46)</f>
        <v>#DIV/0!</v>
      </c>
      <c r="AP46" s="87">
        <f>(AV46-AW46)/ABS(AW46)</f>
        <v>1</v>
      </c>
      <c r="AQ46" s="87">
        <f>(AW46-AX46)/ABS(AX46)</f>
        <v>0.42728817026423682</v>
      </c>
      <c r="AR46" s="110">
        <f>AU46-AV46</f>
        <v>0</v>
      </c>
      <c r="AS46" s="110">
        <f>AV46-AW46</f>
        <v>64.394000000000005</v>
      </c>
      <c r="AT46" s="110">
        <f>AW46-AX46</f>
        <v>48.042999999999992</v>
      </c>
      <c r="AU46" s="111"/>
      <c r="AV46" s="111"/>
      <c r="AW46" s="111">
        <v>-64.394000000000005</v>
      </c>
      <c r="AX46" s="111">
        <v>-112.437</v>
      </c>
      <c r="AY46" s="87" t="e">
        <f>(BE46-BF46)/ABS(BF46)</f>
        <v>#DIV/0!</v>
      </c>
      <c r="AZ46" s="87">
        <f>(BF46-BG46)/ABS(BG46)</f>
        <v>-1</v>
      </c>
      <c r="BA46" s="87">
        <f>(BG46-BH46)/ABS(BH46)</f>
        <v>1.3283397711317468</v>
      </c>
      <c r="BB46" s="110">
        <f>BE46-BF46</f>
        <v>0</v>
      </c>
      <c r="BC46" s="110">
        <f>BF46-BG46</f>
        <v>-54.487000000000002</v>
      </c>
      <c r="BD46" s="110">
        <f>BG46-BH46</f>
        <v>220.434</v>
      </c>
      <c r="BE46" s="111"/>
      <c r="BF46" s="111"/>
      <c r="BG46" s="111">
        <v>54.487000000000002</v>
      </c>
      <c r="BH46" s="111">
        <v>-165.947</v>
      </c>
      <c r="BI46" s="87" t="e">
        <f>(BO46-BP46)/ABS(BP46)</f>
        <v>#DIV/0!</v>
      </c>
      <c r="BJ46" s="87">
        <f>(BP46-BQ46)/ABS(BQ46)</f>
        <v>-1</v>
      </c>
      <c r="BK46" s="87">
        <f>(BQ46-BR46)/ABS(BR46)</f>
        <v>6.4779039904058703E-3</v>
      </c>
      <c r="BL46" s="110">
        <f>BO46-BP46</f>
        <v>0</v>
      </c>
      <c r="BM46" s="110">
        <f>BP46-BQ46</f>
        <v>-1423.3530000000001</v>
      </c>
      <c r="BN46" s="110">
        <f>BQ46-BR46</f>
        <v>9.1610000000000582</v>
      </c>
      <c r="BO46" s="111"/>
      <c r="BP46" s="111"/>
      <c r="BQ46" s="111">
        <v>1423.3530000000001</v>
      </c>
      <c r="BR46" s="111">
        <v>1414.192</v>
      </c>
      <c r="BS46" s="87" t="e">
        <f>(BY46-BZ46)/ABS(BZ46)</f>
        <v>#DIV/0!</v>
      </c>
      <c r="BT46" s="87">
        <f>(BZ46-CA46)/ABS(CA46)</f>
        <v>-1</v>
      </c>
      <c r="BU46" s="87">
        <f>(CA46-CB46)/ABS(CB46)</f>
        <v>1.0752688172043012E-2</v>
      </c>
      <c r="BV46" s="110">
        <f>BY46-BZ46</f>
        <v>0</v>
      </c>
      <c r="BW46" s="110">
        <f>BZ46-CA46</f>
        <v>-188</v>
      </c>
      <c r="BX46" s="110">
        <f>CA46-CB46</f>
        <v>2</v>
      </c>
      <c r="BY46" s="54"/>
      <c r="BZ46" s="54"/>
      <c r="CA46" s="54">
        <v>188</v>
      </c>
      <c r="CB46" s="54">
        <v>186</v>
      </c>
      <c r="CC46" s="110">
        <f>Tabel1[[#This Row],[2023 - Antal skibe ]]-Tabel1[[#This Row],[2022 - Antal skibe ]]</f>
        <v>0</v>
      </c>
      <c r="CD46" s="110">
        <f>Tabel1[[#This Row],[2022 - Antal skibe ]]-Tabel1[[#This Row],[2021 - Antal skibe ]]</f>
        <v>0</v>
      </c>
      <c r="CE46" s="5"/>
      <c r="CF46" s="5"/>
      <c r="CG46" s="5"/>
      <c r="CH46" s="100" t="e">
        <f>(Tabel1[[#This Row],[Godsomsætning 2023]]-Tabel1[[#This Row],[Godsomsætning 2022]])/Tabel1[[#This Row],[Godsomsætning 2022]]</f>
        <v>#DIV/0!</v>
      </c>
      <c r="CI46" s="100" t="e">
        <f>(Tabel1[[#This Row],[Godsomsætning 2022]]-Tabel1[[#This Row],[Godsomsætning 2021]])/Tabel1[[#This Row],[Godsomsætning 2021]]</f>
        <v>#DIV/0!</v>
      </c>
      <c r="CJ46" s="99">
        <f>Tabel1[[#This Row],[Godsomsætning 2023]]-Tabel1[[#This Row],[Godsomsætning 2022]]</f>
        <v>0</v>
      </c>
      <c r="CK46" s="89">
        <f>Tabel1[[#This Row],[Godsomsætning 2022]]-Tabel1[[#This Row],[Godsomsætning 2021]]</f>
        <v>0</v>
      </c>
      <c r="CL46" s="54"/>
      <c r="CM46" s="54"/>
      <c r="CN46" s="54"/>
      <c r="CO46" s="19"/>
      <c r="CP46" s="1" t="s">
        <v>9</v>
      </c>
      <c r="CQ46" s="4"/>
      <c r="CR46" s="1">
        <v>8700</v>
      </c>
      <c r="CS46" s="1" t="s">
        <v>341</v>
      </c>
      <c r="CT46" s="15" t="s">
        <v>10</v>
      </c>
    </row>
    <row r="47" spans="1:98" s="97" customFormat="1" x14ac:dyDescent="0.25">
      <c r="A47" s="80" t="s">
        <v>135</v>
      </c>
      <c r="B47" s="117">
        <v>60698813</v>
      </c>
      <c r="C47" s="5" t="s">
        <v>112</v>
      </c>
      <c r="D47"/>
      <c r="E47">
        <v>522220</v>
      </c>
      <c r="F47" s="108">
        <v>45044</v>
      </c>
      <c r="G47" s="109"/>
      <c r="H47" s="109"/>
      <c r="I47" s="109" t="s">
        <v>21</v>
      </c>
      <c r="J47" s="109" t="s">
        <v>21</v>
      </c>
      <c r="K47" s="87" t="e">
        <f>Q47/R47-1</f>
        <v>#DIV/0!</v>
      </c>
      <c r="L47" s="87">
        <f>R47/S47-1</f>
        <v>-1</v>
      </c>
      <c r="M47" s="87">
        <f>S47/T47-1</f>
        <v>0.26260244678596778</v>
      </c>
      <c r="N47" s="110">
        <f>Q47-R47</f>
        <v>0</v>
      </c>
      <c r="O47" s="110">
        <f>R47-S47</f>
        <v>-1364.473</v>
      </c>
      <c r="P47" s="110">
        <f>S47-T47</f>
        <v>283.78999999999996</v>
      </c>
      <c r="Q47" s="111"/>
      <c r="R47" s="111"/>
      <c r="S47" s="111">
        <v>1364.473</v>
      </c>
      <c r="T47" s="111">
        <v>1080.683</v>
      </c>
      <c r="U47" s="87" t="e">
        <f>(AA47-AB47)/ABS(AB47)</f>
        <v>#DIV/0!</v>
      </c>
      <c r="V47" s="87">
        <f>(AB47-AC47)/ABS(AC47)</f>
        <v>-1</v>
      </c>
      <c r="W47" s="87">
        <f>(AC47-AD47)/ABS(AD47)</f>
        <v>0.21240391801003528</v>
      </c>
      <c r="X47" s="110">
        <f>AA47-AB47</f>
        <v>0</v>
      </c>
      <c r="Y47" s="110">
        <f>AB47-AC47</f>
        <v>-908.52700000000004</v>
      </c>
      <c r="Z47" s="110">
        <f>AC47-AD47</f>
        <v>159.16700000000003</v>
      </c>
      <c r="AA47" s="111"/>
      <c r="AB47" s="111"/>
      <c r="AC47" s="111">
        <v>908.52700000000004</v>
      </c>
      <c r="AD47" s="111">
        <v>749.36</v>
      </c>
      <c r="AE47" s="87" t="e">
        <f>(AK47-AL47)/ABS(AL47)</f>
        <v>#DIV/0!</v>
      </c>
      <c r="AF47" s="87">
        <f>(AL47-AM47)/ABS(AM47)</f>
        <v>-1</v>
      </c>
      <c r="AG47" s="87">
        <f>(AM47-AN47)/ABS(AN47)</f>
        <v>-0.20444864329338383</v>
      </c>
      <c r="AH47" s="110">
        <f>AK47-AL47</f>
        <v>0</v>
      </c>
      <c r="AI47" s="110">
        <f>AL47-AM47</f>
        <v>-190.31100000000001</v>
      </c>
      <c r="AJ47" s="110">
        <f>AM47-AN47</f>
        <v>-48.907999999999987</v>
      </c>
      <c r="AK47" s="111"/>
      <c r="AL47" s="111"/>
      <c r="AM47" s="111">
        <v>190.31100000000001</v>
      </c>
      <c r="AN47" s="111">
        <v>239.21899999999999</v>
      </c>
      <c r="AO47" s="87" t="e">
        <f>(AU47-AV47)/ABS(AV47)</f>
        <v>#DIV/0!</v>
      </c>
      <c r="AP47" s="87">
        <f>(AV47-AW47)/ABS(AW47)</f>
        <v>1</v>
      </c>
      <c r="AQ47" s="87">
        <f>(AW47-AX47)/ABS(AX47)</f>
        <v>-1.1034774001979544</v>
      </c>
      <c r="AR47" s="110">
        <f>AU47-AV47</f>
        <v>0</v>
      </c>
      <c r="AS47" s="110">
        <f>AV47-AW47</f>
        <v>15.682</v>
      </c>
      <c r="AT47" s="110">
        <f>AW47-AX47</f>
        <v>-167.232</v>
      </c>
      <c r="AU47" s="111"/>
      <c r="AV47" s="111"/>
      <c r="AW47" s="111">
        <v>-15.682</v>
      </c>
      <c r="AX47" s="111">
        <v>151.55000000000001</v>
      </c>
      <c r="AY47" s="87" t="e">
        <f>(BE47-BF47)/ABS(BF47)</f>
        <v>#DIV/0!</v>
      </c>
      <c r="AZ47" s="87">
        <f>(BF47-BG47)/ABS(BG47)</f>
        <v>-1</v>
      </c>
      <c r="BA47" s="87">
        <f>(BG47-BH47)/ABS(BH47)</f>
        <v>5.8833786543562146E-2</v>
      </c>
      <c r="BB47" s="110">
        <f>BE47-BF47</f>
        <v>0</v>
      </c>
      <c r="BC47" s="110">
        <f>BF47-BG47</f>
        <v>-2277.1109999999999</v>
      </c>
      <c r="BD47" s="110">
        <f>BG47-BH47</f>
        <v>126.52700000000004</v>
      </c>
      <c r="BE47" s="111"/>
      <c r="BF47" s="111"/>
      <c r="BG47" s="111">
        <v>2277.1109999999999</v>
      </c>
      <c r="BH47" s="111">
        <v>2150.5839999999998</v>
      </c>
      <c r="BI47" s="87" t="e">
        <f>(BO47-BP47)/ABS(BP47)</f>
        <v>#DIV/0!</v>
      </c>
      <c r="BJ47" s="87">
        <f>(BP47-BQ47)/ABS(BQ47)</f>
        <v>-1</v>
      </c>
      <c r="BK47" s="87">
        <f>(BQ47-BR47)/ABS(BR47)</f>
        <v>0.10096866884047026</v>
      </c>
      <c r="BL47" s="110">
        <f>BO47-BP47</f>
        <v>0</v>
      </c>
      <c r="BM47" s="110">
        <f>BP47-BQ47</f>
        <v>-5514.7950000000001</v>
      </c>
      <c r="BN47" s="110">
        <f>BQ47-BR47</f>
        <v>505.75600000000031</v>
      </c>
      <c r="BO47" s="111"/>
      <c r="BP47" s="111"/>
      <c r="BQ47" s="111">
        <v>5514.7950000000001</v>
      </c>
      <c r="BR47" s="111">
        <v>5009.0389999999998</v>
      </c>
      <c r="BS47" s="87" t="e">
        <f>(BY47-BZ47)/ABS(BZ47)</f>
        <v>#DIV/0!</v>
      </c>
      <c r="BT47" s="87">
        <f>(BZ47-CA47)/ABS(CA47)</f>
        <v>-1</v>
      </c>
      <c r="BU47" s="87">
        <f>(CA47-CB47)/ABS(CB47)</f>
        <v>2.8540065861690452E-2</v>
      </c>
      <c r="BV47" s="110">
        <f>BY47-BZ47</f>
        <v>0</v>
      </c>
      <c r="BW47" s="110">
        <f>BZ47-CA47</f>
        <v>-937</v>
      </c>
      <c r="BX47" s="110">
        <f>CA47-CB47</f>
        <v>26</v>
      </c>
      <c r="BY47" s="54"/>
      <c r="BZ47" s="54"/>
      <c r="CA47" s="54">
        <v>937</v>
      </c>
      <c r="CB47" s="54">
        <v>911</v>
      </c>
      <c r="CC47" s="110">
        <f>Tabel1[[#This Row],[2023 - Antal skibe ]]-Tabel1[[#This Row],[2022 - Antal skibe ]]</f>
        <v>0</v>
      </c>
      <c r="CD47" s="110">
        <f>Tabel1[[#This Row],[2022 - Antal skibe ]]-Tabel1[[#This Row],[2021 - Antal skibe ]]</f>
        <v>-40</v>
      </c>
      <c r="CE47" s="5"/>
      <c r="CF47" s="5"/>
      <c r="CG47" s="5">
        <v>40</v>
      </c>
      <c r="CH47" s="100" t="e">
        <f>(Tabel1[[#This Row],[Godsomsætning 2023]]-Tabel1[[#This Row],[Godsomsætning 2022]])/Tabel1[[#This Row],[Godsomsætning 2022]]</f>
        <v>#DIV/0!</v>
      </c>
      <c r="CI47" s="100" t="e">
        <f>(Tabel1[[#This Row],[Godsomsætning 2022]]-Tabel1[[#This Row],[Godsomsætning 2021]])/Tabel1[[#This Row],[Godsomsætning 2021]]</f>
        <v>#DIV/0!</v>
      </c>
      <c r="CJ47" s="99">
        <f>Tabel1[[#This Row],[Godsomsætning 2023]]-Tabel1[[#This Row],[Godsomsætning 2022]]</f>
        <v>0</v>
      </c>
      <c r="CK47" s="89">
        <f>Tabel1[[#This Row],[Godsomsætning 2022]]-Tabel1[[#This Row],[Godsomsætning 2021]]</f>
        <v>0</v>
      </c>
      <c r="CL47" s="54"/>
      <c r="CM47" s="54"/>
      <c r="CN47" s="54"/>
      <c r="CO47" s="19"/>
      <c r="CP47" s="1" t="s">
        <v>9</v>
      </c>
      <c r="CQ47" s="4" t="s">
        <v>13</v>
      </c>
      <c r="CR47" s="1">
        <v>6700</v>
      </c>
      <c r="CS47" s="1" t="s">
        <v>349</v>
      </c>
      <c r="CT47" s="15" t="s">
        <v>12</v>
      </c>
    </row>
    <row r="48" spans="1:98" s="97" customFormat="1" x14ac:dyDescent="0.25">
      <c r="A48" s="80" t="s">
        <v>192</v>
      </c>
      <c r="B48" s="117">
        <v>32091067</v>
      </c>
      <c r="C48" s="5" t="s">
        <v>165</v>
      </c>
      <c r="D48" t="s">
        <v>202</v>
      </c>
      <c r="E48">
        <v>265100</v>
      </c>
      <c r="F48" s="108">
        <v>45037</v>
      </c>
      <c r="G48" s="109"/>
      <c r="H48" s="109"/>
      <c r="I48" s="109" t="s">
        <v>21</v>
      </c>
      <c r="J48" s="109" t="s">
        <v>21</v>
      </c>
      <c r="K48" s="87" t="e">
        <f>Q48/R48-1</f>
        <v>#DIV/0!</v>
      </c>
      <c r="L48" s="87" t="e">
        <f>R48/S48-1</f>
        <v>#DIV/0!</v>
      </c>
      <c r="M48" s="87" t="e">
        <f>S48/T48-1</f>
        <v>#DIV/0!</v>
      </c>
      <c r="N48" s="110">
        <f>Q48-R48</f>
        <v>0</v>
      </c>
      <c r="O48" s="110">
        <f>R48-S48</f>
        <v>0</v>
      </c>
      <c r="P48" s="110">
        <f>S48-T48</f>
        <v>0</v>
      </c>
      <c r="Q48" s="111"/>
      <c r="R48" s="111"/>
      <c r="S48" s="111"/>
      <c r="T48" s="111"/>
      <c r="U48" s="87" t="e">
        <f>(AA48-AB48)/ABS(AB48)</f>
        <v>#DIV/0!</v>
      </c>
      <c r="V48" s="87">
        <f>(AB48-AC48)/ABS(AC48)</f>
        <v>-1</v>
      </c>
      <c r="W48" s="87">
        <f>(AC48-AD48)/ABS(AD48)</f>
        <v>-0.67697314890154592</v>
      </c>
      <c r="X48" s="110">
        <f>AA48-AB48</f>
        <v>0</v>
      </c>
      <c r="Y48" s="110">
        <f>AB48-AC48</f>
        <v>-2.3820000000000001</v>
      </c>
      <c r="Z48" s="110">
        <f>AC48-AD48</f>
        <v>-4.9919999999999991</v>
      </c>
      <c r="AA48" s="111"/>
      <c r="AB48" s="111"/>
      <c r="AC48" s="111">
        <v>2.3820000000000001</v>
      </c>
      <c r="AD48" s="111">
        <v>7.3739999999999997</v>
      </c>
      <c r="AE48" s="87" t="e">
        <f>(AK48-AL48)/ABS(AL48)</f>
        <v>#DIV/0!</v>
      </c>
      <c r="AF48" s="87">
        <f>(AL48-AM48)/ABS(AM48)</f>
        <v>1</v>
      </c>
      <c r="AG48" s="87">
        <f>(AM48-AN48)/ABS(AN48)</f>
        <v>-0.2184721764899572</v>
      </c>
      <c r="AH48" s="110">
        <f>AK48-AL48</f>
        <v>0</v>
      </c>
      <c r="AI48" s="110">
        <f>AL48-AM48</f>
        <v>14.802</v>
      </c>
      <c r="AJ48" s="110">
        <f>AM48-AN48</f>
        <v>-2.6539999999999999</v>
      </c>
      <c r="AK48" s="111"/>
      <c r="AL48" s="111"/>
      <c r="AM48" s="111">
        <v>-14.802</v>
      </c>
      <c r="AN48" s="111">
        <v>-12.148</v>
      </c>
      <c r="AO48" s="87" t="e">
        <f>(AU48-AV48)/ABS(AV48)</f>
        <v>#DIV/0!</v>
      </c>
      <c r="AP48" s="87">
        <f>(AV48-AW48)/ABS(AW48)</f>
        <v>1</v>
      </c>
      <c r="AQ48" s="87">
        <f>(AW48-AX48)/ABS(AX48)</f>
        <v>-0.21205623064093401</v>
      </c>
      <c r="AR48" s="110">
        <f>AU48-AV48</f>
        <v>0</v>
      </c>
      <c r="AS48" s="110">
        <f>AV48-AW48</f>
        <v>15.260999999999999</v>
      </c>
      <c r="AT48" s="110">
        <f>AW48-AX48</f>
        <v>-2.67</v>
      </c>
      <c r="AU48" s="111"/>
      <c r="AV48" s="111"/>
      <c r="AW48" s="111">
        <v>-15.260999999999999</v>
      </c>
      <c r="AX48" s="111">
        <v>-12.590999999999999</v>
      </c>
      <c r="AY48" s="87" t="e">
        <f>(BE48-BF48)/ABS(BF48)</f>
        <v>#DIV/0!</v>
      </c>
      <c r="AZ48" s="87">
        <f>(BF48-BG48)/ABS(BG48)</f>
        <v>-1</v>
      </c>
      <c r="BA48" s="87">
        <f>(BG48-BH48)/ABS(BH48)</f>
        <v>1.3816771113100597E-2</v>
      </c>
      <c r="BB48" s="110">
        <f>BE48-BF48</f>
        <v>0</v>
      </c>
      <c r="BC48" s="110">
        <f>BF48-BG48</f>
        <v>-33.972999999999999</v>
      </c>
      <c r="BD48" s="110">
        <f>BG48-BH48</f>
        <v>0.46300000000000097</v>
      </c>
      <c r="BE48" s="111"/>
      <c r="BF48" s="111"/>
      <c r="BG48" s="111">
        <v>33.972999999999999</v>
      </c>
      <c r="BH48" s="111">
        <v>33.51</v>
      </c>
      <c r="BI48" s="87" t="e">
        <f>(BO48-BP48)/ABS(BP48)</f>
        <v>#DIV/0!</v>
      </c>
      <c r="BJ48" s="87">
        <f>(BP48-BQ48)/ABS(BQ48)</f>
        <v>-1</v>
      </c>
      <c r="BK48" s="87">
        <f>(BQ48-BR48)/ABS(BR48)</f>
        <v>-0.12872601061657821</v>
      </c>
      <c r="BL48" s="110">
        <f>BO48-BP48</f>
        <v>0</v>
      </c>
      <c r="BM48" s="110">
        <f>BP48-BQ48</f>
        <v>-42.674999999999997</v>
      </c>
      <c r="BN48" s="110">
        <f>BQ48-BR48</f>
        <v>-6.3049999999999997</v>
      </c>
      <c r="BO48" s="111"/>
      <c r="BP48" s="111"/>
      <c r="BQ48" s="111">
        <v>42.674999999999997</v>
      </c>
      <c r="BR48" s="111">
        <v>48.98</v>
      </c>
      <c r="BS48" s="87" t="e">
        <f>(BY48-BZ48)/ABS(BZ48)</f>
        <v>#DIV/0!</v>
      </c>
      <c r="BT48" s="87">
        <f>(BZ48-CA48)/ABS(CA48)</f>
        <v>-1</v>
      </c>
      <c r="BU48" s="87">
        <f>(CA48-CB48)/ABS(CB48)</f>
        <v>-4.3478260869565216E-2</v>
      </c>
      <c r="BV48" s="110">
        <f>BY48-BZ48</f>
        <v>0</v>
      </c>
      <c r="BW48" s="110">
        <f>BZ48-CA48</f>
        <v>-22</v>
      </c>
      <c r="BX48" s="110">
        <f>CA48-CB48</f>
        <v>-1</v>
      </c>
      <c r="BY48" s="54"/>
      <c r="BZ48" s="54"/>
      <c r="CA48" s="54">
        <v>22</v>
      </c>
      <c r="CB48" s="54">
        <v>23</v>
      </c>
      <c r="CC48" s="110">
        <f>Tabel1[[#This Row],[2023 - Antal skibe ]]-Tabel1[[#This Row],[2022 - Antal skibe ]]</f>
        <v>0</v>
      </c>
      <c r="CD48" s="110">
        <f>Tabel1[[#This Row],[2022 - Antal skibe ]]-Tabel1[[#This Row],[2021 - Antal skibe ]]</f>
        <v>0</v>
      </c>
      <c r="CE48" s="5"/>
      <c r="CF48" s="5"/>
      <c r="CG48" s="5"/>
      <c r="CH48" s="100" t="e">
        <f>(Tabel1[[#This Row],[Godsomsætning 2023]]-Tabel1[[#This Row],[Godsomsætning 2022]])/Tabel1[[#This Row],[Godsomsætning 2022]]</f>
        <v>#DIV/0!</v>
      </c>
      <c r="CI48" s="100" t="e">
        <f>(Tabel1[[#This Row],[Godsomsætning 2022]]-Tabel1[[#This Row],[Godsomsætning 2021]])/Tabel1[[#This Row],[Godsomsætning 2021]]</f>
        <v>#DIV/0!</v>
      </c>
      <c r="CJ48" s="99">
        <f>Tabel1[[#This Row],[Godsomsætning 2023]]-Tabel1[[#This Row],[Godsomsætning 2022]]</f>
        <v>0</v>
      </c>
      <c r="CK48" s="89">
        <f>Tabel1[[#This Row],[Godsomsætning 2022]]-Tabel1[[#This Row],[Godsomsætning 2021]]</f>
        <v>0</v>
      </c>
      <c r="CL48" s="54"/>
      <c r="CM48" s="54"/>
      <c r="CN48" s="54"/>
      <c r="CO48" s="19"/>
      <c r="CP48" s="1" t="s">
        <v>9</v>
      </c>
      <c r="CQ48" s="4"/>
      <c r="CR48" s="1">
        <v>6000</v>
      </c>
      <c r="CS48" s="1" t="s">
        <v>348</v>
      </c>
      <c r="CT48" s="15" t="s">
        <v>12</v>
      </c>
    </row>
    <row r="49" spans="1:98" s="97" customFormat="1" x14ac:dyDescent="0.25">
      <c r="A49" s="80" t="s">
        <v>158</v>
      </c>
      <c r="B49" s="117">
        <v>21594873</v>
      </c>
      <c r="C49" s="5" t="s">
        <v>165</v>
      </c>
      <c r="D49" t="s">
        <v>166</v>
      </c>
      <c r="E49">
        <v>711220</v>
      </c>
      <c r="F49" s="108">
        <v>45063</v>
      </c>
      <c r="G49" s="109"/>
      <c r="H49" s="109"/>
      <c r="I49" s="109" t="s">
        <v>21</v>
      </c>
      <c r="J49" s="109" t="s">
        <v>21</v>
      </c>
      <c r="K49" s="87" t="e">
        <f>Q49/R49-1</f>
        <v>#DIV/0!</v>
      </c>
      <c r="L49" s="87" t="e">
        <f>R49/S49-1</f>
        <v>#DIV/0!</v>
      </c>
      <c r="M49" s="87" t="e">
        <f>S49/T49-1</f>
        <v>#DIV/0!</v>
      </c>
      <c r="N49" s="110">
        <f>Q49-R49</f>
        <v>0</v>
      </c>
      <c r="O49" s="110">
        <f>R49-S49</f>
        <v>0</v>
      </c>
      <c r="P49" s="110">
        <f>S49-T49</f>
        <v>0</v>
      </c>
      <c r="Q49" s="111"/>
      <c r="R49" s="111"/>
      <c r="S49" s="111"/>
      <c r="T49" s="111"/>
      <c r="U49" s="87" t="e">
        <f>(AA49-AB49)/ABS(AB49)</f>
        <v>#DIV/0!</v>
      </c>
      <c r="V49" s="87">
        <f>(AB49-AC49)/ABS(AC49)</f>
        <v>-1</v>
      </c>
      <c r="W49" s="87">
        <f>(AC49-AD49)/ABS(AD49)</f>
        <v>-0.16522109749600428</v>
      </c>
      <c r="X49" s="110">
        <f>AA49-AB49</f>
        <v>0</v>
      </c>
      <c r="Y49" s="110">
        <f>AB49-AC49</f>
        <v>-39.171999999999997</v>
      </c>
      <c r="Z49" s="110">
        <f>AC49-AD49</f>
        <v>-7.7530000000000001</v>
      </c>
      <c r="AA49" s="111"/>
      <c r="AB49" s="111"/>
      <c r="AC49" s="111">
        <v>39.171999999999997</v>
      </c>
      <c r="AD49" s="111">
        <v>46.924999999999997</v>
      </c>
      <c r="AE49" s="87" t="e">
        <f>(AK49-AL49)/ABS(AL49)</f>
        <v>#DIV/0!</v>
      </c>
      <c r="AF49" s="87">
        <f>(AL49-AM49)/ABS(AM49)</f>
        <v>1</v>
      </c>
      <c r="AG49" s="87">
        <f>(AM49-AN49)/ABS(AN49)</f>
        <v>-12.283132530120483</v>
      </c>
      <c r="AH49" s="110">
        <f>AK49-AL49</f>
        <v>0</v>
      </c>
      <c r="AI49" s="110">
        <f>AL49-AM49</f>
        <v>11.238</v>
      </c>
      <c r="AJ49" s="110">
        <f>AM49-AN49</f>
        <v>-12.234</v>
      </c>
      <c r="AK49" s="111"/>
      <c r="AL49" s="111"/>
      <c r="AM49" s="111">
        <v>-11.238</v>
      </c>
      <c r="AN49" s="111">
        <v>0.996</v>
      </c>
      <c r="AO49" s="87" t="e">
        <f>(AU49-AV49)/ABS(AV49)</f>
        <v>#DIV/0!</v>
      </c>
      <c r="AP49" s="87">
        <f>(AV49-AW49)/ABS(AW49)</f>
        <v>1</v>
      </c>
      <c r="AQ49" s="87">
        <f>(AW49-AX49)/ABS(AX49)</f>
        <v>-20.226646248085757</v>
      </c>
      <c r="AR49" s="110">
        <f>AU49-AV49</f>
        <v>0</v>
      </c>
      <c r="AS49" s="110">
        <f>AV49-AW49</f>
        <v>12.555</v>
      </c>
      <c r="AT49" s="110">
        <f>AW49-AX49</f>
        <v>-13.208</v>
      </c>
      <c r="AU49" s="111"/>
      <c r="AV49" s="111"/>
      <c r="AW49" s="111">
        <v>-12.555</v>
      </c>
      <c r="AX49" s="111">
        <v>0.65300000000000002</v>
      </c>
      <c r="AY49" s="87" t="e">
        <f>(BE49-BF49)/ABS(BF49)</f>
        <v>#DIV/0!</v>
      </c>
      <c r="AZ49" s="87">
        <f>(BF49-BG49)/ABS(BG49)</f>
        <v>-1</v>
      </c>
      <c r="BA49" s="87">
        <f>(BG49-BH49)/ABS(BH49)</f>
        <v>0.30517776187067525</v>
      </c>
      <c r="BB49" s="110">
        <f>BE49-BF49</f>
        <v>0</v>
      </c>
      <c r="BC49" s="110">
        <f>BF49-BG49</f>
        <v>-5.47</v>
      </c>
      <c r="BD49" s="110">
        <f>BG49-BH49</f>
        <v>1.2789999999999999</v>
      </c>
      <c r="BE49" s="111"/>
      <c r="BF49" s="111"/>
      <c r="BG49" s="111">
        <v>5.47</v>
      </c>
      <c r="BH49" s="111">
        <v>4.1909999999999998</v>
      </c>
      <c r="BI49" s="87" t="e">
        <f>(BO49-BP49)/ABS(BP49)</f>
        <v>#DIV/0!</v>
      </c>
      <c r="BJ49" s="87">
        <f>(BP49-BQ49)/ABS(BQ49)</f>
        <v>-1</v>
      </c>
      <c r="BK49" s="87">
        <f>(BQ49-BR49)/ABS(BR49)</f>
        <v>3.2903696978070815E-2</v>
      </c>
      <c r="BL49" s="110">
        <f>BO49-BP49</f>
        <v>0</v>
      </c>
      <c r="BM49" s="110">
        <f>BP49-BQ49</f>
        <v>-52.33</v>
      </c>
      <c r="BN49" s="110">
        <f>BQ49-BR49</f>
        <v>1.6670000000000016</v>
      </c>
      <c r="BO49" s="111"/>
      <c r="BP49" s="111"/>
      <c r="BQ49" s="111">
        <v>52.33</v>
      </c>
      <c r="BR49" s="111">
        <v>50.662999999999997</v>
      </c>
      <c r="BS49" s="87" t="e">
        <f>(BY49-BZ49)/ABS(BZ49)</f>
        <v>#DIV/0!</v>
      </c>
      <c r="BT49" s="87">
        <f>(BZ49-CA49)/ABS(CA49)</f>
        <v>-1</v>
      </c>
      <c r="BU49" s="87">
        <f>(CA49-CB49)/ABS(CB49)</f>
        <v>-1.1627906976744186E-2</v>
      </c>
      <c r="BV49" s="110">
        <f>BY49-BZ49</f>
        <v>0</v>
      </c>
      <c r="BW49" s="110">
        <f>BZ49-CA49</f>
        <v>-85</v>
      </c>
      <c r="BX49" s="110">
        <f>CA49-CB49</f>
        <v>-1</v>
      </c>
      <c r="BY49" s="54"/>
      <c r="BZ49" s="54"/>
      <c r="CA49" s="54">
        <v>85</v>
      </c>
      <c r="CB49" s="54">
        <v>86</v>
      </c>
      <c r="CC49" s="110">
        <f>Tabel1[[#This Row],[2023 - Antal skibe ]]-Tabel1[[#This Row],[2022 - Antal skibe ]]</f>
        <v>0</v>
      </c>
      <c r="CD49" s="110">
        <f>Tabel1[[#This Row],[2022 - Antal skibe ]]-Tabel1[[#This Row],[2021 - Antal skibe ]]</f>
        <v>0</v>
      </c>
      <c r="CE49" s="5"/>
      <c r="CF49" s="5"/>
      <c r="CG49" s="5"/>
      <c r="CH49" s="100" t="e">
        <f>(Tabel1[[#This Row],[Godsomsætning 2023]]-Tabel1[[#This Row],[Godsomsætning 2022]])/Tabel1[[#This Row],[Godsomsætning 2022]]</f>
        <v>#DIV/0!</v>
      </c>
      <c r="CI49" s="100" t="e">
        <f>(Tabel1[[#This Row],[Godsomsætning 2022]]-Tabel1[[#This Row],[Godsomsætning 2021]])/Tabel1[[#This Row],[Godsomsætning 2021]]</f>
        <v>#DIV/0!</v>
      </c>
      <c r="CJ49" s="99">
        <f>Tabel1[[#This Row],[Godsomsætning 2023]]-Tabel1[[#This Row],[Godsomsætning 2022]]</f>
        <v>0</v>
      </c>
      <c r="CK49" s="89">
        <f>Tabel1[[#This Row],[Godsomsætning 2022]]-Tabel1[[#This Row],[Godsomsætning 2021]]</f>
        <v>0</v>
      </c>
      <c r="CL49" s="54"/>
      <c r="CM49" s="54"/>
      <c r="CN49" s="54"/>
      <c r="CO49" s="19"/>
      <c r="CP49" s="1" t="s">
        <v>19</v>
      </c>
      <c r="CQ49" s="4" t="s">
        <v>13</v>
      </c>
      <c r="CR49" s="1">
        <v>3000</v>
      </c>
      <c r="CS49" s="1" t="s">
        <v>390</v>
      </c>
      <c r="CT49" s="15" t="s">
        <v>15</v>
      </c>
    </row>
    <row r="50" spans="1:98" s="97" customFormat="1" x14ac:dyDescent="0.25">
      <c r="A50" s="80" t="s">
        <v>218</v>
      </c>
      <c r="B50" s="117">
        <v>26277744</v>
      </c>
      <c r="C50" s="5" t="s">
        <v>355</v>
      </c>
      <c r="D50"/>
      <c r="E50">
        <v>521000</v>
      </c>
      <c r="F50" s="108">
        <v>45120</v>
      </c>
      <c r="G50" s="109"/>
      <c r="H50" s="109"/>
      <c r="I50" s="109" t="s">
        <v>21</v>
      </c>
      <c r="J50" s="109" t="s">
        <v>21</v>
      </c>
      <c r="K50" s="87" t="e">
        <f>Q50/R50-1</f>
        <v>#DIV/0!</v>
      </c>
      <c r="L50" s="87" t="e">
        <f>R50/S50-1</f>
        <v>#DIV/0!</v>
      </c>
      <c r="M50" s="87" t="e">
        <f>S50/T50-1</f>
        <v>#DIV/0!</v>
      </c>
      <c r="N50" s="110">
        <f>Q50-R50</f>
        <v>0</v>
      </c>
      <c r="O50" s="110">
        <f>R50-S50</f>
        <v>0</v>
      </c>
      <c r="P50" s="110">
        <f>S50-T50</f>
        <v>0</v>
      </c>
      <c r="Q50" s="111"/>
      <c r="R50" s="111"/>
      <c r="S50" s="111"/>
      <c r="T50" s="111"/>
      <c r="U50" s="87" t="e">
        <f>(AA50-AB50)/ABS(AB50)</f>
        <v>#DIV/0!</v>
      </c>
      <c r="V50" s="87">
        <f>(AB50-AC50)/ABS(AC50)</f>
        <v>-1</v>
      </c>
      <c r="W50" s="87">
        <f>(AC50-AD50)/ABS(AD50)</f>
        <v>-0.20955282808342629</v>
      </c>
      <c r="X50" s="110">
        <f>AA50-AB50</f>
        <v>0</v>
      </c>
      <c r="Y50" s="110">
        <f>AB50-AC50</f>
        <v>-18.419</v>
      </c>
      <c r="Z50" s="110">
        <f>AC50-AD50</f>
        <v>-4.8829999999999991</v>
      </c>
      <c r="AA50" s="111"/>
      <c r="AB50" s="111"/>
      <c r="AC50" s="111">
        <v>18.419</v>
      </c>
      <c r="AD50" s="111">
        <v>23.302</v>
      </c>
      <c r="AE50" s="87" t="e">
        <f>(AK50-AL50)/ABS(AL50)</f>
        <v>#DIV/0!</v>
      </c>
      <c r="AF50" s="87">
        <f>(AL50-AM50)/ABS(AM50)</f>
        <v>1</v>
      </c>
      <c r="AG50" s="87">
        <f>(AM50-AN50)/ABS(AN50)</f>
        <v>-1.7205338809034907</v>
      </c>
      <c r="AH50" s="110">
        <f>AK50-AL50</f>
        <v>0</v>
      </c>
      <c r="AI50" s="110">
        <f>AL50-AM50</f>
        <v>3.5089999999999999</v>
      </c>
      <c r="AJ50" s="110">
        <f>AM50-AN50</f>
        <v>-8.3789999999999996</v>
      </c>
      <c r="AK50" s="111"/>
      <c r="AL50" s="111"/>
      <c r="AM50" s="111">
        <v>-3.5089999999999999</v>
      </c>
      <c r="AN50" s="111">
        <v>4.87</v>
      </c>
      <c r="AO50" s="87" t="e">
        <f>(AU50-AV50)/ABS(AV50)</f>
        <v>#DIV/0!</v>
      </c>
      <c r="AP50" s="87">
        <f>(AV50-AW50)/ABS(AW50)</f>
        <v>1</v>
      </c>
      <c r="AQ50" s="87">
        <f>(AW50-AX50)/ABS(AX50)</f>
        <v>-2.1289778714436247</v>
      </c>
      <c r="AR50" s="110">
        <f>AU50-AV50</f>
        <v>0</v>
      </c>
      <c r="AS50" s="110">
        <f>AV50-AW50</f>
        <v>5.3570000000000002</v>
      </c>
      <c r="AT50" s="110">
        <f>AW50-AX50</f>
        <v>-10.102</v>
      </c>
      <c r="AU50" s="111"/>
      <c r="AV50" s="111"/>
      <c r="AW50" s="111">
        <v>-5.3570000000000002</v>
      </c>
      <c r="AX50" s="111">
        <v>4.7450000000000001</v>
      </c>
      <c r="AY50" s="87" t="e">
        <f>(BE50-BF50)/ABS(BF50)</f>
        <v>#DIV/0!</v>
      </c>
      <c r="AZ50" s="87">
        <f>(BF50-BG50)/ABS(BG50)</f>
        <v>-1</v>
      </c>
      <c r="BA50" s="87">
        <f>(BG50-BH50)/ABS(BH50)</f>
        <v>-5.5901950814846495E-2</v>
      </c>
      <c r="BB50" s="110">
        <f>BE50-BF50</f>
        <v>0</v>
      </c>
      <c r="BC50" s="110">
        <f>BF50-BG50</f>
        <v>-70.56</v>
      </c>
      <c r="BD50" s="110">
        <f>BG50-BH50</f>
        <v>-4.1779999999999973</v>
      </c>
      <c r="BE50" s="111"/>
      <c r="BF50" s="111"/>
      <c r="BG50" s="111">
        <v>70.56</v>
      </c>
      <c r="BH50" s="111">
        <v>74.738</v>
      </c>
      <c r="BI50" s="87" t="e">
        <f>(BO50-BP50)/ABS(BP50)</f>
        <v>#DIV/0!</v>
      </c>
      <c r="BJ50" s="87">
        <f>(BP50-BQ50)/ABS(BQ50)</f>
        <v>-1</v>
      </c>
      <c r="BK50" s="87">
        <f>(BQ50-BR50)/ABS(BR50)</f>
        <v>0.65250746930136239</v>
      </c>
      <c r="BL50" s="110">
        <f>BO50-BP50</f>
        <v>0</v>
      </c>
      <c r="BM50" s="110">
        <f>BP50-BQ50</f>
        <v>-216.262</v>
      </c>
      <c r="BN50" s="110">
        <f>BQ50-BR50</f>
        <v>85.393000000000001</v>
      </c>
      <c r="BO50" s="111"/>
      <c r="BP50" s="111"/>
      <c r="BQ50" s="111">
        <v>216.262</v>
      </c>
      <c r="BR50" s="111">
        <v>130.869</v>
      </c>
      <c r="BS50" s="87" t="e">
        <f>(BY50-BZ50)/ABS(BZ50)</f>
        <v>#DIV/0!</v>
      </c>
      <c r="BT50" s="87">
        <f>(BZ50-CA50)/ABS(CA50)</f>
        <v>-1</v>
      </c>
      <c r="BU50" s="87">
        <f>(CA50-CB50)/ABS(CB50)</f>
        <v>0</v>
      </c>
      <c r="BV50" s="110">
        <f>BY50-BZ50</f>
        <v>0</v>
      </c>
      <c r="BW50" s="110">
        <f>BZ50-CA50</f>
        <v>-28</v>
      </c>
      <c r="BX50" s="110">
        <f>CA50-CB50</f>
        <v>0</v>
      </c>
      <c r="BY50" s="54"/>
      <c r="BZ50" s="54"/>
      <c r="CA50" s="54">
        <v>28</v>
      </c>
      <c r="CB50" s="54">
        <v>28</v>
      </c>
      <c r="CC50" s="110">
        <f>Tabel1[[#This Row],[2023 - Antal skibe ]]-Tabel1[[#This Row],[2022 - Antal skibe ]]</f>
        <v>0</v>
      </c>
      <c r="CD50" s="110">
        <f>Tabel1[[#This Row],[2022 - Antal skibe ]]-Tabel1[[#This Row],[2021 - Antal skibe ]]</f>
        <v>0</v>
      </c>
      <c r="CE50" s="5"/>
      <c r="CF50" s="5"/>
      <c r="CG50" s="5"/>
      <c r="CH50" s="100" t="e">
        <f>(Tabel1[[#This Row],[Godsomsætning 2023]]-Tabel1[[#This Row],[Godsomsætning 2022]])/Tabel1[[#This Row],[Godsomsætning 2022]]</f>
        <v>#DIV/0!</v>
      </c>
      <c r="CI50" s="100" t="e">
        <f>(Tabel1[[#This Row],[Godsomsætning 2022]]-Tabel1[[#This Row],[Godsomsætning 2021]])/Tabel1[[#This Row],[Godsomsætning 2021]]</f>
        <v>#DIV/0!</v>
      </c>
      <c r="CJ50" s="99">
        <f>Tabel1[[#This Row],[Godsomsætning 2023]]-Tabel1[[#This Row],[Godsomsætning 2022]]</f>
        <v>0</v>
      </c>
      <c r="CK50" s="89">
        <f>Tabel1[[#This Row],[Godsomsætning 2022]]-Tabel1[[#This Row],[Godsomsætning 2021]]</f>
        <v>0</v>
      </c>
      <c r="CL50" s="54"/>
      <c r="CM50" s="54"/>
      <c r="CN50" s="54"/>
      <c r="CO50" s="19"/>
      <c r="CP50" s="1" t="s">
        <v>9</v>
      </c>
      <c r="CQ50" s="4"/>
      <c r="CR50" s="1">
        <v>9230</v>
      </c>
      <c r="CS50" s="1" t="s">
        <v>357</v>
      </c>
      <c r="CT50" s="15" t="s">
        <v>14</v>
      </c>
    </row>
    <row r="51" spans="1:98" s="97" customFormat="1" x14ac:dyDescent="0.25">
      <c r="A51" s="80" t="str">
        <f>PROPER("RÅDGIVENDE SKIBSINGENIØRER JENS KRISTENSEN")</f>
        <v>Rådgivende Skibsingeniører Jens Kristensen</v>
      </c>
      <c r="B51" s="117">
        <v>33772572</v>
      </c>
      <c r="C51" s="5" t="s">
        <v>165</v>
      </c>
      <c r="D51" t="s">
        <v>166</v>
      </c>
      <c r="E51">
        <v>749090</v>
      </c>
      <c r="F51" s="108">
        <v>45107</v>
      </c>
      <c r="G51" s="109"/>
      <c r="H51" s="109"/>
      <c r="I51" s="109" t="s">
        <v>21</v>
      </c>
      <c r="J51" s="109" t="s">
        <v>21</v>
      </c>
      <c r="K51" s="87" t="e">
        <f>Q51/R51-1</f>
        <v>#DIV/0!</v>
      </c>
      <c r="L51" s="87" t="e">
        <f>R51/S51-1</f>
        <v>#DIV/0!</v>
      </c>
      <c r="M51" s="87" t="e">
        <f>S51/T51-1</f>
        <v>#DIV/0!</v>
      </c>
      <c r="N51" s="110">
        <f>Q51-R51</f>
        <v>0</v>
      </c>
      <c r="O51" s="110">
        <f>R51-S51</f>
        <v>0</v>
      </c>
      <c r="P51" s="110">
        <f>S51-T51</f>
        <v>0</v>
      </c>
      <c r="Q51" s="111"/>
      <c r="R51" s="111"/>
      <c r="S51" s="111"/>
      <c r="T51" s="111"/>
      <c r="U51" s="87" t="e">
        <f>(AA51-AB51)/ABS(AB51)</f>
        <v>#DIV/0!</v>
      </c>
      <c r="V51" s="87">
        <f>(AB51-AC51)/ABS(AC51)</f>
        <v>-1</v>
      </c>
      <c r="W51" s="87">
        <f>(AC51-AD51)/ABS(AD51)</f>
        <v>0.13625866050808313</v>
      </c>
      <c r="X51" s="110">
        <f>AA51-AB51</f>
        <v>0</v>
      </c>
      <c r="Y51" s="110">
        <f>AB51-AC51</f>
        <v>-1.968</v>
      </c>
      <c r="Z51" s="110">
        <f>AC51-AD51</f>
        <v>0.23599999999999999</v>
      </c>
      <c r="AA51" s="111"/>
      <c r="AB51" s="111"/>
      <c r="AC51" s="111">
        <v>1.968</v>
      </c>
      <c r="AD51" s="111">
        <v>1.732</v>
      </c>
      <c r="AE51" s="87" t="e">
        <f>(AK51-AL51)/ABS(AL51)</f>
        <v>#DIV/0!</v>
      </c>
      <c r="AF51" s="87">
        <f>(AL51-AM51)/ABS(AM51)</f>
        <v>1</v>
      </c>
      <c r="AG51" s="87">
        <f>(AM51-AN51)/ABS(AN51)</f>
        <v>-1.2130177514792897</v>
      </c>
      <c r="AH51" s="110">
        <f>AK51-AL51</f>
        <v>0</v>
      </c>
      <c r="AI51" s="110">
        <f>AL51-AM51</f>
        <v>0.374</v>
      </c>
      <c r="AJ51" s="110">
        <f>AM51-AN51</f>
        <v>-0.20499999999999999</v>
      </c>
      <c r="AK51" s="111"/>
      <c r="AL51" s="111"/>
      <c r="AM51" s="111">
        <v>-0.374</v>
      </c>
      <c r="AN51" s="111">
        <v>-0.16900000000000001</v>
      </c>
      <c r="AO51" s="87" t="e">
        <f>(AU51-AV51)/ABS(AV51)</f>
        <v>#DIV/0!</v>
      </c>
      <c r="AP51" s="87">
        <f>(AV51-AW51)/ABS(AW51)</f>
        <v>1</v>
      </c>
      <c r="AQ51" s="87">
        <f>(AW51-AX51)/ABS(AX51)</f>
        <v>-1.4285714285714286</v>
      </c>
      <c r="AR51" s="110">
        <f>AU51-AV51</f>
        <v>0</v>
      </c>
      <c r="AS51" s="110">
        <f>AV51-AW51</f>
        <v>0.35699999999999998</v>
      </c>
      <c r="AT51" s="110">
        <f>AW51-AX51</f>
        <v>-0.21</v>
      </c>
      <c r="AU51" s="111"/>
      <c r="AV51" s="111"/>
      <c r="AW51" s="111">
        <v>-0.35699999999999998</v>
      </c>
      <c r="AX51" s="111">
        <v>-0.14699999999999999</v>
      </c>
      <c r="AY51" s="87" t="e">
        <f>(BE51-BF51)/ABS(BF51)</f>
        <v>#DIV/0!</v>
      </c>
      <c r="AZ51" s="87">
        <f>(BF51-BG51)/ABS(BG51)</f>
        <v>-1</v>
      </c>
      <c r="BA51" s="87">
        <f>(BG51-BH51)/ABS(BH51)</f>
        <v>-0.20275162925416368</v>
      </c>
      <c r="BB51" s="110">
        <f>BE51-BF51</f>
        <v>0</v>
      </c>
      <c r="BC51" s="110">
        <f>BF51-BG51</f>
        <v>-1.101</v>
      </c>
      <c r="BD51" s="110">
        <f>BG51-BH51</f>
        <v>-0.28000000000000003</v>
      </c>
      <c r="BE51" s="111"/>
      <c r="BF51" s="111"/>
      <c r="BG51" s="111">
        <v>1.101</v>
      </c>
      <c r="BH51" s="111">
        <v>1.381</v>
      </c>
      <c r="BI51" s="87" t="e">
        <f>(BO51-BP51)/ABS(BP51)</f>
        <v>#DIV/0!</v>
      </c>
      <c r="BJ51" s="87">
        <f>(BP51-BQ51)/ABS(BQ51)</f>
        <v>-1</v>
      </c>
      <c r="BK51" s="87">
        <f>(BQ51-BR51)/ABS(BR51)</f>
        <v>1.7017017017017032E-2</v>
      </c>
      <c r="BL51" s="110">
        <f>BO51-BP51</f>
        <v>0</v>
      </c>
      <c r="BM51" s="110">
        <f>BP51-BQ51</f>
        <v>-2.032</v>
      </c>
      <c r="BN51" s="110">
        <f>BQ51-BR51</f>
        <v>3.400000000000003E-2</v>
      </c>
      <c r="BO51" s="111"/>
      <c r="BP51" s="111"/>
      <c r="BQ51" s="111">
        <v>2.032</v>
      </c>
      <c r="BR51" s="111">
        <v>1.998</v>
      </c>
      <c r="BS51" s="87" t="e">
        <f>(BY51-BZ51)/ABS(BZ51)</f>
        <v>#DIV/0!</v>
      </c>
      <c r="BT51" s="87">
        <f>(BZ51-CA51)/ABS(CA51)</f>
        <v>-1</v>
      </c>
      <c r="BU51" s="87">
        <f>(CA51-CB51)/ABS(CB51)</f>
        <v>0</v>
      </c>
      <c r="BV51" s="110">
        <f>BY51-BZ51</f>
        <v>0</v>
      </c>
      <c r="BW51" s="110">
        <f>BZ51-CA51</f>
        <v>-3</v>
      </c>
      <c r="BX51" s="110">
        <f>CA51-CB51</f>
        <v>0</v>
      </c>
      <c r="BY51" s="54"/>
      <c r="BZ51" s="54"/>
      <c r="CA51" s="54">
        <v>3</v>
      </c>
      <c r="CB51" s="54">
        <v>3</v>
      </c>
      <c r="CC51" s="110">
        <f>Tabel1[[#This Row],[2023 - Antal skibe ]]-Tabel1[[#This Row],[2022 - Antal skibe ]]</f>
        <v>0</v>
      </c>
      <c r="CD51" s="110">
        <f>Tabel1[[#This Row],[2022 - Antal skibe ]]-Tabel1[[#This Row],[2021 - Antal skibe ]]</f>
        <v>0</v>
      </c>
      <c r="CE51" s="5"/>
      <c r="CF51" s="5"/>
      <c r="CG51" s="5"/>
      <c r="CH51" s="100" t="e">
        <f>(Tabel1[[#This Row],[Godsomsætning 2023]]-Tabel1[[#This Row],[Godsomsætning 2022]])/Tabel1[[#This Row],[Godsomsætning 2022]]</f>
        <v>#DIV/0!</v>
      </c>
      <c r="CI51" s="100" t="e">
        <f>(Tabel1[[#This Row],[Godsomsætning 2022]]-Tabel1[[#This Row],[Godsomsætning 2021]])/Tabel1[[#This Row],[Godsomsætning 2021]]</f>
        <v>#DIV/0!</v>
      </c>
      <c r="CJ51" s="99">
        <f>Tabel1[[#This Row],[Godsomsætning 2023]]-Tabel1[[#This Row],[Godsomsætning 2022]]</f>
        <v>0</v>
      </c>
      <c r="CK51" s="89">
        <f>Tabel1[[#This Row],[Godsomsætning 2022]]-Tabel1[[#This Row],[Godsomsætning 2021]]</f>
        <v>0</v>
      </c>
      <c r="CL51" s="54"/>
      <c r="CM51" s="54"/>
      <c r="CN51" s="54"/>
      <c r="CO51" s="19"/>
      <c r="CP51" s="1" t="s">
        <v>9</v>
      </c>
      <c r="CQ51" s="4"/>
      <c r="CR51" s="1">
        <v>5960</v>
      </c>
      <c r="CS51" s="1" t="s">
        <v>303</v>
      </c>
      <c r="CT51" s="15" t="s">
        <v>12</v>
      </c>
    </row>
    <row r="52" spans="1:98" s="97" customFormat="1" x14ac:dyDescent="0.25">
      <c r="A52" s="80" t="s">
        <v>264</v>
      </c>
      <c r="B52" s="117">
        <v>37954829</v>
      </c>
      <c r="C52" s="5" t="s">
        <v>111</v>
      </c>
      <c r="D52"/>
      <c r="E52">
        <v>331200</v>
      </c>
      <c r="F52" s="108">
        <v>45245</v>
      </c>
      <c r="G52" s="109"/>
      <c r="H52" s="109"/>
      <c r="I52" s="109" t="s">
        <v>302</v>
      </c>
      <c r="J52" s="109" t="s">
        <v>302</v>
      </c>
      <c r="K52" s="87" t="e">
        <f>Q52/R52-1</f>
        <v>#DIV/0!</v>
      </c>
      <c r="L52" s="87" t="e">
        <f>R52/S52-1</f>
        <v>#DIV/0!</v>
      </c>
      <c r="M52" s="87" t="e">
        <f>S52/T52-1</f>
        <v>#DIV/0!</v>
      </c>
      <c r="N52" s="110">
        <f>Q52-R52</f>
        <v>0</v>
      </c>
      <c r="O52" s="110">
        <f>R52-S52</f>
        <v>0</v>
      </c>
      <c r="P52" s="110">
        <f>S52-T52</f>
        <v>0</v>
      </c>
      <c r="Q52" s="111"/>
      <c r="R52" s="111"/>
      <c r="S52" s="111"/>
      <c r="T52" s="111"/>
      <c r="U52" s="87">
        <f>(AA52-AB52)/ABS(AB52)</f>
        <v>-1</v>
      </c>
      <c r="V52" s="87">
        <f>(AB52-AC52)/ABS(AC52)</f>
        <v>0.13705252543227459</v>
      </c>
      <c r="W52" s="87">
        <f>(AC52-AD52)/ABS(AD52)</f>
        <v>-0.25960166011550545</v>
      </c>
      <c r="X52" s="110">
        <f>AA52-AB52</f>
        <v>-38.338000000000001</v>
      </c>
      <c r="Y52" s="110">
        <f>AB52-AC52</f>
        <v>4.6210000000000022</v>
      </c>
      <c r="Z52" s="110">
        <f>AC52-AD52</f>
        <v>-11.822000000000003</v>
      </c>
      <c r="AA52" s="111"/>
      <c r="AB52" s="111">
        <v>38.338000000000001</v>
      </c>
      <c r="AC52" s="111">
        <v>33.716999999999999</v>
      </c>
      <c r="AD52" s="111">
        <v>45.539000000000001</v>
      </c>
      <c r="AE52" s="87">
        <f>(AK52-AL52)/ABS(AL52)</f>
        <v>-1</v>
      </c>
      <c r="AF52" s="87">
        <f>(AL52-AM52)/ABS(AM52)</f>
        <v>0.66652649285113541</v>
      </c>
      <c r="AG52" s="87">
        <f>(AM52-AN52)/ABS(AN52)</f>
        <v>-0.62527576426095177</v>
      </c>
      <c r="AH52" s="110">
        <f>AK52-AL52</f>
        <v>-7.9260000000000002</v>
      </c>
      <c r="AI52" s="110">
        <f>AL52-AM52</f>
        <v>3.17</v>
      </c>
      <c r="AJ52" s="110">
        <f>AM52-AN52</f>
        <v>-7.9359999999999999</v>
      </c>
      <c r="AK52" s="111"/>
      <c r="AL52" s="111">
        <v>7.9260000000000002</v>
      </c>
      <c r="AM52" s="111">
        <v>4.7560000000000002</v>
      </c>
      <c r="AN52" s="111">
        <v>12.692</v>
      </c>
      <c r="AO52" s="87">
        <f>(AU52-AV52)/ABS(AV52)</f>
        <v>-1</v>
      </c>
      <c r="AP52" s="87">
        <f>(AV52-AW52)/ABS(AW52)</f>
        <v>0.95739910313901344</v>
      </c>
      <c r="AQ52" s="87">
        <f>(AW52-AX52)/ABS(AX52)</f>
        <v>-0.721895599501158</v>
      </c>
      <c r="AR52" s="110">
        <f>AU52-AV52</f>
        <v>-6.1109999999999998</v>
      </c>
      <c r="AS52" s="110">
        <f>AV52-AW52</f>
        <v>2.9889999999999999</v>
      </c>
      <c r="AT52" s="110">
        <f>AW52-AX52</f>
        <v>-8.104000000000001</v>
      </c>
      <c r="AU52" s="111"/>
      <c r="AV52" s="111">
        <v>6.1109999999999998</v>
      </c>
      <c r="AW52" s="111">
        <v>3.1219999999999999</v>
      </c>
      <c r="AX52" s="111">
        <v>11.226000000000001</v>
      </c>
      <c r="AY52" s="87">
        <f>(BE52-BF52)/ABS(BF52)</f>
        <v>-1</v>
      </c>
      <c r="AZ52" s="87">
        <f>(BF52-BG52)/ABS(BG52)</f>
        <v>0.13396741133967413</v>
      </c>
      <c r="BA52" s="87">
        <f>(BG52-BH52)/ABS(BH52)</f>
        <v>3.2034697915081504E-2</v>
      </c>
      <c r="BB52" s="110">
        <f>BE52-BF52</f>
        <v>-30.76</v>
      </c>
      <c r="BC52" s="110">
        <f>BF52-BG52</f>
        <v>3.6340000000000003</v>
      </c>
      <c r="BD52" s="110">
        <f>BG52-BH52</f>
        <v>0.8420000000000023</v>
      </c>
      <c r="BE52" s="111"/>
      <c r="BF52" s="111">
        <v>30.76</v>
      </c>
      <c r="BG52" s="111">
        <v>27.126000000000001</v>
      </c>
      <c r="BH52" s="111">
        <v>26.283999999999999</v>
      </c>
      <c r="BI52" s="87">
        <f>(BO52-BP52)/ABS(BP52)</f>
        <v>-1</v>
      </c>
      <c r="BJ52" s="87">
        <f>(BP52-BQ52)/ABS(BQ52)</f>
        <v>-0.17104156252666997</v>
      </c>
      <c r="BK52" s="87">
        <f>(BQ52-BR52)/ABS(BR52)</f>
        <v>0.29757478919808267</v>
      </c>
      <c r="BL52" s="110">
        <f>BO52-BP52</f>
        <v>-67.992000000000004</v>
      </c>
      <c r="BM52" s="110">
        <f>BP52-BQ52</f>
        <v>-14.028999999999996</v>
      </c>
      <c r="BN52" s="110">
        <f>BQ52-BR52</f>
        <v>18.810000000000002</v>
      </c>
      <c r="BO52" s="111"/>
      <c r="BP52" s="111">
        <v>67.992000000000004</v>
      </c>
      <c r="BQ52" s="111">
        <v>82.021000000000001</v>
      </c>
      <c r="BR52" s="111">
        <v>63.210999999999999</v>
      </c>
      <c r="BS52" s="87">
        <f>(BY52-BZ52)/ABS(BZ52)</f>
        <v>-1</v>
      </c>
      <c r="BT52" s="87">
        <f>(BZ52-CA52)/ABS(CA52)</f>
        <v>0</v>
      </c>
      <c r="BU52" s="87">
        <f>(CA52-CB52)/ABS(CB52)</f>
        <v>-0.12698412698412698</v>
      </c>
      <c r="BV52" s="110">
        <f>BY52-BZ52</f>
        <v>-55</v>
      </c>
      <c r="BW52" s="110">
        <f>BZ52-CA52</f>
        <v>0</v>
      </c>
      <c r="BX52" s="110">
        <f>CA52-CB52</f>
        <v>-8</v>
      </c>
      <c r="BY52" s="54"/>
      <c r="BZ52" s="54">
        <v>55</v>
      </c>
      <c r="CA52" s="54">
        <v>55</v>
      </c>
      <c r="CB52" s="54">
        <v>63</v>
      </c>
      <c r="CC52" s="110">
        <f>Tabel1[[#This Row],[2023 - Antal skibe ]]-Tabel1[[#This Row],[2022 - Antal skibe ]]</f>
        <v>0</v>
      </c>
      <c r="CD52" s="110">
        <f>Tabel1[[#This Row],[2022 - Antal skibe ]]-Tabel1[[#This Row],[2021 - Antal skibe ]]</f>
        <v>0</v>
      </c>
      <c r="CE52" s="5"/>
      <c r="CF52" s="5"/>
      <c r="CG52" s="5"/>
      <c r="CH52" s="100" t="e">
        <f>(Tabel1[[#This Row],[Godsomsætning 2023]]-Tabel1[[#This Row],[Godsomsætning 2022]])/Tabel1[[#This Row],[Godsomsætning 2022]]</f>
        <v>#DIV/0!</v>
      </c>
      <c r="CI52" s="100" t="e">
        <f>(Tabel1[[#This Row],[Godsomsætning 2022]]-Tabel1[[#This Row],[Godsomsætning 2021]])/Tabel1[[#This Row],[Godsomsætning 2021]]</f>
        <v>#DIV/0!</v>
      </c>
      <c r="CJ52" s="99">
        <f>Tabel1[[#This Row],[Godsomsætning 2023]]-Tabel1[[#This Row],[Godsomsætning 2022]]</f>
        <v>0</v>
      </c>
      <c r="CK52" s="89">
        <f>Tabel1[[#This Row],[Godsomsætning 2022]]-Tabel1[[#This Row],[Godsomsætning 2021]]</f>
        <v>0</v>
      </c>
      <c r="CL52" s="54"/>
      <c r="CM52" s="54"/>
      <c r="CN52" s="54"/>
      <c r="CO52" s="19"/>
      <c r="CP52" s="1" t="s">
        <v>11</v>
      </c>
      <c r="CQ52" s="4" t="s">
        <v>13</v>
      </c>
      <c r="CR52" s="1">
        <v>7680</v>
      </c>
      <c r="CS52" s="1" t="s">
        <v>312</v>
      </c>
      <c r="CT52" s="15" t="s">
        <v>10</v>
      </c>
    </row>
    <row r="53" spans="1:98" s="97" customFormat="1" x14ac:dyDescent="0.25">
      <c r="A53" s="80" t="s">
        <v>238</v>
      </c>
      <c r="B53" s="117">
        <v>15501847</v>
      </c>
      <c r="C53" s="5" t="s">
        <v>354</v>
      </c>
      <c r="D53"/>
      <c r="E53">
        <v>522920</v>
      </c>
      <c r="F53" s="108">
        <v>45287</v>
      </c>
      <c r="G53" s="109"/>
      <c r="H53" s="109" t="s">
        <v>307</v>
      </c>
      <c r="I53" s="109" t="s">
        <v>307</v>
      </c>
      <c r="J53" s="109" t="s">
        <v>307</v>
      </c>
      <c r="K53" s="87" t="e">
        <f>Q53/R53-1</f>
        <v>#DIV/0!</v>
      </c>
      <c r="L53" s="87" t="e">
        <f>R53/S53-1</f>
        <v>#DIV/0!</v>
      </c>
      <c r="M53" s="87" t="e">
        <f>S53/T53-1</f>
        <v>#DIV/0!</v>
      </c>
      <c r="N53" s="110">
        <f>Q53-R53</f>
        <v>0</v>
      </c>
      <c r="O53" s="110">
        <f>R53-S53</f>
        <v>0</v>
      </c>
      <c r="P53" s="110">
        <f>S53-T53</f>
        <v>0</v>
      </c>
      <c r="Q53" s="111"/>
      <c r="R53" s="111"/>
      <c r="S53" s="111"/>
      <c r="T53" s="111"/>
      <c r="U53" s="87">
        <f>(AA53-AB53)/ABS(AB53)</f>
        <v>-1</v>
      </c>
      <c r="V53" s="87">
        <f>(AB53-AC53)/ABS(AC53)</f>
        <v>0.38555716953724833</v>
      </c>
      <c r="W53" s="87">
        <f>(AC53-AD53)/ABS(AD53)</f>
        <v>0.15757866922892136</v>
      </c>
      <c r="X53" s="110">
        <f>AA53-AB53</f>
        <v>-6.6769999999999996</v>
      </c>
      <c r="Y53" s="110">
        <f>AB53-AC53</f>
        <v>1.8579999999999997</v>
      </c>
      <c r="Z53" s="110">
        <f>AC53-AD53</f>
        <v>0.65599999999999969</v>
      </c>
      <c r="AA53" s="111"/>
      <c r="AB53" s="111">
        <v>6.6769999999999996</v>
      </c>
      <c r="AC53" s="111">
        <v>4.819</v>
      </c>
      <c r="AD53" s="111">
        <v>4.1630000000000003</v>
      </c>
      <c r="AE53" s="87">
        <f>(AK53-AL53)/ABS(AL53)</f>
        <v>-1</v>
      </c>
      <c r="AF53" s="87">
        <f>(AL53-AM53)/ABS(AM53)</f>
        <v>0.94560404807084131</v>
      </c>
      <c r="AG53" s="87">
        <f>(AM53-AN53)/ABS(AN53)</f>
        <v>0.42947558770343564</v>
      </c>
      <c r="AH53" s="110">
        <f>AK53-AL53</f>
        <v>-3.0760000000000001</v>
      </c>
      <c r="AI53" s="110">
        <f>AL53-AM53</f>
        <v>1.4950000000000001</v>
      </c>
      <c r="AJ53" s="110">
        <f>AM53-AN53</f>
        <v>0.47499999999999987</v>
      </c>
      <c r="AK53" s="111"/>
      <c r="AL53" s="111">
        <v>3.0760000000000001</v>
      </c>
      <c r="AM53" s="111">
        <v>1.581</v>
      </c>
      <c r="AN53" s="111">
        <v>1.1060000000000001</v>
      </c>
      <c r="AO53" s="87">
        <f>(AU53-AV53)/ABS(AV53)</f>
        <v>-1</v>
      </c>
      <c r="AP53" s="87">
        <f>(AV53-AW53)/ABS(AW53)</f>
        <v>0.83556638246041415</v>
      </c>
      <c r="AQ53" s="87">
        <f>(AW53-AX53)/ABS(AX53)</f>
        <v>0.57129186602870818</v>
      </c>
      <c r="AR53" s="110">
        <f>AU53-AV53</f>
        <v>-3.0139999999999998</v>
      </c>
      <c r="AS53" s="110">
        <f>AV53-AW53</f>
        <v>1.3719999999999999</v>
      </c>
      <c r="AT53" s="110">
        <f>AW53-AX53</f>
        <v>0.59699999999999998</v>
      </c>
      <c r="AU53" s="111"/>
      <c r="AV53" s="111">
        <v>3.0139999999999998</v>
      </c>
      <c r="AW53" s="111">
        <v>1.6419999999999999</v>
      </c>
      <c r="AX53" s="111">
        <v>1.0449999999999999</v>
      </c>
      <c r="AY53" s="87">
        <f>(BE53-BF53)/ABS(BF53)</f>
        <v>-1</v>
      </c>
      <c r="AZ53" s="87">
        <f>(BF53-BG53)/ABS(BG53)</f>
        <v>0.51209677419354827</v>
      </c>
      <c r="BA53" s="87">
        <f>(BG53-BH53)/ABS(BH53)</f>
        <v>0.27324586423274405</v>
      </c>
      <c r="BB53" s="110">
        <f>BE53-BF53</f>
        <v>-3.375</v>
      </c>
      <c r="BC53" s="110">
        <f>BF53-BG53</f>
        <v>1.1429999999999998</v>
      </c>
      <c r="BD53" s="110">
        <f>BG53-BH53</f>
        <v>0.47900000000000031</v>
      </c>
      <c r="BE53" s="111"/>
      <c r="BF53" s="111">
        <v>3.375</v>
      </c>
      <c r="BG53" s="111">
        <v>2.2320000000000002</v>
      </c>
      <c r="BH53" s="111">
        <v>1.7529999999999999</v>
      </c>
      <c r="BI53" s="87">
        <f>(BO53-BP53)/ABS(BP53)</f>
        <v>-1</v>
      </c>
      <c r="BJ53" s="87">
        <f>(BP53-BQ53)/ABS(BQ53)</f>
        <v>1.1178813221823971</v>
      </c>
      <c r="BK53" s="87">
        <f>(BQ53-BR53)/ABS(BR53)</f>
        <v>-0.46642583935401616</v>
      </c>
      <c r="BL53" s="110">
        <f>BO53-BP53</f>
        <v>-10.635999999999999</v>
      </c>
      <c r="BM53" s="110">
        <f>BP53-BQ53</f>
        <v>5.613999999999999</v>
      </c>
      <c r="BN53" s="110">
        <f>BQ53-BR53</f>
        <v>-4.3900000000000006</v>
      </c>
      <c r="BO53" s="111"/>
      <c r="BP53" s="111">
        <v>10.635999999999999</v>
      </c>
      <c r="BQ53" s="111">
        <v>5.0220000000000002</v>
      </c>
      <c r="BR53" s="111">
        <v>9.4120000000000008</v>
      </c>
      <c r="BS53" s="87">
        <f>(BY53-BZ53)/ABS(BZ53)</f>
        <v>-1</v>
      </c>
      <c r="BT53" s="87">
        <f>(BZ53-CA53)/ABS(CA53)</f>
        <v>0</v>
      </c>
      <c r="BU53" s="87">
        <f>(CA53-CB53)/ABS(CB53)</f>
        <v>0</v>
      </c>
      <c r="BV53" s="110">
        <f>BY53-BZ53</f>
        <v>-4</v>
      </c>
      <c r="BW53" s="110">
        <f>BZ53-CA53</f>
        <v>0</v>
      </c>
      <c r="BX53" s="110">
        <f>CA53-CB53</f>
        <v>0</v>
      </c>
      <c r="BY53" s="54"/>
      <c r="BZ53" s="54">
        <v>4</v>
      </c>
      <c r="CA53" s="54">
        <v>4</v>
      </c>
      <c r="CB53" s="54">
        <v>4</v>
      </c>
      <c r="CC53" s="110">
        <f>Tabel1[[#This Row],[2023 - Antal skibe ]]-Tabel1[[#This Row],[2022 - Antal skibe ]]</f>
        <v>0</v>
      </c>
      <c r="CD53" s="110">
        <f>Tabel1[[#This Row],[2022 - Antal skibe ]]-Tabel1[[#This Row],[2021 - Antal skibe ]]</f>
        <v>0</v>
      </c>
      <c r="CE53" s="5"/>
      <c r="CF53" s="5"/>
      <c r="CG53" s="5"/>
      <c r="CH53" s="100" t="e">
        <f>(Tabel1[[#This Row],[Godsomsætning 2023]]-Tabel1[[#This Row],[Godsomsætning 2022]])/Tabel1[[#This Row],[Godsomsætning 2022]]</f>
        <v>#DIV/0!</v>
      </c>
      <c r="CI53" s="100" t="e">
        <f>(Tabel1[[#This Row],[Godsomsætning 2022]]-Tabel1[[#This Row],[Godsomsætning 2021]])/Tabel1[[#This Row],[Godsomsætning 2021]]</f>
        <v>#DIV/0!</v>
      </c>
      <c r="CJ53" s="99">
        <f>Tabel1[[#This Row],[Godsomsætning 2023]]-Tabel1[[#This Row],[Godsomsætning 2022]]</f>
        <v>0</v>
      </c>
      <c r="CK53" s="89">
        <f>Tabel1[[#This Row],[Godsomsætning 2022]]-Tabel1[[#This Row],[Godsomsætning 2021]]</f>
        <v>0</v>
      </c>
      <c r="CL53" s="54"/>
      <c r="CM53" s="54"/>
      <c r="CN53" s="54"/>
      <c r="CO53" s="19"/>
      <c r="CP53" s="1" t="s">
        <v>11</v>
      </c>
      <c r="CQ53" s="4"/>
      <c r="CR53" s="1">
        <v>2100</v>
      </c>
      <c r="CS53" s="1" t="s">
        <v>360</v>
      </c>
      <c r="CT53" s="15" t="s">
        <v>15</v>
      </c>
    </row>
    <row r="54" spans="1:98" s="97" customFormat="1" x14ac:dyDescent="0.25">
      <c r="A54" s="80" t="s">
        <v>267</v>
      </c>
      <c r="B54" s="117">
        <v>18915642</v>
      </c>
      <c r="C54" s="5" t="s">
        <v>111</v>
      </c>
      <c r="D54"/>
      <c r="E54">
        <v>301100</v>
      </c>
      <c r="F54" s="108">
        <v>45307</v>
      </c>
      <c r="G54" s="109"/>
      <c r="H54" s="109" t="s">
        <v>313</v>
      </c>
      <c r="I54" s="109" t="s">
        <v>313</v>
      </c>
      <c r="J54" s="109" t="s">
        <v>313</v>
      </c>
      <c r="K54" s="87" t="e">
        <f>Q54/R54-1</f>
        <v>#DIV/0!</v>
      </c>
      <c r="L54" s="87" t="e">
        <f>R54/S54-1</f>
        <v>#DIV/0!</v>
      </c>
      <c r="M54" s="87" t="e">
        <f>S54/T54-1</f>
        <v>#DIV/0!</v>
      </c>
      <c r="N54" s="110">
        <f>Q54-R54</f>
        <v>0</v>
      </c>
      <c r="O54" s="110">
        <f>R54-S54</f>
        <v>0</v>
      </c>
      <c r="P54" s="110">
        <f>S54-T54</f>
        <v>0</v>
      </c>
      <c r="Q54" s="111"/>
      <c r="R54" s="111"/>
      <c r="S54" s="111"/>
      <c r="T54" s="111"/>
      <c r="U54" s="87">
        <f>(AA54-AB54)/ABS(AB54)</f>
        <v>-1</v>
      </c>
      <c r="V54" s="87">
        <f>(AB54-AC54)/ABS(AC54)</f>
        <v>0.5027590012415506</v>
      </c>
      <c r="W54" s="87">
        <f>(AC54-AD54)/ABS(AD54)</f>
        <v>-0.56221880001207847</v>
      </c>
      <c r="X54" s="110">
        <f>AA54-AB54</f>
        <v>-21.786999999999999</v>
      </c>
      <c r="Y54" s="110">
        <f>AB54-AC54</f>
        <v>7.2889999999999997</v>
      </c>
      <c r="Z54" s="110">
        <f>AC54-AD54</f>
        <v>-18.619</v>
      </c>
      <c r="AA54" s="111"/>
      <c r="AB54" s="111">
        <v>21.786999999999999</v>
      </c>
      <c r="AC54" s="111">
        <v>14.497999999999999</v>
      </c>
      <c r="AD54" s="111">
        <v>33.116999999999997</v>
      </c>
      <c r="AE54" s="87">
        <f>(AK54-AL54)/ABS(AL54)</f>
        <v>1</v>
      </c>
      <c r="AF54" s="87">
        <f>(AL54-AM54)/ABS(AM54)</f>
        <v>0.7670761670761671</v>
      </c>
      <c r="AG54" s="87">
        <f>(AM54-AN54)/ABS(AN54)</f>
        <v>-1.8434359133768523</v>
      </c>
      <c r="AH54" s="110">
        <f>AK54-AL54</f>
        <v>1.8959999999999999</v>
      </c>
      <c r="AI54" s="110">
        <f>AL54-AM54</f>
        <v>6.2440000000000007</v>
      </c>
      <c r="AJ54" s="110">
        <f>AM54-AN54</f>
        <v>-17.791</v>
      </c>
      <c r="AK54" s="111"/>
      <c r="AL54" s="111">
        <v>-1.8959999999999999</v>
      </c>
      <c r="AM54" s="111">
        <v>-8.14</v>
      </c>
      <c r="AN54" s="111">
        <v>9.6509999999999998</v>
      </c>
      <c r="AO54" s="87">
        <f>(AU54-AV54)/ABS(AV54)</f>
        <v>1</v>
      </c>
      <c r="AP54" s="87">
        <f>(AV54-AW54)/ABS(AW54)</f>
        <v>0.75786197273800582</v>
      </c>
      <c r="AQ54" s="87">
        <f>(AW54-AX54)/ABS(AX54)</f>
        <v>-2.0869108726084931</v>
      </c>
      <c r="AR54" s="110">
        <f>AU54-AV54</f>
        <v>2.2559999999999998</v>
      </c>
      <c r="AS54" s="110">
        <f>AV54-AW54</f>
        <v>7.0609999999999999</v>
      </c>
      <c r="AT54" s="110">
        <f>AW54-AX54</f>
        <v>-17.888999999999999</v>
      </c>
      <c r="AU54" s="111"/>
      <c r="AV54" s="111">
        <v>-2.2559999999999998</v>
      </c>
      <c r="AW54" s="111">
        <v>-9.3170000000000002</v>
      </c>
      <c r="AX54" s="111">
        <v>8.5719999999999992</v>
      </c>
      <c r="AY54" s="87">
        <f>(BE54-BF54)/ABS(BF54)</f>
        <v>-1</v>
      </c>
      <c r="AZ54" s="87">
        <f>(BF54-BG54)/ABS(BG54)</f>
        <v>0.44558047493403691</v>
      </c>
      <c r="BA54" s="87">
        <f>(BG54-BH54)/ABS(BH54)</f>
        <v>-0.66626307099614757</v>
      </c>
      <c r="BB54" s="110">
        <f>BE54-BF54</f>
        <v>-8.766</v>
      </c>
      <c r="BC54" s="110">
        <f>BF54-BG54</f>
        <v>2.702</v>
      </c>
      <c r="BD54" s="110">
        <f>BG54-BH54</f>
        <v>-12.106000000000002</v>
      </c>
      <c r="BE54" s="111"/>
      <c r="BF54" s="111">
        <v>8.766</v>
      </c>
      <c r="BG54" s="111">
        <v>6.0640000000000001</v>
      </c>
      <c r="BH54" s="111">
        <v>18.170000000000002</v>
      </c>
      <c r="BI54" s="87">
        <f>(BO54-BP54)/ABS(BP54)</f>
        <v>-1</v>
      </c>
      <c r="BJ54" s="87">
        <f>(BP54-BQ54)/ABS(BQ54)</f>
        <v>4.823957081293441E-2</v>
      </c>
      <c r="BK54" s="87">
        <f>(BQ54-BR54)/ABS(BR54)</f>
        <v>-0.29937456995265638</v>
      </c>
      <c r="BL54" s="110">
        <f>BO54-BP54</f>
        <v>-71.513000000000005</v>
      </c>
      <c r="BM54" s="110">
        <f>BP54-BQ54</f>
        <v>3.291000000000011</v>
      </c>
      <c r="BN54" s="110">
        <f>BQ54-BR54</f>
        <v>-29.15100000000001</v>
      </c>
      <c r="BO54" s="111"/>
      <c r="BP54" s="111">
        <v>71.513000000000005</v>
      </c>
      <c r="BQ54" s="111">
        <v>68.221999999999994</v>
      </c>
      <c r="BR54" s="111">
        <v>97.373000000000005</v>
      </c>
      <c r="BS54" s="87">
        <f>(BY54-BZ54)/ABS(BZ54)</f>
        <v>-1</v>
      </c>
      <c r="BT54" s="87">
        <f>(BZ54-CA54)/ABS(CA54)</f>
        <v>-6.25E-2</v>
      </c>
      <c r="BU54" s="87">
        <f>(CA54-CB54)/ABS(CB54)</f>
        <v>0</v>
      </c>
      <c r="BV54" s="110">
        <f>BY54-BZ54</f>
        <v>-45</v>
      </c>
      <c r="BW54" s="110">
        <f>BZ54-CA54</f>
        <v>-3</v>
      </c>
      <c r="BX54" s="110">
        <f>CA54-CB54</f>
        <v>0</v>
      </c>
      <c r="BY54" s="54"/>
      <c r="BZ54" s="54">
        <v>45</v>
      </c>
      <c r="CA54" s="54">
        <v>48</v>
      </c>
      <c r="CB54" s="54">
        <v>48</v>
      </c>
      <c r="CC54" s="110">
        <f>Tabel1[[#This Row],[2023 - Antal skibe ]]-Tabel1[[#This Row],[2022 - Antal skibe ]]</f>
        <v>0</v>
      </c>
      <c r="CD54" s="110">
        <f>Tabel1[[#This Row],[2022 - Antal skibe ]]-Tabel1[[#This Row],[2021 - Antal skibe ]]</f>
        <v>0</v>
      </c>
      <c r="CE54" s="5"/>
      <c r="CF54" s="5"/>
      <c r="CG54" s="5"/>
      <c r="CH54" s="100" t="e">
        <f>(Tabel1[[#This Row],[Godsomsætning 2023]]-Tabel1[[#This Row],[Godsomsætning 2022]])/Tabel1[[#This Row],[Godsomsætning 2022]]</f>
        <v>#DIV/0!</v>
      </c>
      <c r="CI54" s="100" t="e">
        <f>(Tabel1[[#This Row],[Godsomsætning 2022]]-Tabel1[[#This Row],[Godsomsætning 2021]])/Tabel1[[#This Row],[Godsomsætning 2021]]</f>
        <v>#DIV/0!</v>
      </c>
      <c r="CJ54" s="99">
        <f>Tabel1[[#This Row],[Godsomsætning 2023]]-Tabel1[[#This Row],[Godsomsætning 2022]]</f>
        <v>0</v>
      </c>
      <c r="CK54" s="89">
        <f>Tabel1[[#This Row],[Godsomsætning 2022]]-Tabel1[[#This Row],[Godsomsætning 2021]]</f>
        <v>0</v>
      </c>
      <c r="CL54" s="54"/>
      <c r="CM54" s="54"/>
      <c r="CN54" s="54"/>
      <c r="CO54" s="19"/>
      <c r="CP54" s="1" t="s">
        <v>17</v>
      </c>
      <c r="CQ54" s="4"/>
      <c r="CR54" s="1">
        <v>6960</v>
      </c>
      <c r="CS54" s="1" t="s">
        <v>333</v>
      </c>
      <c r="CT54" s="15" t="s">
        <v>10</v>
      </c>
    </row>
    <row r="55" spans="1:98" s="97" customFormat="1" x14ac:dyDescent="0.25">
      <c r="A55" s="80" t="s">
        <v>175</v>
      </c>
      <c r="B55" s="117">
        <v>33785682</v>
      </c>
      <c r="C55" s="5" t="s">
        <v>165</v>
      </c>
      <c r="D55" t="s">
        <v>202</v>
      </c>
      <c r="E55">
        <v>466900</v>
      </c>
      <c r="F55" s="108">
        <v>45350</v>
      </c>
      <c r="G55" s="109"/>
      <c r="H55" s="109" t="s">
        <v>21</v>
      </c>
      <c r="I55" s="109" t="s">
        <v>21</v>
      </c>
      <c r="J55" s="109" t="s">
        <v>21</v>
      </c>
      <c r="K55" s="87">
        <f>Q55/R55-1</f>
        <v>-1</v>
      </c>
      <c r="L55" s="87">
        <f>R55/S55-1</f>
        <v>0.28786057879901228</v>
      </c>
      <c r="M55" s="87">
        <f>S55/T55-1</f>
        <v>7.6096997302644631E-2</v>
      </c>
      <c r="N55" s="110">
        <f>Q55-R55</f>
        <v>-412.57</v>
      </c>
      <c r="O55" s="110">
        <f>R55-S55</f>
        <v>92.216999999999985</v>
      </c>
      <c r="P55" s="110">
        <f>S55-T55</f>
        <v>22.653999999999996</v>
      </c>
      <c r="Q55" s="111"/>
      <c r="R55" s="111">
        <v>412.57</v>
      </c>
      <c r="S55" s="111">
        <v>320.35300000000001</v>
      </c>
      <c r="T55" s="111">
        <v>297.69900000000001</v>
      </c>
      <c r="U55" s="87">
        <f>(AA55-AB55)/ABS(AB55)</f>
        <v>-1</v>
      </c>
      <c r="V55" s="87">
        <f>(AB55-AC55)/ABS(AC55)</f>
        <v>0.51973717633909677</v>
      </c>
      <c r="W55" s="87">
        <f>(AC55-AD55)/ABS(AD55)</f>
        <v>0.286570220924659</v>
      </c>
      <c r="X55" s="110">
        <f>AA55-AB55</f>
        <v>-89.742000000000004</v>
      </c>
      <c r="Y55" s="110">
        <f>AB55-AC55</f>
        <v>30.691000000000003</v>
      </c>
      <c r="Z55" s="110">
        <f>AC55-AD55</f>
        <v>13.152999999999999</v>
      </c>
      <c r="AA55" s="111"/>
      <c r="AB55" s="111">
        <v>89.742000000000004</v>
      </c>
      <c r="AC55" s="111">
        <v>59.051000000000002</v>
      </c>
      <c r="AD55" s="111">
        <v>45.898000000000003</v>
      </c>
      <c r="AE55" s="87">
        <f>(AK55-AL55)/ABS(AL55)</f>
        <v>-1</v>
      </c>
      <c r="AF55" s="87">
        <f>(AL55-AM55)/ABS(AM55)</f>
        <v>0.49590137058167744</v>
      </c>
      <c r="AG55" s="87">
        <f>(AM55-AN55)/ABS(AN55)</f>
        <v>4.6126510305614783</v>
      </c>
      <c r="AH55" s="110">
        <f>AK55-AL55</f>
        <v>-22.811</v>
      </c>
      <c r="AI55" s="110">
        <f>AL55-AM55</f>
        <v>7.5619999999999994</v>
      </c>
      <c r="AJ55" s="110">
        <f>AM55-AN55</f>
        <v>19.47</v>
      </c>
      <c r="AK55" s="111"/>
      <c r="AL55" s="111">
        <v>22.811</v>
      </c>
      <c r="AM55" s="111">
        <v>15.249000000000001</v>
      </c>
      <c r="AN55" s="111">
        <v>-4.2210000000000001</v>
      </c>
      <c r="AO55" s="87">
        <f>(AU55-AV55)/ABS(AV55)</f>
        <v>-1</v>
      </c>
      <c r="AP55" s="87">
        <f>(AV55-AW55)/ABS(AW55)</f>
        <v>0.75579370395177492</v>
      </c>
      <c r="AQ55" s="87">
        <f>(AW55-AX55)/ABS(AX55)</f>
        <v>4.1901709401709404</v>
      </c>
      <c r="AR55" s="110">
        <f>AU55-AV55</f>
        <v>-26.213999999999999</v>
      </c>
      <c r="AS55" s="110">
        <f>AV55-AW55</f>
        <v>11.283999999999999</v>
      </c>
      <c r="AT55" s="110">
        <f>AW55-AX55</f>
        <v>19.61</v>
      </c>
      <c r="AU55" s="111"/>
      <c r="AV55" s="111">
        <v>26.213999999999999</v>
      </c>
      <c r="AW55" s="111">
        <v>14.93</v>
      </c>
      <c r="AX55" s="111">
        <v>-4.68</v>
      </c>
      <c r="AY55" s="87">
        <f>(BE55-BF55)/ABS(BF55)</f>
        <v>-1</v>
      </c>
      <c r="AZ55" s="87">
        <f>(BF55-BG55)/ABS(BG55)</f>
        <v>0.43549832398526434</v>
      </c>
      <c r="BA55" s="87">
        <f>(BG55-BH55)/ABS(BH55)</f>
        <v>0.46089696969696969</v>
      </c>
      <c r="BB55" s="110">
        <f>BE55-BF55</f>
        <v>-43.253</v>
      </c>
      <c r="BC55" s="110">
        <f>BF55-BG55</f>
        <v>13.122</v>
      </c>
      <c r="BD55" s="110">
        <f>BG55-BH55</f>
        <v>9.5060000000000002</v>
      </c>
      <c r="BE55" s="111"/>
      <c r="BF55" s="111">
        <v>43.253</v>
      </c>
      <c r="BG55" s="111">
        <v>30.131</v>
      </c>
      <c r="BH55" s="111">
        <v>20.625</v>
      </c>
      <c r="BI55" s="87">
        <f>(BO55-BP55)/ABS(BP55)</f>
        <v>-1</v>
      </c>
      <c r="BJ55" s="87">
        <f>(BP55-BQ55)/ABS(BQ55)</f>
        <v>0.2193294741919922</v>
      </c>
      <c r="BK55" s="87">
        <f>(BQ55-BR55)/ABS(BR55)</f>
        <v>0.31452124286620181</v>
      </c>
      <c r="BL55" s="110">
        <f>BO55-BP55</f>
        <v>-252.767</v>
      </c>
      <c r="BM55" s="110">
        <f>BP55-BQ55</f>
        <v>45.466999999999985</v>
      </c>
      <c r="BN55" s="110">
        <f>BQ55-BR55</f>
        <v>49.600000000000023</v>
      </c>
      <c r="BO55" s="111"/>
      <c r="BP55" s="111">
        <v>252.767</v>
      </c>
      <c r="BQ55" s="111">
        <v>207.3</v>
      </c>
      <c r="BR55" s="111">
        <v>157.69999999999999</v>
      </c>
      <c r="BS55" s="87">
        <f>(BY55-BZ55)/ABS(BZ55)</f>
        <v>-1</v>
      </c>
      <c r="BT55" s="87">
        <f>(BZ55-CA55)/ABS(CA55)</f>
        <v>-7.0422535211267607E-3</v>
      </c>
      <c r="BU55" s="87">
        <f>(CA55-CB55)/ABS(CB55)</f>
        <v>-0.22826086956521738</v>
      </c>
      <c r="BV55" s="110">
        <f>BY55-BZ55</f>
        <v>-141</v>
      </c>
      <c r="BW55" s="110">
        <f>BZ55-CA55</f>
        <v>-1</v>
      </c>
      <c r="BX55" s="110">
        <f>CA55-CB55</f>
        <v>-42</v>
      </c>
      <c r="BY55" s="54"/>
      <c r="BZ55" s="54">
        <v>141</v>
      </c>
      <c r="CA55" s="54">
        <v>142</v>
      </c>
      <c r="CB55" s="54">
        <v>184</v>
      </c>
      <c r="CC55" s="110">
        <f>Tabel1[[#This Row],[2023 - Antal skibe ]]-Tabel1[[#This Row],[2022 - Antal skibe ]]</f>
        <v>0</v>
      </c>
      <c r="CD55" s="110">
        <f>Tabel1[[#This Row],[2022 - Antal skibe ]]-Tabel1[[#This Row],[2021 - Antal skibe ]]</f>
        <v>0</v>
      </c>
      <c r="CE55" s="5"/>
      <c r="CF55" s="5"/>
      <c r="CG55" s="5"/>
      <c r="CH55" s="100" t="e">
        <f>(Tabel1[[#This Row],[Godsomsætning 2023]]-Tabel1[[#This Row],[Godsomsætning 2022]])/Tabel1[[#This Row],[Godsomsætning 2022]]</f>
        <v>#DIV/0!</v>
      </c>
      <c r="CI55" s="100" t="e">
        <f>(Tabel1[[#This Row],[Godsomsætning 2022]]-Tabel1[[#This Row],[Godsomsætning 2021]])/Tabel1[[#This Row],[Godsomsætning 2021]]</f>
        <v>#DIV/0!</v>
      </c>
      <c r="CJ55" s="99">
        <f>Tabel1[[#This Row],[Godsomsætning 2023]]-Tabel1[[#This Row],[Godsomsætning 2022]]</f>
        <v>0</v>
      </c>
      <c r="CK55" s="89">
        <f>Tabel1[[#This Row],[Godsomsætning 2022]]-Tabel1[[#This Row],[Godsomsætning 2021]]</f>
        <v>0</v>
      </c>
      <c r="CL55" s="54"/>
      <c r="CM55" s="54"/>
      <c r="CN55" s="54"/>
      <c r="CO55" s="19"/>
      <c r="CP55" s="1" t="s">
        <v>11</v>
      </c>
      <c r="CQ55" s="4" t="s">
        <v>13</v>
      </c>
      <c r="CR55" s="1">
        <v>4600</v>
      </c>
      <c r="CS55" s="1" t="s">
        <v>351</v>
      </c>
      <c r="CT55" s="15" t="s">
        <v>327</v>
      </c>
    </row>
    <row r="56" spans="1:98" s="97" customFormat="1" x14ac:dyDescent="0.25">
      <c r="A56" s="80" t="s">
        <v>271</v>
      </c>
      <c r="B56" s="117">
        <v>49255616</v>
      </c>
      <c r="C56" s="5" t="s">
        <v>111</v>
      </c>
      <c r="D56"/>
      <c r="E56">
        <v>331500</v>
      </c>
      <c r="F56" s="108">
        <v>45271</v>
      </c>
      <c r="G56" s="109"/>
      <c r="H56" s="109" t="s">
        <v>307</v>
      </c>
      <c r="I56" s="109" t="s">
        <v>307</v>
      </c>
      <c r="J56" s="109" t="s">
        <v>307</v>
      </c>
      <c r="K56" s="87" t="e">
        <f>Q56/R56-1</f>
        <v>#DIV/0!</v>
      </c>
      <c r="L56" s="87" t="e">
        <f>R56/S56-1</f>
        <v>#DIV/0!</v>
      </c>
      <c r="M56" s="87" t="e">
        <f>S56/T56-1</f>
        <v>#DIV/0!</v>
      </c>
      <c r="N56" s="110">
        <f>Q56-R56</f>
        <v>0</v>
      </c>
      <c r="O56" s="110">
        <f>R56-S56</f>
        <v>0</v>
      </c>
      <c r="P56" s="110">
        <f>S56-T56</f>
        <v>0</v>
      </c>
      <c r="Q56" s="111"/>
      <c r="R56" s="111"/>
      <c r="S56" s="111"/>
      <c r="T56" s="111"/>
      <c r="U56" s="87">
        <f>(AA56-AB56)/ABS(AB56)</f>
        <v>-1</v>
      </c>
      <c r="V56" s="87">
        <f>(AB56-AC56)/ABS(AC56)</f>
        <v>0.15937740427294797</v>
      </c>
      <c r="W56" s="87">
        <f>(AC56-AD56)/ABS(AD56)</f>
        <v>8.8794381081255133E-2</v>
      </c>
      <c r="X56" s="110">
        <f>AA56-AB56</f>
        <v>-19.59</v>
      </c>
      <c r="Y56" s="110">
        <f>AB56-AC56</f>
        <v>2.6930000000000014</v>
      </c>
      <c r="Z56" s="110">
        <f>AC56-AD56</f>
        <v>1.3779999999999983</v>
      </c>
      <c r="AA56" s="111"/>
      <c r="AB56" s="111">
        <v>19.59</v>
      </c>
      <c r="AC56" s="111">
        <v>16.896999999999998</v>
      </c>
      <c r="AD56" s="111">
        <v>15.519</v>
      </c>
      <c r="AE56" s="87">
        <f>(AK56-AL56)/ABS(AL56)</f>
        <v>-1</v>
      </c>
      <c r="AF56" s="87">
        <f>(AL56-AM56)/ABS(AM56)</f>
        <v>0.43561391384473624</v>
      </c>
      <c r="AG56" s="87">
        <f>(AM56-AN56)/ABS(AN56)</f>
        <v>1.2387828777720475</v>
      </c>
      <c r="AH56" s="110">
        <f>AK56-AL56</f>
        <v>-6.2320000000000002</v>
      </c>
      <c r="AI56" s="110">
        <f>AL56-AM56</f>
        <v>1.891</v>
      </c>
      <c r="AJ56" s="110">
        <f>AM56-AN56</f>
        <v>2.4020000000000001</v>
      </c>
      <c r="AK56" s="111"/>
      <c r="AL56" s="111">
        <v>6.2320000000000002</v>
      </c>
      <c r="AM56" s="111">
        <v>4.3410000000000002</v>
      </c>
      <c r="AN56" s="111">
        <v>1.9390000000000001</v>
      </c>
      <c r="AO56" s="87">
        <f>(AU56-AV56)/ABS(AV56)</f>
        <v>-1</v>
      </c>
      <c r="AP56" s="87">
        <f>(AV56-AW56)/ABS(AW56)</f>
        <v>0.71752776436504084</v>
      </c>
      <c r="AQ56" s="87">
        <f>(AW56-AX56)/ABS(AX56)</f>
        <v>1.2921970116214723</v>
      </c>
      <c r="AR56" s="110">
        <f>AU56-AV56</f>
        <v>-7.1139999999999999</v>
      </c>
      <c r="AS56" s="110">
        <f>AV56-AW56</f>
        <v>2.9719999999999995</v>
      </c>
      <c r="AT56" s="110">
        <f>AW56-AX56</f>
        <v>2.3350000000000004</v>
      </c>
      <c r="AU56" s="111"/>
      <c r="AV56" s="111">
        <v>7.1139999999999999</v>
      </c>
      <c r="AW56" s="111">
        <v>4.1420000000000003</v>
      </c>
      <c r="AX56" s="111">
        <v>1.8069999999999999</v>
      </c>
      <c r="AY56" s="87">
        <f>(BE56-BF56)/ABS(BF56)</f>
        <v>-1</v>
      </c>
      <c r="AZ56" s="87">
        <f>(BF56-BG56)/ABS(BG56)</f>
        <v>0.17884041494955247</v>
      </c>
      <c r="BA56" s="87">
        <f>(BG56-BH56)/ABS(BH56)</f>
        <v>0.18637781336929954</v>
      </c>
      <c r="BB56" s="110">
        <f>BE56-BF56</f>
        <v>-16.591000000000001</v>
      </c>
      <c r="BC56" s="110">
        <f>BF56-BG56</f>
        <v>2.5170000000000012</v>
      </c>
      <c r="BD56" s="110">
        <f>BG56-BH56</f>
        <v>2.2110000000000003</v>
      </c>
      <c r="BE56" s="111"/>
      <c r="BF56" s="111">
        <v>16.591000000000001</v>
      </c>
      <c r="BG56" s="111">
        <v>14.074</v>
      </c>
      <c r="BH56" s="111">
        <v>11.863</v>
      </c>
      <c r="BI56" s="87">
        <f>(BO56-BP56)/ABS(BP56)</f>
        <v>-1</v>
      </c>
      <c r="BJ56" s="87">
        <f>(BP56-BQ56)/ABS(BQ56)</f>
        <v>0.10218092008874373</v>
      </c>
      <c r="BK56" s="87">
        <f>(BQ56-BR56)/ABS(BR56)</f>
        <v>0.20317300428103746</v>
      </c>
      <c r="BL56" s="110">
        <f>BO56-BP56</f>
        <v>-26.33</v>
      </c>
      <c r="BM56" s="110">
        <f>BP56-BQ56</f>
        <v>2.4409999999999989</v>
      </c>
      <c r="BN56" s="110">
        <f>BQ56-BR56</f>
        <v>4.0339999999999989</v>
      </c>
      <c r="BO56" s="111"/>
      <c r="BP56" s="111">
        <v>26.33</v>
      </c>
      <c r="BQ56" s="111">
        <v>23.888999999999999</v>
      </c>
      <c r="BR56" s="111">
        <v>19.855</v>
      </c>
      <c r="BS56" s="87">
        <f>(BY56-BZ56)/ABS(BZ56)</f>
        <v>-1</v>
      </c>
      <c r="BT56" s="87">
        <f>(BZ56-CA56)/ABS(CA56)</f>
        <v>0.11538461538461539</v>
      </c>
      <c r="BU56" s="87">
        <f>(CA56-CB56)/ABS(CB56)</f>
        <v>0</v>
      </c>
      <c r="BV56" s="110">
        <f>BY56-BZ56</f>
        <v>-29</v>
      </c>
      <c r="BW56" s="110">
        <f>BZ56-CA56</f>
        <v>3</v>
      </c>
      <c r="BX56" s="110">
        <f>CA56-CB56</f>
        <v>0</v>
      </c>
      <c r="BY56" s="54"/>
      <c r="BZ56" s="54">
        <v>29</v>
      </c>
      <c r="CA56" s="54">
        <v>26</v>
      </c>
      <c r="CB56" s="54">
        <v>26</v>
      </c>
      <c r="CC56" s="110">
        <f>Tabel1[[#This Row],[2023 - Antal skibe ]]-Tabel1[[#This Row],[2022 - Antal skibe ]]</f>
        <v>0</v>
      </c>
      <c r="CD56" s="110">
        <f>Tabel1[[#This Row],[2022 - Antal skibe ]]-Tabel1[[#This Row],[2021 - Antal skibe ]]</f>
        <v>0</v>
      </c>
      <c r="CE56" s="5"/>
      <c r="CF56" s="5"/>
      <c r="CG56" s="5"/>
      <c r="CH56" s="100" t="e">
        <f>(Tabel1[[#This Row],[Godsomsætning 2023]]-Tabel1[[#This Row],[Godsomsætning 2022]])/Tabel1[[#This Row],[Godsomsætning 2022]]</f>
        <v>#DIV/0!</v>
      </c>
      <c r="CI56" s="100" t="e">
        <f>(Tabel1[[#This Row],[Godsomsætning 2022]]-Tabel1[[#This Row],[Godsomsætning 2021]])/Tabel1[[#This Row],[Godsomsætning 2021]]</f>
        <v>#DIV/0!</v>
      </c>
      <c r="CJ56" s="99">
        <f>Tabel1[[#This Row],[Godsomsætning 2023]]-Tabel1[[#This Row],[Godsomsætning 2022]]</f>
        <v>0</v>
      </c>
      <c r="CK56" s="89">
        <f>Tabel1[[#This Row],[Godsomsætning 2022]]-Tabel1[[#This Row],[Godsomsætning 2021]]</f>
        <v>0</v>
      </c>
      <c r="CL56" s="54"/>
      <c r="CM56" s="54"/>
      <c r="CN56" s="54"/>
      <c r="CO56" s="19"/>
      <c r="CP56" s="1" t="s">
        <v>9</v>
      </c>
      <c r="CQ56" s="4"/>
      <c r="CR56" s="1">
        <v>7730</v>
      </c>
      <c r="CS56" s="1" t="s">
        <v>309</v>
      </c>
      <c r="CT56" s="15" t="s">
        <v>14</v>
      </c>
    </row>
    <row r="57" spans="1:98" s="97" customFormat="1" x14ac:dyDescent="0.25">
      <c r="A57" s="80" t="s">
        <v>249</v>
      </c>
      <c r="B57" s="117">
        <v>35802169</v>
      </c>
      <c r="C57" s="5" t="s">
        <v>354</v>
      </c>
      <c r="D57"/>
      <c r="E57">
        <v>522220</v>
      </c>
      <c r="F57" s="108">
        <v>45307</v>
      </c>
      <c r="G57" s="109"/>
      <c r="H57" s="109" t="s">
        <v>313</v>
      </c>
      <c r="I57" s="109" t="s">
        <v>313</v>
      </c>
      <c r="J57" s="109" t="s">
        <v>313</v>
      </c>
      <c r="K57" s="87" t="e">
        <f>Q57/R57-1</f>
        <v>#DIV/0!</v>
      </c>
      <c r="L57" s="87" t="e">
        <f>R57/S57-1</f>
        <v>#DIV/0!</v>
      </c>
      <c r="M57" s="87" t="e">
        <f>S57/T57-1</f>
        <v>#DIV/0!</v>
      </c>
      <c r="N57" s="110">
        <f>Q57-R57</f>
        <v>0</v>
      </c>
      <c r="O57" s="110">
        <f>R57-S57</f>
        <v>0</v>
      </c>
      <c r="P57" s="110">
        <f>S57-T57</f>
        <v>0</v>
      </c>
      <c r="Q57" s="111"/>
      <c r="R57" s="111"/>
      <c r="S57" s="111"/>
      <c r="T57" s="111"/>
      <c r="U57" s="87">
        <f>(AA57-AB57)/ABS(AB57)</f>
        <v>-1</v>
      </c>
      <c r="V57" s="87">
        <f>(AB57-AC57)/ABS(AC57)</f>
        <v>0.59554140127388533</v>
      </c>
      <c r="W57" s="87">
        <f>(AC57-AD57)/ABS(AD57)</f>
        <v>-0.25029844807003582</v>
      </c>
      <c r="X57" s="110">
        <f>AA57-AB57</f>
        <v>-3.0059999999999998</v>
      </c>
      <c r="Y57" s="110">
        <f>AB57-AC57</f>
        <v>1.1219999999999999</v>
      </c>
      <c r="Z57" s="110">
        <f>AC57-AD57</f>
        <v>-0.629</v>
      </c>
      <c r="AA57" s="111"/>
      <c r="AB57" s="111">
        <v>3.0059999999999998</v>
      </c>
      <c r="AC57" s="111">
        <v>1.8839999999999999</v>
      </c>
      <c r="AD57" s="111">
        <v>2.5129999999999999</v>
      </c>
      <c r="AE57" s="87">
        <f>(AK57-AL57)/ABS(AL57)</f>
        <v>-1</v>
      </c>
      <c r="AF57" s="87">
        <f>(AL57-AM57)/ABS(AM57)</f>
        <v>0.60189573459715651</v>
      </c>
      <c r="AG57" s="87">
        <f>(AM57-AN57)/ABS(AN57)</f>
        <v>-0.37758112094395285</v>
      </c>
      <c r="AH57" s="110">
        <f>AK57-AL57</f>
        <v>-1.3520000000000001</v>
      </c>
      <c r="AI57" s="110">
        <f>AL57-AM57</f>
        <v>0.50800000000000012</v>
      </c>
      <c r="AJ57" s="110">
        <f>AM57-AN57</f>
        <v>-0.51200000000000012</v>
      </c>
      <c r="AK57" s="111"/>
      <c r="AL57" s="111">
        <v>1.3520000000000001</v>
      </c>
      <c r="AM57" s="111">
        <v>0.84399999999999997</v>
      </c>
      <c r="AN57" s="111">
        <v>1.3560000000000001</v>
      </c>
      <c r="AO57" s="87">
        <f>(AU57-AV57)/ABS(AV57)</f>
        <v>-1</v>
      </c>
      <c r="AP57" s="87">
        <f>(AV57-AW57)/ABS(AW57)</f>
        <v>0.69330199764982381</v>
      </c>
      <c r="AQ57" s="87">
        <f>(AW57-AX57)/ABS(AX57)</f>
        <v>-0.37149187592319061</v>
      </c>
      <c r="AR57" s="110">
        <f>AU57-AV57</f>
        <v>-1.4410000000000001</v>
      </c>
      <c r="AS57" s="110">
        <f>AV57-AW57</f>
        <v>0.59000000000000008</v>
      </c>
      <c r="AT57" s="110">
        <f>AW57-AX57</f>
        <v>-0.50300000000000011</v>
      </c>
      <c r="AU57" s="111"/>
      <c r="AV57" s="111">
        <v>1.4410000000000001</v>
      </c>
      <c r="AW57" s="111">
        <v>0.85099999999999998</v>
      </c>
      <c r="AX57" s="111">
        <v>1.3540000000000001</v>
      </c>
      <c r="AY57" s="87">
        <f>(BE57-BF57)/ABS(BF57)</f>
        <v>-1</v>
      </c>
      <c r="AZ57" s="87">
        <f>(BF57-BG57)/ABS(BG57)</f>
        <v>0.2521598272138228</v>
      </c>
      <c r="BA57" s="87">
        <f>(BG57-BH57)/ABS(BH57)</f>
        <v>-0.12227488151658758</v>
      </c>
      <c r="BB57" s="110">
        <f>BE57-BF57</f>
        <v>-2.319</v>
      </c>
      <c r="BC57" s="110">
        <f>BF57-BG57</f>
        <v>0.46699999999999986</v>
      </c>
      <c r="BD57" s="110">
        <f>BG57-BH57</f>
        <v>-0.25799999999999979</v>
      </c>
      <c r="BE57" s="111"/>
      <c r="BF57" s="111">
        <v>2.319</v>
      </c>
      <c r="BG57" s="111">
        <v>1.8520000000000001</v>
      </c>
      <c r="BH57" s="111">
        <v>2.11</v>
      </c>
      <c r="BI57" s="87">
        <f>(BO57-BP57)/ABS(BP57)</f>
        <v>-1</v>
      </c>
      <c r="BJ57" s="87">
        <f>(BP57-BQ57)/ABS(BQ57)</f>
        <v>0.7678843226788431</v>
      </c>
      <c r="BK57" s="87">
        <f>(BQ57-BR57)/ABS(BR57)</f>
        <v>-0.16571428571428565</v>
      </c>
      <c r="BL57" s="110">
        <f>BO57-BP57</f>
        <v>-4.6459999999999999</v>
      </c>
      <c r="BM57" s="110">
        <f>BP57-BQ57</f>
        <v>2.0179999999999998</v>
      </c>
      <c r="BN57" s="110">
        <f>BQ57-BR57</f>
        <v>-0.5219999999999998</v>
      </c>
      <c r="BO57" s="111"/>
      <c r="BP57" s="111">
        <v>4.6459999999999999</v>
      </c>
      <c r="BQ57" s="111">
        <v>2.6280000000000001</v>
      </c>
      <c r="BR57" s="111">
        <v>3.15</v>
      </c>
      <c r="BS57" s="87">
        <f>(BY57-BZ57)/ABS(BZ57)</f>
        <v>-1</v>
      </c>
      <c r="BT57" s="87">
        <f>(BZ57-CA57)/ABS(CA57)</f>
        <v>0.5</v>
      </c>
      <c r="BU57" s="87">
        <f>(CA57-CB57)/ABS(CB57)</f>
        <v>0</v>
      </c>
      <c r="BV57" s="110">
        <f>BY57-BZ57</f>
        <v>-3</v>
      </c>
      <c r="BW57" s="110">
        <f>BZ57-CA57</f>
        <v>1</v>
      </c>
      <c r="BX57" s="110">
        <f>CA57-CB57</f>
        <v>0</v>
      </c>
      <c r="BY57" s="54"/>
      <c r="BZ57" s="54">
        <v>3</v>
      </c>
      <c r="CA57" s="54">
        <v>2</v>
      </c>
      <c r="CB57" s="54">
        <v>2</v>
      </c>
      <c r="CC57" s="110">
        <f>Tabel1[[#This Row],[2023 - Antal skibe ]]-Tabel1[[#This Row],[2022 - Antal skibe ]]</f>
        <v>0</v>
      </c>
      <c r="CD57" s="110">
        <f>Tabel1[[#This Row],[2022 - Antal skibe ]]-Tabel1[[#This Row],[2021 - Antal skibe ]]</f>
        <v>0</v>
      </c>
      <c r="CE57" s="5"/>
      <c r="CF57" s="5"/>
      <c r="CG57" s="5"/>
      <c r="CH57" s="100" t="e">
        <f>(Tabel1[[#This Row],[Godsomsætning 2023]]-Tabel1[[#This Row],[Godsomsætning 2022]])/Tabel1[[#This Row],[Godsomsætning 2022]]</f>
        <v>#DIV/0!</v>
      </c>
      <c r="CI57" s="100" t="e">
        <f>(Tabel1[[#This Row],[Godsomsætning 2022]]-Tabel1[[#This Row],[Godsomsætning 2021]])/Tabel1[[#This Row],[Godsomsætning 2021]]</f>
        <v>#DIV/0!</v>
      </c>
      <c r="CJ57" s="99">
        <f>Tabel1[[#This Row],[Godsomsætning 2023]]-Tabel1[[#This Row],[Godsomsætning 2022]]</f>
        <v>0</v>
      </c>
      <c r="CK57" s="89">
        <f>Tabel1[[#This Row],[Godsomsætning 2022]]-Tabel1[[#This Row],[Godsomsætning 2021]]</f>
        <v>0</v>
      </c>
      <c r="CL57" s="54"/>
      <c r="CM57" s="54"/>
      <c r="CN57" s="54"/>
      <c r="CO57" s="19"/>
      <c r="CP57" s="1" t="s">
        <v>9</v>
      </c>
      <c r="CQ57" s="4"/>
      <c r="CR57" s="1">
        <v>6710</v>
      </c>
      <c r="CS57" s="1" t="s">
        <v>356</v>
      </c>
      <c r="CT57" s="15" t="s">
        <v>12</v>
      </c>
    </row>
    <row r="58" spans="1:98" s="97" customFormat="1" x14ac:dyDescent="0.25">
      <c r="A58" s="80" t="s">
        <v>244</v>
      </c>
      <c r="B58" s="117">
        <v>21856436</v>
      </c>
      <c r="C58" s="5" t="s">
        <v>353</v>
      </c>
      <c r="D58"/>
      <c r="E58">
        <v>522920</v>
      </c>
      <c r="F58" s="108">
        <v>45398</v>
      </c>
      <c r="G58" s="109"/>
      <c r="H58" s="109" t="s">
        <v>21</v>
      </c>
      <c r="I58" s="109" t="s">
        <v>21</v>
      </c>
      <c r="J58" s="109" t="s">
        <v>21</v>
      </c>
      <c r="K58" s="87" t="e">
        <f>Q58/R58-1</f>
        <v>#DIV/0!</v>
      </c>
      <c r="L58" s="87" t="e">
        <f>R58/S58-1</f>
        <v>#DIV/0!</v>
      </c>
      <c r="M58" s="87" t="e">
        <f>S58/T58-1</f>
        <v>#DIV/0!</v>
      </c>
      <c r="N58" s="110">
        <f>Q58-R58</f>
        <v>0</v>
      </c>
      <c r="O58" s="110">
        <f>R58-S58</f>
        <v>0</v>
      </c>
      <c r="P58" s="110">
        <f>S58-T58</f>
        <v>0</v>
      </c>
      <c r="Q58" s="111"/>
      <c r="R58" s="111"/>
      <c r="S58" s="111"/>
      <c r="T58" s="111"/>
      <c r="U58" s="87" t="e">
        <f>(AA58-AB58)/ABS(AB58)</f>
        <v>#DIV/0!</v>
      </c>
      <c r="V58" s="87">
        <f>(AB58-AC58)/ABS(AC58)</f>
        <v>-1</v>
      </c>
      <c r="W58" s="87">
        <f>(AC58-AD58)/ABS(AD58)</f>
        <v>0.25130890052356014</v>
      </c>
      <c r="X58" s="110">
        <f>AA58-AB58</f>
        <v>0</v>
      </c>
      <c r="Y58" s="110">
        <f>AB58-AC58</f>
        <v>-1.9119999999999999</v>
      </c>
      <c r="Z58" s="110">
        <f>AC58-AD58</f>
        <v>0.3839999999999999</v>
      </c>
      <c r="AA58" s="111"/>
      <c r="AB58" s="111"/>
      <c r="AC58" s="111">
        <v>1.9119999999999999</v>
      </c>
      <c r="AD58" s="111">
        <v>1.528</v>
      </c>
      <c r="AE58" s="87">
        <f>(AK58-AL58)/ABS(AL58)</f>
        <v>-1</v>
      </c>
      <c r="AF58" s="87">
        <f>(AL58-AM58)/ABS(AM58)</f>
        <v>0.58695652173913027</v>
      </c>
      <c r="AG58" s="87">
        <f>(AM58-AN58)/ABS(AN58)</f>
        <v>2.5384615384615388</v>
      </c>
      <c r="AH58" s="110">
        <f>AK58-AL58</f>
        <v>-0.876</v>
      </c>
      <c r="AI58" s="110">
        <f>AL58-AM58</f>
        <v>0.32399999999999995</v>
      </c>
      <c r="AJ58" s="110">
        <f>AM58-AN58</f>
        <v>0.39600000000000002</v>
      </c>
      <c r="AK58" s="111"/>
      <c r="AL58" s="111">
        <v>0.876</v>
      </c>
      <c r="AM58" s="111">
        <v>0.55200000000000005</v>
      </c>
      <c r="AN58" s="111">
        <v>0.156</v>
      </c>
      <c r="AO58" s="87">
        <f>(AU58-AV58)/ABS(AV58)</f>
        <v>-1</v>
      </c>
      <c r="AP58" s="87">
        <f>(AV58-AW58)/ABS(AW58)</f>
        <v>0.64448669201520903</v>
      </c>
      <c r="AQ58" s="87">
        <f>(AW58-AX58)/ABS(AX58)</f>
        <v>1.2869565217391306</v>
      </c>
      <c r="AR58" s="110">
        <f>AU58-AV58</f>
        <v>-0.86499999999999999</v>
      </c>
      <c r="AS58" s="110">
        <f>AV58-AW58</f>
        <v>0.33899999999999997</v>
      </c>
      <c r="AT58" s="110">
        <f>AW58-AX58</f>
        <v>0.29600000000000004</v>
      </c>
      <c r="AU58" s="111"/>
      <c r="AV58" s="111">
        <v>0.86499999999999999</v>
      </c>
      <c r="AW58" s="111">
        <v>0.52600000000000002</v>
      </c>
      <c r="AX58" s="111">
        <v>0.23</v>
      </c>
      <c r="AY58" s="87">
        <f>(BE58-BF58)/ABS(BF58)</f>
        <v>-1</v>
      </c>
      <c r="AZ58" s="87">
        <f>(BF58-BG58)/ABS(BG58)</f>
        <v>0.55831265508684846</v>
      </c>
      <c r="BA58" s="87">
        <f>(BG58-BH58)/ABS(BH58)</f>
        <v>0.51503759398496241</v>
      </c>
      <c r="BB58" s="110">
        <f>BE58-BF58</f>
        <v>-1.8839999999999999</v>
      </c>
      <c r="BC58" s="110">
        <f>BF58-BG58</f>
        <v>0.67499999999999982</v>
      </c>
      <c r="BD58" s="110">
        <f>BG58-BH58</f>
        <v>0.41100000000000003</v>
      </c>
      <c r="BE58" s="111"/>
      <c r="BF58" s="111">
        <v>1.8839999999999999</v>
      </c>
      <c r="BG58" s="111">
        <v>1.2090000000000001</v>
      </c>
      <c r="BH58" s="111">
        <v>0.79800000000000004</v>
      </c>
      <c r="BI58" s="87">
        <f>(BO58-BP58)/ABS(BP58)</f>
        <v>-1</v>
      </c>
      <c r="BJ58" s="87">
        <f>(BP58-BQ58)/ABS(BQ58)</f>
        <v>-0.13639455782312918</v>
      </c>
      <c r="BK58" s="87">
        <f>(BQ58-BR58)/ABS(BR58)</f>
        <v>-7.9812206572769925E-2</v>
      </c>
      <c r="BL58" s="110">
        <f>BO58-BP58</f>
        <v>-2.5390000000000001</v>
      </c>
      <c r="BM58" s="110">
        <f>BP58-BQ58</f>
        <v>-0.4009999999999998</v>
      </c>
      <c r="BN58" s="110">
        <f>BQ58-BR58</f>
        <v>-0.25499999999999989</v>
      </c>
      <c r="BO58" s="111"/>
      <c r="BP58" s="111">
        <v>2.5390000000000001</v>
      </c>
      <c r="BQ58" s="111">
        <v>2.94</v>
      </c>
      <c r="BR58" s="111">
        <v>3.1949999999999998</v>
      </c>
      <c r="BS58" s="87">
        <f>(BY58-BZ58)/ABS(BZ58)</f>
        <v>-1</v>
      </c>
      <c r="BT58" s="87">
        <f>(BZ58-CA58)/ABS(CA58)</f>
        <v>-0.25</v>
      </c>
      <c r="BU58" s="87">
        <f>(CA58-CB58)/ABS(CB58)</f>
        <v>0</v>
      </c>
      <c r="BV58" s="110">
        <f>BY58-BZ58</f>
        <v>-3</v>
      </c>
      <c r="BW58" s="110">
        <f>BZ58-CA58</f>
        <v>-1</v>
      </c>
      <c r="BX58" s="110">
        <f>CA58-CB58</f>
        <v>0</v>
      </c>
      <c r="BY58" s="54"/>
      <c r="BZ58" s="54">
        <v>3</v>
      </c>
      <c r="CA58" s="54">
        <v>4</v>
      </c>
      <c r="CB58" s="54">
        <v>4</v>
      </c>
      <c r="CC58" s="110">
        <f>Tabel1[[#This Row],[2023 - Antal skibe ]]-Tabel1[[#This Row],[2022 - Antal skibe ]]</f>
        <v>0</v>
      </c>
      <c r="CD58" s="110">
        <f>Tabel1[[#This Row],[2022 - Antal skibe ]]-Tabel1[[#This Row],[2021 - Antal skibe ]]</f>
        <v>0</v>
      </c>
      <c r="CE58" s="5"/>
      <c r="CF58" s="5"/>
      <c r="CG58" s="5"/>
      <c r="CH58" s="100" t="e">
        <f>(Tabel1[[#This Row],[Godsomsætning 2023]]-Tabel1[[#This Row],[Godsomsætning 2022]])/Tabel1[[#This Row],[Godsomsætning 2022]]</f>
        <v>#DIV/0!</v>
      </c>
      <c r="CI58" s="100" t="e">
        <f>(Tabel1[[#This Row],[Godsomsætning 2022]]-Tabel1[[#This Row],[Godsomsætning 2021]])/Tabel1[[#This Row],[Godsomsætning 2021]]</f>
        <v>#DIV/0!</v>
      </c>
      <c r="CJ58" s="99">
        <f>Tabel1[[#This Row],[Godsomsætning 2023]]-Tabel1[[#This Row],[Godsomsætning 2022]]</f>
        <v>0</v>
      </c>
      <c r="CK58" s="89">
        <f>Tabel1[[#This Row],[Godsomsætning 2022]]-Tabel1[[#This Row],[Godsomsætning 2021]]</f>
        <v>0</v>
      </c>
      <c r="CL58" s="54"/>
      <c r="CM58" s="54"/>
      <c r="CN58" s="54"/>
      <c r="CO58" s="19"/>
      <c r="CP58" s="1" t="s">
        <v>11</v>
      </c>
      <c r="CQ58" s="4"/>
      <c r="CR58" s="1">
        <v>4000</v>
      </c>
      <c r="CS58" s="1" t="s">
        <v>358</v>
      </c>
      <c r="CT58" s="15" t="s">
        <v>327</v>
      </c>
    </row>
    <row r="59" spans="1:98" s="97" customFormat="1" x14ac:dyDescent="0.25">
      <c r="A59" s="80" t="s">
        <v>142</v>
      </c>
      <c r="B59" s="117">
        <v>33351828</v>
      </c>
      <c r="C59" s="5" t="s">
        <v>112</v>
      </c>
      <c r="D59"/>
      <c r="E59">
        <v>522990</v>
      </c>
      <c r="F59" s="108">
        <v>45412</v>
      </c>
      <c r="G59" s="109"/>
      <c r="H59" s="109" t="s">
        <v>21</v>
      </c>
      <c r="I59" s="109" t="s">
        <v>21</v>
      </c>
      <c r="J59" s="109" t="s">
        <v>21</v>
      </c>
      <c r="K59" s="87" t="e">
        <f>Q59/R59-1</f>
        <v>#DIV/0!</v>
      </c>
      <c r="L59" s="87" t="e">
        <f>R59/S59-1</f>
        <v>#DIV/0!</v>
      </c>
      <c r="M59" s="87" t="e">
        <f>S59/T59-1</f>
        <v>#DIV/0!</v>
      </c>
      <c r="N59" s="110">
        <f>Q59-R59</f>
        <v>0</v>
      </c>
      <c r="O59" s="110">
        <f>R59-S59</f>
        <v>0</v>
      </c>
      <c r="P59" s="110">
        <f>S59-T59</f>
        <v>0</v>
      </c>
      <c r="Q59" s="111"/>
      <c r="R59" s="111"/>
      <c r="S59" s="111"/>
      <c r="T59" s="111"/>
      <c r="U59" s="87">
        <f>(AA59-AB59)/ABS(AB59)</f>
        <v>-1</v>
      </c>
      <c r="V59" s="87">
        <f>(AB59-AC59)/ABS(AC59)</f>
        <v>-4.2772194596098724E-3</v>
      </c>
      <c r="W59" s="87">
        <f>(AC59-AD59)/ABS(AD59)</f>
        <v>-2.6308661204035941E-2</v>
      </c>
      <c r="X59" s="110">
        <f>AA59-AB59</f>
        <v>-28.634</v>
      </c>
      <c r="Y59" s="110">
        <f>AB59-AC59</f>
        <v>-0.12300000000000111</v>
      </c>
      <c r="Z59" s="110">
        <f>AC59-AD59</f>
        <v>-0.77699999999999747</v>
      </c>
      <c r="AA59" s="111"/>
      <c r="AB59" s="111">
        <v>28.634</v>
      </c>
      <c r="AC59" s="111">
        <v>28.757000000000001</v>
      </c>
      <c r="AD59" s="111">
        <v>29.533999999999999</v>
      </c>
      <c r="AE59" s="87">
        <f>(AK59-AL59)/ABS(AL59)</f>
        <v>-1</v>
      </c>
      <c r="AF59" s="87">
        <f>(AL59-AM59)/ABS(AM59)</f>
        <v>0.52792792792792775</v>
      </c>
      <c r="AG59" s="87">
        <f>(AM59-AN59)/ABS(AN59)</f>
        <v>-0.77512155591572118</v>
      </c>
      <c r="AH59" s="110">
        <f>AK59-AL59</f>
        <v>-0.84799999999999998</v>
      </c>
      <c r="AI59" s="110">
        <f>AL59-AM59</f>
        <v>0.29299999999999993</v>
      </c>
      <c r="AJ59" s="110">
        <f>AM59-AN59</f>
        <v>-1.9129999999999998</v>
      </c>
      <c r="AK59" s="111"/>
      <c r="AL59" s="111">
        <v>0.84799999999999998</v>
      </c>
      <c r="AM59" s="111">
        <v>0.55500000000000005</v>
      </c>
      <c r="AN59" s="111">
        <v>2.468</v>
      </c>
      <c r="AO59" s="87">
        <f>(AU59-AV59)/ABS(AV59)</f>
        <v>-1</v>
      </c>
      <c r="AP59" s="87">
        <f>(AV59-AW59)/ABS(AW59)</f>
        <v>0.58058608058608041</v>
      </c>
      <c r="AQ59" s="87">
        <f>(AW59-AX59)/ABS(AX59)</f>
        <v>-0.77586206896551724</v>
      </c>
      <c r="AR59" s="110">
        <f>AU59-AV59</f>
        <v>-0.86299999999999999</v>
      </c>
      <c r="AS59" s="110">
        <f>AV59-AW59</f>
        <v>0.31699999999999995</v>
      </c>
      <c r="AT59" s="110">
        <f>AW59-AX59</f>
        <v>-1.89</v>
      </c>
      <c r="AU59" s="111"/>
      <c r="AV59" s="111">
        <v>0.86299999999999999</v>
      </c>
      <c r="AW59" s="111">
        <v>0.54600000000000004</v>
      </c>
      <c r="AX59" s="111">
        <v>2.4359999999999999</v>
      </c>
      <c r="AY59" s="87">
        <f>(BE59-BF59)/ABS(BF59)</f>
        <v>-1</v>
      </c>
      <c r="AZ59" s="87">
        <f>(BF59-BG59)/ABS(BG59)</f>
        <v>9.3859772376001141E-2</v>
      </c>
      <c r="BA59" s="87">
        <f>(BG59-BH59)/ABS(BH59)</f>
        <v>6.3667613211777038E-2</v>
      </c>
      <c r="BB59" s="110">
        <f>BE59-BF59</f>
        <v>-7.7850000000000001</v>
      </c>
      <c r="BC59" s="110">
        <f>BF59-BG59</f>
        <v>0.66800000000000015</v>
      </c>
      <c r="BD59" s="110">
        <f>BG59-BH59</f>
        <v>0.42600000000000016</v>
      </c>
      <c r="BE59" s="111"/>
      <c r="BF59" s="111">
        <v>7.7850000000000001</v>
      </c>
      <c r="BG59" s="111">
        <v>7.117</v>
      </c>
      <c r="BH59" s="111">
        <v>6.6909999999999998</v>
      </c>
      <c r="BI59" s="87">
        <f>(BO59-BP59)/ABS(BP59)</f>
        <v>-1</v>
      </c>
      <c r="BJ59" s="87">
        <f>(BP59-BQ59)/ABS(BQ59)</f>
        <v>0.12334489281210588</v>
      </c>
      <c r="BK59" s="87">
        <f>(BQ59-BR59)/ABS(BR59)</f>
        <v>2.0099694484643833E-2</v>
      </c>
      <c r="BL59" s="110">
        <f>BO59-BP59</f>
        <v>-14.253</v>
      </c>
      <c r="BM59" s="110">
        <f>BP59-BQ59</f>
        <v>1.5649999999999995</v>
      </c>
      <c r="BN59" s="110">
        <f>BQ59-BR59</f>
        <v>0.25</v>
      </c>
      <c r="BO59" s="111"/>
      <c r="BP59" s="111">
        <v>14.253</v>
      </c>
      <c r="BQ59" s="111">
        <v>12.688000000000001</v>
      </c>
      <c r="BR59" s="111">
        <v>12.438000000000001</v>
      </c>
      <c r="BS59" s="87">
        <f>(BY59-BZ59)/ABS(BZ59)</f>
        <v>-1</v>
      </c>
      <c r="BT59" s="87">
        <f>(BZ59-CA59)/ABS(CA59)</f>
        <v>0</v>
      </c>
      <c r="BU59" s="87">
        <f>(CA59-CB59)/ABS(CB59)</f>
        <v>-6.4516129032258063E-2</v>
      </c>
      <c r="BV59" s="110">
        <f>BY59-BZ59</f>
        <v>-29</v>
      </c>
      <c r="BW59" s="110">
        <f>BZ59-CA59</f>
        <v>0</v>
      </c>
      <c r="BX59" s="110">
        <f>CA59-CB59</f>
        <v>-2</v>
      </c>
      <c r="BY59" s="54"/>
      <c r="BZ59" s="54">
        <v>29</v>
      </c>
      <c r="CA59" s="54">
        <v>29</v>
      </c>
      <c r="CB59" s="54">
        <v>31</v>
      </c>
      <c r="CC59" s="110">
        <f>Tabel1[[#This Row],[2023 - Antal skibe ]]-Tabel1[[#This Row],[2022 - Antal skibe ]]</f>
        <v>0</v>
      </c>
      <c r="CD59" s="110">
        <f>Tabel1[[#This Row],[2022 - Antal skibe ]]-Tabel1[[#This Row],[2021 - Antal skibe ]]</f>
        <v>0</v>
      </c>
      <c r="CE59" s="5"/>
      <c r="CF59" s="5"/>
      <c r="CG59" s="5"/>
      <c r="CH59" s="100" t="e">
        <f>(Tabel1[[#This Row],[Godsomsætning 2023]]-Tabel1[[#This Row],[Godsomsætning 2022]])/Tabel1[[#This Row],[Godsomsætning 2022]]</f>
        <v>#DIV/0!</v>
      </c>
      <c r="CI59" s="100" t="e">
        <f>(Tabel1[[#This Row],[Godsomsætning 2022]]-Tabel1[[#This Row],[Godsomsætning 2021]])/Tabel1[[#This Row],[Godsomsætning 2021]]</f>
        <v>#DIV/0!</v>
      </c>
      <c r="CJ59" s="99">
        <f>Tabel1[[#This Row],[Godsomsætning 2023]]-Tabel1[[#This Row],[Godsomsætning 2022]]</f>
        <v>0</v>
      </c>
      <c r="CK59" s="89">
        <f>Tabel1[[#This Row],[Godsomsætning 2022]]-Tabel1[[#This Row],[Godsomsætning 2021]]</f>
        <v>0</v>
      </c>
      <c r="CL59" s="54"/>
      <c r="CM59" s="54"/>
      <c r="CN59" s="54"/>
      <c r="CO59" s="19"/>
      <c r="CP59" s="1" t="s">
        <v>17</v>
      </c>
      <c r="CQ59" s="4"/>
      <c r="CR59" s="1">
        <v>5900</v>
      </c>
      <c r="CS59" s="1" t="s">
        <v>387</v>
      </c>
      <c r="CT59" s="15" t="s">
        <v>12</v>
      </c>
    </row>
    <row r="60" spans="1:98" s="97" customFormat="1" x14ac:dyDescent="0.25">
      <c r="A60" s="80" t="s">
        <v>163</v>
      </c>
      <c r="B60" s="117">
        <v>36064412</v>
      </c>
      <c r="C60" s="5" t="s">
        <v>165</v>
      </c>
      <c r="D60" t="s">
        <v>166</v>
      </c>
      <c r="E60">
        <v>702200</v>
      </c>
      <c r="F60" s="108">
        <v>45229</v>
      </c>
      <c r="G60" s="109"/>
      <c r="H60" s="109" t="s">
        <v>313</v>
      </c>
      <c r="I60" s="109" t="s">
        <v>313</v>
      </c>
      <c r="J60" s="109" t="s">
        <v>313</v>
      </c>
      <c r="K60" s="87">
        <f>Q60/R60-1</f>
        <v>-1</v>
      </c>
      <c r="L60" s="87">
        <f>R60/S60-1</f>
        <v>0.15190191763596372</v>
      </c>
      <c r="M60" s="87">
        <f>S60/T60-1</f>
        <v>8.8488913222009247E-2</v>
      </c>
      <c r="N60" s="110">
        <f>Q60-R60</f>
        <v>-18.321000000000002</v>
      </c>
      <c r="O60" s="110">
        <f>R60-S60</f>
        <v>2.4160000000000021</v>
      </c>
      <c r="P60" s="110">
        <f>S60-T60</f>
        <v>1.2929999999999993</v>
      </c>
      <c r="Q60" s="111"/>
      <c r="R60" s="111">
        <v>18.321000000000002</v>
      </c>
      <c r="S60" s="111">
        <v>15.904999999999999</v>
      </c>
      <c r="T60" s="111">
        <v>14.612</v>
      </c>
      <c r="U60" s="87">
        <f>(AA60-AB60)/ABS(AB60)</f>
        <v>-1</v>
      </c>
      <c r="V60" s="87">
        <f>(AB60-AC60)/ABS(AC60)</f>
        <v>0.29558037882467209</v>
      </c>
      <c r="W60" s="87">
        <f>(AC60-AD60)/ABS(AD60)</f>
        <v>8.5169178876357096E-2</v>
      </c>
      <c r="X60" s="110">
        <f>AA60-AB60</f>
        <v>-13.337999999999999</v>
      </c>
      <c r="Y60" s="110">
        <f>AB60-AC60</f>
        <v>3.0429999999999993</v>
      </c>
      <c r="Z60" s="110">
        <f>AC60-AD60</f>
        <v>0.80799999999999983</v>
      </c>
      <c r="AA60" s="111"/>
      <c r="AB60" s="111">
        <v>13.337999999999999</v>
      </c>
      <c r="AC60" s="111">
        <v>10.295</v>
      </c>
      <c r="AD60" s="111">
        <v>9.4870000000000001</v>
      </c>
      <c r="AE60" s="87">
        <f>(AK60-AL60)/ABS(AL60)</f>
        <v>-1</v>
      </c>
      <c r="AF60" s="87">
        <f>(AL60-AM60)/ABS(AM60)</f>
        <v>0.5159651669085632</v>
      </c>
      <c r="AG60" s="87">
        <f>(AM60-AN60)/ABS(AN60)</f>
        <v>0.15798319327731089</v>
      </c>
      <c r="AH60" s="110">
        <f>AK60-AL60</f>
        <v>-4.1779999999999999</v>
      </c>
      <c r="AI60" s="110">
        <f>AL60-AM60</f>
        <v>1.4220000000000002</v>
      </c>
      <c r="AJ60" s="110">
        <f>AM60-AN60</f>
        <v>0.37599999999999989</v>
      </c>
      <c r="AK60" s="111"/>
      <c r="AL60" s="111">
        <v>4.1779999999999999</v>
      </c>
      <c r="AM60" s="111">
        <v>2.7559999999999998</v>
      </c>
      <c r="AN60" s="111">
        <v>2.38</v>
      </c>
      <c r="AO60" s="87">
        <f>(AU60-AV60)/ABS(AV60)</f>
        <v>-1</v>
      </c>
      <c r="AP60" s="87">
        <f>(AV60-AW60)/ABS(AW60)</f>
        <v>0.53658536585365846</v>
      </c>
      <c r="AQ60" s="87">
        <f>(AW60-AX60)/ABS(AX60)</f>
        <v>0.15819209039548016</v>
      </c>
      <c r="AR60" s="110">
        <f>AU60-AV60</f>
        <v>-4.0949999999999998</v>
      </c>
      <c r="AS60" s="110">
        <f>AV60-AW60</f>
        <v>1.4299999999999997</v>
      </c>
      <c r="AT60" s="110">
        <f>AW60-AX60</f>
        <v>0.36399999999999988</v>
      </c>
      <c r="AU60" s="111"/>
      <c r="AV60" s="111">
        <v>4.0949999999999998</v>
      </c>
      <c r="AW60" s="111">
        <v>2.665</v>
      </c>
      <c r="AX60" s="111">
        <v>2.3010000000000002</v>
      </c>
      <c r="AY60" s="87">
        <f>(BE60-BF60)/ABS(BF60)</f>
        <v>-1</v>
      </c>
      <c r="AZ60" s="87">
        <f>(BF60-BG60)/ABS(BG60)</f>
        <v>0.39890109890109887</v>
      </c>
      <c r="BA60" s="87">
        <f>(BG60-BH60)/ABS(BH60)</f>
        <v>-2.8469750889679742E-2</v>
      </c>
      <c r="BB60" s="110">
        <f>BE60-BF60</f>
        <v>-7.6379999999999999</v>
      </c>
      <c r="BC60" s="110">
        <f>BF60-BG60</f>
        <v>2.1779999999999999</v>
      </c>
      <c r="BD60" s="110">
        <f>BG60-BH60</f>
        <v>-0.16000000000000014</v>
      </c>
      <c r="BE60" s="111"/>
      <c r="BF60" s="111">
        <v>7.6379999999999999</v>
      </c>
      <c r="BG60" s="111">
        <v>5.46</v>
      </c>
      <c r="BH60" s="111">
        <v>5.62</v>
      </c>
      <c r="BI60" s="87">
        <f>(BO60-BP60)/ABS(BP60)</f>
        <v>-1</v>
      </c>
      <c r="BJ60" s="87">
        <f>(BP60-BQ60)/ABS(BQ60)</f>
        <v>0.21934095798890288</v>
      </c>
      <c r="BK60" s="87">
        <f>(BQ60-BR60)/ABS(BR60)</f>
        <v>-6.6786431364260782E-2</v>
      </c>
      <c r="BL60" s="110">
        <f>BO60-BP60</f>
        <v>-10.768000000000001</v>
      </c>
      <c r="BM60" s="110">
        <f>BP60-BQ60</f>
        <v>1.9370000000000012</v>
      </c>
      <c r="BN60" s="110">
        <f>BQ60-BR60</f>
        <v>-0.63199999999999967</v>
      </c>
      <c r="BO60" s="111"/>
      <c r="BP60" s="111">
        <v>10.768000000000001</v>
      </c>
      <c r="BQ60" s="111">
        <v>8.8309999999999995</v>
      </c>
      <c r="BR60" s="111">
        <v>9.4629999999999992</v>
      </c>
      <c r="BS60" s="87">
        <f>(BY60-BZ60)/ABS(BZ60)</f>
        <v>-1</v>
      </c>
      <c r="BT60" s="87">
        <f>(BZ60-CA60)/ABS(CA60)</f>
        <v>0.1111111111111111</v>
      </c>
      <c r="BU60" s="87">
        <f>(CA60-CB60)/ABS(CB60)</f>
        <v>0.125</v>
      </c>
      <c r="BV60" s="110">
        <f>BY60-BZ60</f>
        <v>-10</v>
      </c>
      <c r="BW60" s="110">
        <f>BZ60-CA60</f>
        <v>1</v>
      </c>
      <c r="BX60" s="110">
        <f>CA60-CB60</f>
        <v>1</v>
      </c>
      <c r="BY60" s="54"/>
      <c r="BZ60" s="54">
        <v>10</v>
      </c>
      <c r="CA60" s="54">
        <v>9</v>
      </c>
      <c r="CB60" s="54">
        <v>8</v>
      </c>
      <c r="CC60" s="110">
        <f>Tabel1[[#This Row],[2023 - Antal skibe ]]-Tabel1[[#This Row],[2022 - Antal skibe ]]</f>
        <v>0</v>
      </c>
      <c r="CD60" s="110">
        <f>Tabel1[[#This Row],[2022 - Antal skibe ]]-Tabel1[[#This Row],[2021 - Antal skibe ]]</f>
        <v>0</v>
      </c>
      <c r="CE60" s="5"/>
      <c r="CF60" s="5"/>
      <c r="CG60" s="5"/>
      <c r="CH60" s="100" t="e">
        <f>(Tabel1[[#This Row],[Godsomsætning 2023]]-Tabel1[[#This Row],[Godsomsætning 2022]])/Tabel1[[#This Row],[Godsomsætning 2022]]</f>
        <v>#DIV/0!</v>
      </c>
      <c r="CI60" s="100" t="e">
        <f>(Tabel1[[#This Row],[Godsomsætning 2022]]-Tabel1[[#This Row],[Godsomsætning 2021]])/Tabel1[[#This Row],[Godsomsætning 2021]]</f>
        <v>#DIV/0!</v>
      </c>
      <c r="CJ60" s="99">
        <f>Tabel1[[#This Row],[Godsomsætning 2023]]-Tabel1[[#This Row],[Godsomsætning 2022]]</f>
        <v>0</v>
      </c>
      <c r="CK60" s="89">
        <f>Tabel1[[#This Row],[Godsomsætning 2022]]-Tabel1[[#This Row],[Godsomsætning 2021]]</f>
        <v>0</v>
      </c>
      <c r="CL60" s="54"/>
      <c r="CM60" s="54"/>
      <c r="CN60" s="54"/>
      <c r="CO60" s="19"/>
      <c r="CP60" s="1" t="s">
        <v>9</v>
      </c>
      <c r="CQ60" s="4"/>
      <c r="CR60" s="1">
        <v>2800</v>
      </c>
      <c r="CS60" s="1" t="s">
        <v>371</v>
      </c>
      <c r="CT60" s="15" t="s">
        <v>15</v>
      </c>
    </row>
    <row r="61" spans="1:98" s="97" customFormat="1" x14ac:dyDescent="0.25">
      <c r="A61" s="80" t="s">
        <v>317</v>
      </c>
      <c r="B61" s="117">
        <v>34801797</v>
      </c>
      <c r="C61" s="5" t="s">
        <v>111</v>
      </c>
      <c r="D61"/>
      <c r="E61">
        <v>331500</v>
      </c>
      <c r="F61" s="108">
        <v>45440</v>
      </c>
      <c r="G61" s="109"/>
      <c r="H61" s="109" t="s">
        <v>21</v>
      </c>
      <c r="I61" s="109" t="s">
        <v>21</v>
      </c>
      <c r="J61" s="109" t="s">
        <v>21</v>
      </c>
      <c r="K61" s="87" t="e">
        <f>Q61/R61-1</f>
        <v>#DIV/0!</v>
      </c>
      <c r="L61" s="87" t="e">
        <f>R61/S61-1</f>
        <v>#DIV/0!</v>
      </c>
      <c r="M61" s="87" t="e">
        <f>S61/T61-1</f>
        <v>#DIV/0!</v>
      </c>
      <c r="N61" s="110">
        <f>Q61-R61</f>
        <v>0</v>
      </c>
      <c r="O61" s="110">
        <f>R61-S61</f>
        <v>0</v>
      </c>
      <c r="P61" s="110">
        <f>S61-T61</f>
        <v>0</v>
      </c>
      <c r="Q61" s="111"/>
      <c r="R61" s="111"/>
      <c r="S61" s="111"/>
      <c r="T61" s="111"/>
      <c r="U61" s="87">
        <f>(AA61-AB61)/ABS(AB61)</f>
        <v>-1</v>
      </c>
      <c r="V61" s="87">
        <f>(AB61-AC61)/ABS(AC61)</f>
        <v>0.48729135053110773</v>
      </c>
      <c r="W61" s="87">
        <f>(AC61-AD61)/ABS(AD61)</f>
        <v>0.43221950556913885</v>
      </c>
      <c r="X61" s="110">
        <f>AA61-AB61</f>
        <v>-7.8410000000000002</v>
      </c>
      <c r="Y61" s="110">
        <f>AB61-AC61</f>
        <v>2.569</v>
      </c>
      <c r="Z61" s="110">
        <f>AC61-AD61</f>
        <v>1.5910000000000002</v>
      </c>
      <c r="AA61" s="111"/>
      <c r="AB61" s="111">
        <v>7.8410000000000002</v>
      </c>
      <c r="AC61" s="111">
        <v>5.2720000000000002</v>
      </c>
      <c r="AD61" s="111">
        <v>3.681</v>
      </c>
      <c r="AE61" s="87">
        <f>(AK61-AL61)/ABS(AL61)</f>
        <v>1</v>
      </c>
      <c r="AF61" s="87">
        <f>(AL61-AM61)/ABS(AM61)</f>
        <v>0.57287822878228778</v>
      </c>
      <c r="AG61" s="87">
        <f>(AM61-AN61)/ABS(AN61)</f>
        <v>9.7042898792169791E-2</v>
      </c>
      <c r="AH61" s="110">
        <f>AK61-AL61</f>
        <v>0.92600000000000005</v>
      </c>
      <c r="AI61" s="110">
        <f>AL61-AM61</f>
        <v>1.242</v>
      </c>
      <c r="AJ61" s="110">
        <f>AM61-AN61</f>
        <v>0.23299999999999965</v>
      </c>
      <c r="AK61" s="111"/>
      <c r="AL61" s="111">
        <v>-0.92600000000000005</v>
      </c>
      <c r="AM61" s="111">
        <v>-2.1680000000000001</v>
      </c>
      <c r="AN61" s="111">
        <v>-2.4009999999999998</v>
      </c>
      <c r="AO61" s="87">
        <f>(AU61-AV61)/ABS(AV61)</f>
        <v>1</v>
      </c>
      <c r="AP61" s="87">
        <f>(AV61-AW61)/ABS(AW61)</f>
        <v>0.48497083894122933</v>
      </c>
      <c r="AQ61" s="87">
        <f>(AW61-AX61)/ABS(AX61)</f>
        <v>8.6475409836065512E-2</v>
      </c>
      <c r="AR61" s="110">
        <f>AU61-AV61</f>
        <v>1.1479999999999999</v>
      </c>
      <c r="AS61" s="110">
        <f>AV61-AW61</f>
        <v>1.0810000000000002</v>
      </c>
      <c r="AT61" s="110">
        <f>AW61-AX61</f>
        <v>0.21099999999999985</v>
      </c>
      <c r="AU61" s="111"/>
      <c r="AV61" s="111">
        <v>-1.1479999999999999</v>
      </c>
      <c r="AW61" s="111">
        <v>-2.2290000000000001</v>
      </c>
      <c r="AX61" s="111">
        <v>-2.44</v>
      </c>
      <c r="AY61" s="87">
        <f>(BE61-BF61)/ABS(BF61)</f>
        <v>-1</v>
      </c>
      <c r="AZ61" s="87">
        <f>(BF61-BG61)/ABS(BG61)</f>
        <v>1.6099706744868034</v>
      </c>
      <c r="BA61" s="87">
        <f>(BG61-BH61)/ABS(BH61)</f>
        <v>-1.6440037771482532</v>
      </c>
      <c r="BB61" s="110">
        <f>BE61-BF61</f>
        <v>-0.41599999999999998</v>
      </c>
      <c r="BC61" s="110">
        <f>BF61-BG61</f>
        <v>1.0980000000000001</v>
      </c>
      <c r="BD61" s="110">
        <f>BG61-BH61</f>
        <v>-1.7410000000000001</v>
      </c>
      <c r="BE61" s="111"/>
      <c r="BF61" s="111">
        <v>0.41599999999999998</v>
      </c>
      <c r="BG61" s="111">
        <v>-0.68200000000000005</v>
      </c>
      <c r="BH61" s="111">
        <v>1.0589999999999999</v>
      </c>
      <c r="BI61" s="87">
        <f>(BO61-BP61)/ABS(BP61)</f>
        <v>-1</v>
      </c>
      <c r="BJ61" s="87">
        <f>(BP61-BQ61)/ABS(BQ61)</f>
        <v>0.38465160075329552</v>
      </c>
      <c r="BK61" s="87">
        <f>(BQ61-BR61)/ABS(BR61)</f>
        <v>-0.13693620479479876</v>
      </c>
      <c r="BL61" s="110">
        <f>BO61-BP61</f>
        <v>-5.8819999999999997</v>
      </c>
      <c r="BM61" s="110">
        <f>BP61-BQ61</f>
        <v>1.6339999999999995</v>
      </c>
      <c r="BN61" s="110">
        <f>BQ61-BR61</f>
        <v>-0.67399999999999949</v>
      </c>
      <c r="BO61" s="111"/>
      <c r="BP61" s="111">
        <v>5.8819999999999997</v>
      </c>
      <c r="BQ61" s="111">
        <v>4.2480000000000002</v>
      </c>
      <c r="BR61" s="111">
        <v>4.9219999999999997</v>
      </c>
      <c r="BS61" s="87">
        <f>(BY61-BZ61)/ABS(BZ61)</f>
        <v>-1</v>
      </c>
      <c r="BT61" s="87">
        <f>(BZ61-CA61)/ABS(CA61)</f>
        <v>0</v>
      </c>
      <c r="BU61" s="87">
        <f>(CA61-CB61)/ABS(CB61)</f>
        <v>0.30769230769230771</v>
      </c>
      <c r="BV61" s="110">
        <f>BY61-BZ61</f>
        <v>-17</v>
      </c>
      <c r="BW61" s="110">
        <f>BZ61-CA61</f>
        <v>0</v>
      </c>
      <c r="BX61" s="110">
        <f>CA61-CB61</f>
        <v>4</v>
      </c>
      <c r="BY61" s="54"/>
      <c r="BZ61" s="54">
        <v>17</v>
      </c>
      <c r="CA61" s="54">
        <v>17</v>
      </c>
      <c r="CB61" s="54">
        <v>13</v>
      </c>
      <c r="CC61" s="110">
        <f>Tabel1[[#This Row],[2023 - Antal skibe ]]-Tabel1[[#This Row],[2022 - Antal skibe ]]</f>
        <v>0</v>
      </c>
      <c r="CD61" s="110">
        <f>Tabel1[[#This Row],[2022 - Antal skibe ]]-Tabel1[[#This Row],[2021 - Antal skibe ]]</f>
        <v>0</v>
      </c>
      <c r="CE61" s="5"/>
      <c r="CF61" s="5"/>
      <c r="CG61" s="5"/>
      <c r="CH61" s="100" t="e">
        <f>(Tabel1[[#This Row],[Godsomsætning 2023]]-Tabel1[[#This Row],[Godsomsætning 2022]])/Tabel1[[#This Row],[Godsomsætning 2022]]</f>
        <v>#DIV/0!</v>
      </c>
      <c r="CI61" s="100" t="e">
        <f>(Tabel1[[#This Row],[Godsomsætning 2022]]-Tabel1[[#This Row],[Godsomsætning 2021]])/Tabel1[[#This Row],[Godsomsætning 2021]]</f>
        <v>#DIV/0!</v>
      </c>
      <c r="CJ61" s="99">
        <f>Tabel1[[#This Row],[Godsomsætning 2023]]-Tabel1[[#This Row],[Godsomsætning 2022]]</f>
        <v>0</v>
      </c>
      <c r="CK61" s="89">
        <f>Tabel1[[#This Row],[Godsomsætning 2022]]-Tabel1[[#This Row],[Godsomsætning 2021]]</f>
        <v>0</v>
      </c>
      <c r="CL61" s="54"/>
      <c r="CM61" s="54"/>
      <c r="CN61" s="54"/>
      <c r="CO61" s="19"/>
      <c r="CP61" s="1" t="s">
        <v>11</v>
      </c>
      <c r="CQ61" s="4"/>
      <c r="CR61" s="1">
        <v>9000</v>
      </c>
      <c r="CS61" s="1" t="s">
        <v>318</v>
      </c>
      <c r="CT61" s="15" t="s">
        <v>14</v>
      </c>
    </row>
    <row r="62" spans="1:98" s="97" customFormat="1" x14ac:dyDescent="0.25">
      <c r="A62" s="80" t="s">
        <v>161</v>
      </c>
      <c r="B62" s="117">
        <v>89976219</v>
      </c>
      <c r="C62" s="5" t="s">
        <v>165</v>
      </c>
      <c r="D62" t="s">
        <v>166</v>
      </c>
      <c r="E62">
        <v>522990</v>
      </c>
      <c r="F62" s="108">
        <v>45436</v>
      </c>
      <c r="G62" s="109"/>
      <c r="H62" s="109" t="s">
        <v>21</v>
      </c>
      <c r="I62" s="109" t="s">
        <v>21</v>
      </c>
      <c r="J62" s="109" t="s">
        <v>21</v>
      </c>
      <c r="K62" s="87">
        <f>Q62/R62-1</f>
        <v>-1</v>
      </c>
      <c r="L62" s="87">
        <f>R62/S62-1</f>
        <v>3.8641265276777581E-3</v>
      </c>
      <c r="M62" s="87">
        <f>S62/T62-1</f>
        <v>0.2349807635395087</v>
      </c>
      <c r="N62" s="110">
        <f>Q62-R62</f>
        <v>-33.512999999999998</v>
      </c>
      <c r="O62" s="110">
        <f>R62-S62</f>
        <v>0.12899999999999778</v>
      </c>
      <c r="P62" s="110">
        <f>S62-T62</f>
        <v>6.3520000000000003</v>
      </c>
      <c r="Q62" s="111"/>
      <c r="R62" s="111">
        <v>33.512999999999998</v>
      </c>
      <c r="S62" s="111">
        <v>33.384</v>
      </c>
      <c r="T62" s="111">
        <v>27.032</v>
      </c>
      <c r="U62" s="87">
        <f>(AA62-AB62)/ABS(AB62)</f>
        <v>-1</v>
      </c>
      <c r="V62" s="87">
        <f>(AB62-AC62)/ABS(AC62)</f>
        <v>8.3665338645418266E-2</v>
      </c>
      <c r="W62" s="87">
        <f>(AC62-AD62)/ABS(AD62)</f>
        <v>0.23799712805144543</v>
      </c>
      <c r="X62" s="110">
        <f>AA62-AB62</f>
        <v>-21.488</v>
      </c>
      <c r="Y62" s="110">
        <f>AB62-AC62</f>
        <v>1.6589999999999989</v>
      </c>
      <c r="Z62" s="110">
        <f>AC62-AD62</f>
        <v>3.8120000000000012</v>
      </c>
      <c r="AA62" s="111"/>
      <c r="AB62" s="111">
        <v>21.488</v>
      </c>
      <c r="AC62" s="111">
        <v>19.829000000000001</v>
      </c>
      <c r="AD62" s="111">
        <v>16.016999999999999</v>
      </c>
      <c r="AE62" s="87">
        <f>(AK62-AL62)/ABS(AL62)</f>
        <v>-1</v>
      </c>
      <c r="AF62" s="87">
        <f>(AL62-AM62)/ABS(AM62)</f>
        <v>0.675848169297951</v>
      </c>
      <c r="AG62" s="87">
        <f>(AM62-AN62)/ABS(AN62)</f>
        <v>5.0121293800539082</v>
      </c>
      <c r="AH62" s="110">
        <f>AK62-AL62</f>
        <v>-4.9889999999999999</v>
      </c>
      <c r="AI62" s="110">
        <f>AL62-AM62</f>
        <v>2.012</v>
      </c>
      <c r="AJ62" s="110">
        <f>AM62-AN62</f>
        <v>3.7189999999999999</v>
      </c>
      <c r="AK62" s="111"/>
      <c r="AL62" s="111">
        <v>4.9889999999999999</v>
      </c>
      <c r="AM62" s="111">
        <v>2.9769999999999999</v>
      </c>
      <c r="AN62" s="111">
        <v>-0.74199999999999999</v>
      </c>
      <c r="AO62" s="87">
        <f>(AU62-AV62)/ABS(AV62)</f>
        <v>-1</v>
      </c>
      <c r="AP62" s="87">
        <f>(AV62-AW62)/ABS(AW62)</f>
        <v>0.47963932518906327</v>
      </c>
      <c r="AQ62" s="87">
        <f>(AW62-AX62)/ABS(AX62)</f>
        <v>7.161290322580645</v>
      </c>
      <c r="AR62" s="110">
        <f>AU62-AV62</f>
        <v>-5.0869999999999997</v>
      </c>
      <c r="AS62" s="110">
        <f>AV62-AW62</f>
        <v>1.6489999999999996</v>
      </c>
      <c r="AT62" s="110">
        <f>AW62-AX62</f>
        <v>3.9960000000000004</v>
      </c>
      <c r="AU62" s="111"/>
      <c r="AV62" s="111">
        <v>5.0869999999999997</v>
      </c>
      <c r="AW62" s="111">
        <v>3.4380000000000002</v>
      </c>
      <c r="AX62" s="111">
        <v>-0.55800000000000005</v>
      </c>
      <c r="AY62" s="87">
        <f>(BE62-BF62)/ABS(BF62)</f>
        <v>-1</v>
      </c>
      <c r="AZ62" s="87">
        <f>(BF62-BG62)/ABS(BG62)</f>
        <v>1.1803180318031803</v>
      </c>
      <c r="BA62" s="87">
        <f>(BG62-BH62)/ABS(BH62)</f>
        <v>14.721698113207548</v>
      </c>
      <c r="BB62" s="110">
        <f>BE62-BF62</f>
        <v>-7.2670000000000003</v>
      </c>
      <c r="BC62" s="110">
        <f>BF62-BG62</f>
        <v>3.9340000000000002</v>
      </c>
      <c r="BD62" s="110">
        <f>BG62-BH62</f>
        <v>3.121</v>
      </c>
      <c r="BE62" s="111"/>
      <c r="BF62" s="111">
        <v>7.2670000000000003</v>
      </c>
      <c r="BG62" s="111">
        <v>3.3330000000000002</v>
      </c>
      <c r="BH62" s="111">
        <v>0.21199999999999999</v>
      </c>
      <c r="BI62" s="87">
        <f>(BO62-BP62)/ABS(BP62)</f>
        <v>-1</v>
      </c>
      <c r="BJ62" s="87">
        <f>(BP62-BQ62)/ABS(BQ62)</f>
        <v>0.82463723371410935</v>
      </c>
      <c r="BK62" s="87">
        <f>(BQ62-BR62)/ABS(BR62)</f>
        <v>0.23838654177021601</v>
      </c>
      <c r="BL62" s="110">
        <f>BO62-BP62</f>
        <v>-11.82</v>
      </c>
      <c r="BM62" s="110">
        <f>BP62-BQ62</f>
        <v>5.3420000000000005</v>
      </c>
      <c r="BN62" s="110">
        <f>BQ62-BR62</f>
        <v>1.2469999999999999</v>
      </c>
      <c r="BO62" s="111"/>
      <c r="BP62" s="111">
        <v>11.82</v>
      </c>
      <c r="BQ62" s="111">
        <v>6.4779999999999998</v>
      </c>
      <c r="BR62" s="111">
        <v>5.2309999999999999</v>
      </c>
      <c r="BS62" s="87">
        <f>(BY62-BZ62)/ABS(BZ62)</f>
        <v>-1</v>
      </c>
      <c r="BT62" s="87">
        <f>(BZ62-CA62)/ABS(CA62)</f>
        <v>-3.8461538461538464E-2</v>
      </c>
      <c r="BU62" s="87">
        <f>(CA62-CB62)/ABS(CB62)</f>
        <v>-3.7037037037037035E-2</v>
      </c>
      <c r="BV62" s="110">
        <f>BY62-BZ62</f>
        <v>-25</v>
      </c>
      <c r="BW62" s="110">
        <f>BZ62-CA62</f>
        <v>-1</v>
      </c>
      <c r="BX62" s="110">
        <f>CA62-CB62</f>
        <v>-1</v>
      </c>
      <c r="BY62" s="54"/>
      <c r="BZ62" s="54">
        <v>25</v>
      </c>
      <c r="CA62" s="54">
        <v>26</v>
      </c>
      <c r="CB62" s="54">
        <v>27</v>
      </c>
      <c r="CC62" s="110">
        <f>Tabel1[[#This Row],[2023 - Antal skibe ]]-Tabel1[[#This Row],[2022 - Antal skibe ]]</f>
        <v>0</v>
      </c>
      <c r="CD62" s="110">
        <f>Tabel1[[#This Row],[2022 - Antal skibe ]]-Tabel1[[#This Row],[2021 - Antal skibe ]]</f>
        <v>0</v>
      </c>
      <c r="CE62" s="5"/>
      <c r="CF62" s="5"/>
      <c r="CG62" s="5"/>
      <c r="CH62" s="100" t="e">
        <f>(Tabel1[[#This Row],[Godsomsætning 2023]]-Tabel1[[#This Row],[Godsomsætning 2022]])/Tabel1[[#This Row],[Godsomsætning 2022]]</f>
        <v>#DIV/0!</v>
      </c>
      <c r="CI62" s="100" t="e">
        <f>(Tabel1[[#This Row],[Godsomsætning 2022]]-Tabel1[[#This Row],[Godsomsætning 2021]])/Tabel1[[#This Row],[Godsomsætning 2021]]</f>
        <v>#DIV/0!</v>
      </c>
      <c r="CJ62" s="99">
        <f>Tabel1[[#This Row],[Godsomsætning 2023]]-Tabel1[[#This Row],[Godsomsætning 2022]]</f>
        <v>0</v>
      </c>
      <c r="CK62" s="89">
        <f>Tabel1[[#This Row],[Godsomsætning 2022]]-Tabel1[[#This Row],[Godsomsætning 2021]]</f>
        <v>0</v>
      </c>
      <c r="CL62" s="54"/>
      <c r="CM62" s="54"/>
      <c r="CN62" s="54"/>
      <c r="CO62" s="19"/>
      <c r="CP62" s="1" t="s">
        <v>11</v>
      </c>
      <c r="CQ62" s="4"/>
      <c r="CR62" s="1">
        <v>2300</v>
      </c>
      <c r="CS62" s="1" t="s">
        <v>330</v>
      </c>
      <c r="CT62" s="15" t="s">
        <v>15</v>
      </c>
    </row>
    <row r="63" spans="1:98" s="97" customFormat="1" x14ac:dyDescent="0.25">
      <c r="A63" s="80" t="s">
        <v>257</v>
      </c>
      <c r="B63" s="117">
        <v>10859581</v>
      </c>
      <c r="C63" s="5" t="s">
        <v>111</v>
      </c>
      <c r="D63"/>
      <c r="E63">
        <v>301100</v>
      </c>
      <c r="F63" s="108">
        <v>45474</v>
      </c>
      <c r="G63" s="109"/>
      <c r="H63" s="109" t="s">
        <v>21</v>
      </c>
      <c r="I63" s="109" t="s">
        <v>21</v>
      </c>
      <c r="J63" s="109" t="s">
        <v>21</v>
      </c>
      <c r="K63" s="87">
        <f>Q63/R63-1</f>
        <v>-1</v>
      </c>
      <c r="L63" s="87">
        <f>R63/S63-1</f>
        <v>0.10566456378346545</v>
      </c>
      <c r="M63" s="87">
        <f>S63/T63-1</f>
        <v>0.22889820702750274</v>
      </c>
      <c r="N63" s="110">
        <f>Q63-R63</f>
        <v>-1923.4970000000001</v>
      </c>
      <c r="O63" s="110">
        <f>R63-S63</f>
        <v>183.82200000000012</v>
      </c>
      <c r="P63" s="110">
        <f>S63-T63</f>
        <v>324.03700000000003</v>
      </c>
      <c r="Q63" s="111"/>
      <c r="R63" s="111">
        <v>1923.4970000000001</v>
      </c>
      <c r="S63" s="111">
        <v>1739.675</v>
      </c>
      <c r="T63" s="111">
        <v>1415.6379999999999</v>
      </c>
      <c r="U63" s="87">
        <f>(AA63-AB63)/ABS(AB63)</f>
        <v>-1</v>
      </c>
      <c r="V63" s="87">
        <f>(AB63-AC63)/ABS(AC63)</f>
        <v>0.22908377196895352</v>
      </c>
      <c r="W63" s="87">
        <f>(AC63-AD63)/ABS(AD63)</f>
        <v>-0.18185666738034537</v>
      </c>
      <c r="X63" s="110">
        <f>AA63-AB63</f>
        <v>-206.65199999999999</v>
      </c>
      <c r="Y63" s="110">
        <f>AB63-AC63</f>
        <v>38.516999999999996</v>
      </c>
      <c r="Z63" s="110">
        <f>AC63-AD63</f>
        <v>-37.373000000000019</v>
      </c>
      <c r="AA63" s="111"/>
      <c r="AB63" s="111">
        <v>206.65199999999999</v>
      </c>
      <c r="AC63" s="111">
        <v>168.13499999999999</v>
      </c>
      <c r="AD63" s="111">
        <v>205.50800000000001</v>
      </c>
      <c r="AE63" s="87">
        <f>(AK63-AL63)/ABS(AL63)</f>
        <v>1</v>
      </c>
      <c r="AF63" s="87">
        <f>(AL63-AM63)/ABS(AM63)</f>
        <v>0.91665716240875905</v>
      </c>
      <c r="AG63" s="87">
        <f>(AM63-AN63)/ABS(AN63)</f>
        <v>-19.050437467833248</v>
      </c>
      <c r="AH63" s="110">
        <f>AK63-AL63</f>
        <v>2.923</v>
      </c>
      <c r="AI63" s="110"/>
      <c r="AJ63" s="110"/>
      <c r="AK63" s="111"/>
      <c r="AL63" s="111">
        <v>-2.923</v>
      </c>
      <c r="AM63" s="111">
        <v>-35.072000000000003</v>
      </c>
      <c r="AN63" s="111">
        <v>1.9430000000000001</v>
      </c>
      <c r="AO63" s="87">
        <f>(AU63-AV63)/ABS(AV63)</f>
        <v>1</v>
      </c>
      <c r="AP63" s="87">
        <f>(AV63-AW63)/ABS(AW63)</f>
        <v>0.45853163766872124</v>
      </c>
      <c r="AQ63" s="87">
        <f>(AW63-AX63)/ABS(AX63)</f>
        <v>-6.4072433057214404</v>
      </c>
      <c r="AR63" s="110">
        <f>AU63-AV63</f>
        <v>20.82</v>
      </c>
      <c r="AS63" s="110">
        <f>AV63-AW63</f>
        <v>17.631</v>
      </c>
      <c r="AT63" s="110">
        <f>AW63-AX63</f>
        <v>-33.26</v>
      </c>
      <c r="AU63" s="111"/>
      <c r="AV63" s="111">
        <v>-20.82</v>
      </c>
      <c r="AW63" s="111">
        <v>-38.451000000000001</v>
      </c>
      <c r="AX63" s="111">
        <v>-5.1909999999999998</v>
      </c>
      <c r="AY63" s="87">
        <f>(BE63-BF63)/ABS(BF63)</f>
        <v>-1</v>
      </c>
      <c r="AZ63" s="87">
        <f>(BF63-BG63)/ABS(BG63)</f>
        <v>0.35296210467609651</v>
      </c>
      <c r="BA63" s="87">
        <f>(BG63-BH63)/ABS(BH63)</f>
        <v>0.22010652775822417</v>
      </c>
      <c r="BB63" s="110">
        <f>BE63-BF63</f>
        <v>-140.70400000000001</v>
      </c>
      <c r="BC63" s="110">
        <f>BF63-BG63</f>
        <v>36.707000000000008</v>
      </c>
      <c r="BD63" s="110">
        <f>BG63-BH63</f>
        <v>18.760999999999996</v>
      </c>
      <c r="BE63" s="111"/>
      <c r="BF63" s="111">
        <v>140.70400000000001</v>
      </c>
      <c r="BG63" s="111">
        <v>103.997</v>
      </c>
      <c r="BH63" s="111">
        <v>85.236000000000004</v>
      </c>
      <c r="BI63" s="87">
        <f>(BO63-BP63)/ABS(BP63)</f>
        <v>-1</v>
      </c>
      <c r="BJ63" s="87">
        <f>(BP63-BQ63)/ABS(BQ63)</f>
        <v>0.57204875867655014</v>
      </c>
      <c r="BK63" s="87">
        <f>(BQ63-BR63)/ABS(BR63)</f>
        <v>0.30952127072494995</v>
      </c>
      <c r="BL63" s="110">
        <f>BO63-BP63</f>
        <v>-1100.4639999999999</v>
      </c>
      <c r="BM63" s="110">
        <f>BP63-BQ63</f>
        <v>400.44499999999994</v>
      </c>
      <c r="BN63" s="110">
        <f>BQ63-BR63</f>
        <v>165.45799999999997</v>
      </c>
      <c r="BO63" s="111"/>
      <c r="BP63" s="111">
        <v>1100.4639999999999</v>
      </c>
      <c r="BQ63" s="111">
        <v>700.01900000000001</v>
      </c>
      <c r="BR63" s="111">
        <v>534.56100000000004</v>
      </c>
      <c r="BS63" s="87">
        <f>(BY63-BZ63)/ABS(BZ63)</f>
        <v>-1</v>
      </c>
      <c r="BT63" s="87">
        <f>(BZ63-CA63)/ABS(CA63)</f>
        <v>2.3738872403560832E-2</v>
      </c>
      <c r="BU63" s="87">
        <f>(CA63-CB63)/ABS(CB63)</f>
        <v>-3.7142857142857144E-2</v>
      </c>
      <c r="BV63" s="110">
        <f>BY63-BZ63</f>
        <v>-345</v>
      </c>
      <c r="BW63" s="110">
        <f>BZ63-CA63</f>
        <v>8</v>
      </c>
      <c r="BX63" s="110">
        <f>CA63-CB63</f>
        <v>-13</v>
      </c>
      <c r="BY63" s="54"/>
      <c r="BZ63" s="54">
        <v>345</v>
      </c>
      <c r="CA63" s="54">
        <v>337</v>
      </c>
      <c r="CB63" s="54">
        <v>350</v>
      </c>
      <c r="CC63" s="110">
        <f>Tabel1[[#This Row],[2023 - Antal skibe ]]-Tabel1[[#This Row],[2022 - Antal skibe ]]</f>
        <v>0</v>
      </c>
      <c r="CD63" s="110">
        <f>Tabel1[[#This Row],[2022 - Antal skibe ]]-Tabel1[[#This Row],[2021 - Antal skibe ]]</f>
        <v>0</v>
      </c>
      <c r="CE63" s="5"/>
      <c r="CF63" s="5"/>
      <c r="CG63" s="5"/>
      <c r="CH63" s="100" t="e">
        <f>(Tabel1[[#This Row],[Godsomsætning 2023]]-Tabel1[[#This Row],[Godsomsætning 2022]])/Tabel1[[#This Row],[Godsomsætning 2022]]</f>
        <v>#DIV/0!</v>
      </c>
      <c r="CI63" s="100" t="e">
        <f>(Tabel1[[#This Row],[Godsomsætning 2022]]-Tabel1[[#This Row],[Godsomsætning 2021]])/Tabel1[[#This Row],[Godsomsætning 2021]]</f>
        <v>#DIV/0!</v>
      </c>
      <c r="CJ63" s="99">
        <f>Tabel1[[#This Row],[Godsomsætning 2023]]-Tabel1[[#This Row],[Godsomsætning 2022]]</f>
        <v>0</v>
      </c>
      <c r="CK63" s="89">
        <f>Tabel1[[#This Row],[Godsomsætning 2022]]-Tabel1[[#This Row],[Godsomsætning 2021]]</f>
        <v>0</v>
      </c>
      <c r="CL63" s="54"/>
      <c r="CM63" s="54"/>
      <c r="CN63" s="54"/>
      <c r="CO63" s="19"/>
      <c r="CP63" s="1" t="s">
        <v>19</v>
      </c>
      <c r="CQ63" s="4" t="s">
        <v>13</v>
      </c>
      <c r="CR63" s="1">
        <v>9990</v>
      </c>
      <c r="CS63" s="1" t="s">
        <v>392</v>
      </c>
      <c r="CT63" s="15" t="s">
        <v>14</v>
      </c>
    </row>
    <row r="64" spans="1:98" s="97" customFormat="1" x14ac:dyDescent="0.25">
      <c r="A64" s="80" t="s">
        <v>263</v>
      </c>
      <c r="B64" s="117">
        <v>31089204</v>
      </c>
      <c r="C64" s="5" t="s">
        <v>111</v>
      </c>
      <c r="D64"/>
      <c r="E64">
        <v>331200</v>
      </c>
      <c r="F64" s="108">
        <v>45259</v>
      </c>
      <c r="G64" s="109"/>
      <c r="H64" s="109" t="s">
        <v>307</v>
      </c>
      <c r="I64" s="109" t="s">
        <v>307</v>
      </c>
      <c r="J64" s="109" t="s">
        <v>307</v>
      </c>
      <c r="K64" s="87" t="e">
        <f>Q64/R64-1</f>
        <v>#DIV/0!</v>
      </c>
      <c r="L64" s="87" t="e">
        <f>R64/S64-1</f>
        <v>#DIV/0!</v>
      </c>
      <c r="M64" s="87" t="e">
        <f>S64/T64-1</f>
        <v>#DIV/0!</v>
      </c>
      <c r="N64" s="110">
        <f>Q64-R64</f>
        <v>0</v>
      </c>
      <c r="O64" s="110">
        <f>R64-S64</f>
        <v>0</v>
      </c>
      <c r="P64" s="110">
        <f>S64-T64</f>
        <v>0</v>
      </c>
      <c r="Q64" s="111"/>
      <c r="R64" s="111"/>
      <c r="S64" s="111"/>
      <c r="T64" s="111"/>
      <c r="U64" s="87">
        <f>(AA64-AB64)/ABS(AB64)</f>
        <v>-1</v>
      </c>
      <c r="V64" s="87">
        <f>(AB64-AC64)/ABS(AC64)</f>
        <v>0.10139228824780329</v>
      </c>
      <c r="W64" s="87">
        <f>(AC64-AD64)/ABS(AD64)</f>
        <v>8.5331068870163451E-2</v>
      </c>
      <c r="X64" s="110">
        <f>AA64-AB64</f>
        <v>-54.9</v>
      </c>
      <c r="Y64" s="110">
        <f>AB64-AC64</f>
        <v>5.054000000000002</v>
      </c>
      <c r="Z64" s="110">
        <f>AC64-AD64</f>
        <v>3.9189999999999969</v>
      </c>
      <c r="AA64" s="111"/>
      <c r="AB64" s="111">
        <v>54.9</v>
      </c>
      <c r="AC64" s="111">
        <v>49.845999999999997</v>
      </c>
      <c r="AD64" s="111">
        <v>45.927</v>
      </c>
      <c r="AE64" s="87">
        <f>(AK64-AL64)/ABS(AL64)</f>
        <v>-1</v>
      </c>
      <c r="AF64" s="87">
        <f>(AL64-AM64)/ABS(AM64)</f>
        <v>0.50230414746543772</v>
      </c>
      <c r="AG64" s="87">
        <f>(AM64-AN64)/ABS(AN64)</f>
        <v>0.12894834633965072</v>
      </c>
      <c r="AH64" s="110">
        <f>AK64-AL64</f>
        <v>-13.692</v>
      </c>
      <c r="AI64" s="110">
        <f>AL64-AM64</f>
        <v>4.5779999999999994</v>
      </c>
      <c r="AJ64" s="110">
        <f>AM64-AN64</f>
        <v>1.0410000000000004</v>
      </c>
      <c r="AK64" s="111"/>
      <c r="AL64" s="111">
        <v>13.692</v>
      </c>
      <c r="AM64" s="111">
        <v>9.1140000000000008</v>
      </c>
      <c r="AN64" s="111">
        <v>8.0730000000000004</v>
      </c>
      <c r="AO64" s="87">
        <f>(AU64-AV64)/ABS(AV64)</f>
        <v>-1</v>
      </c>
      <c r="AP64" s="87">
        <f>(AV64-AW64)/ABS(AW64)</f>
        <v>0.44340924775707363</v>
      </c>
      <c r="AQ64" s="87">
        <f>(AW64-AX64)/ABS(AX64)</f>
        <v>7.3333333333333486E-2</v>
      </c>
      <c r="AR64" s="110">
        <f>AU64-AV64</f>
        <v>-12.548999999999999</v>
      </c>
      <c r="AS64" s="110">
        <f>AV64-AW64</f>
        <v>3.8549999999999986</v>
      </c>
      <c r="AT64" s="110">
        <f>AW64-AX64</f>
        <v>0.59400000000000119</v>
      </c>
      <c r="AU64" s="111"/>
      <c r="AV64" s="111">
        <v>12.548999999999999</v>
      </c>
      <c r="AW64" s="111">
        <v>8.6940000000000008</v>
      </c>
      <c r="AX64" s="111">
        <v>8.1</v>
      </c>
      <c r="AY64" s="87">
        <f>(BE64-BF64)/ABS(BF64)</f>
        <v>-1</v>
      </c>
      <c r="AZ64" s="87">
        <f>(BF64-BG64)/ABS(BG64)</f>
        <v>-0.27725966491351739</v>
      </c>
      <c r="BA64" s="87">
        <f>(BG64-BH64)/ABS(BH64)</f>
        <v>0.2251228909259998</v>
      </c>
      <c r="BB64" s="110">
        <f>BE64-BF64</f>
        <v>-26.658999999999999</v>
      </c>
      <c r="BC64" s="110">
        <f>BF64-BG64</f>
        <v>-10.227000000000004</v>
      </c>
      <c r="BD64" s="110">
        <f>BG64-BH64</f>
        <v>6.7780000000000022</v>
      </c>
      <c r="BE64" s="111"/>
      <c r="BF64" s="111">
        <v>26.658999999999999</v>
      </c>
      <c r="BG64" s="111">
        <v>36.886000000000003</v>
      </c>
      <c r="BH64" s="111">
        <v>30.108000000000001</v>
      </c>
      <c r="BI64" s="87">
        <f>(BO64-BP64)/ABS(BP64)</f>
        <v>-1</v>
      </c>
      <c r="BJ64" s="87">
        <f>(BP64-BQ64)/ABS(BQ64)</f>
        <v>0.10312985079355015</v>
      </c>
      <c r="BK64" s="87">
        <f>(BQ64-BR64)/ABS(BR64)</f>
        <v>0.13005656189589743</v>
      </c>
      <c r="BL64" s="110">
        <f>BO64-BP64</f>
        <v>-69.644999999999996</v>
      </c>
      <c r="BM64" s="110">
        <f>BP64-BQ64</f>
        <v>6.5109999999999957</v>
      </c>
      <c r="BN64" s="110">
        <f>BQ64-BR64</f>
        <v>7.2659999999999982</v>
      </c>
      <c r="BO64" s="111"/>
      <c r="BP64" s="111">
        <v>69.644999999999996</v>
      </c>
      <c r="BQ64" s="111">
        <v>63.134</v>
      </c>
      <c r="BR64" s="111">
        <v>55.868000000000002</v>
      </c>
      <c r="BS64" s="87">
        <f>(BY64-BZ64)/ABS(BZ64)</f>
        <v>-1</v>
      </c>
      <c r="BT64" s="87">
        <f>(BZ64-CA64)/ABS(CA64)</f>
        <v>-1.4285714285714285E-2</v>
      </c>
      <c r="BU64" s="87">
        <f>(CA64-CB64)/ABS(CB64)</f>
        <v>9.375E-2</v>
      </c>
      <c r="BV64" s="110">
        <f>BY64-BZ64</f>
        <v>-69</v>
      </c>
      <c r="BW64" s="110">
        <f>BZ64-CA64</f>
        <v>-1</v>
      </c>
      <c r="BX64" s="110">
        <f>CA64-CB64</f>
        <v>6</v>
      </c>
      <c r="BY64" s="54"/>
      <c r="BZ64" s="54">
        <v>69</v>
      </c>
      <c r="CA64" s="54">
        <v>70</v>
      </c>
      <c r="CB64" s="54">
        <v>64</v>
      </c>
      <c r="CC64" s="110">
        <f>Tabel1[[#This Row],[2023 - Antal skibe ]]-Tabel1[[#This Row],[2022 - Antal skibe ]]</f>
        <v>0</v>
      </c>
      <c r="CD64" s="110">
        <f>Tabel1[[#This Row],[2022 - Antal skibe ]]-Tabel1[[#This Row],[2021 - Antal skibe ]]</f>
        <v>0</v>
      </c>
      <c r="CE64" s="5"/>
      <c r="CF64" s="5"/>
      <c r="CG64" s="5"/>
      <c r="CH64" s="100" t="e">
        <f>(Tabel1[[#This Row],[Godsomsætning 2023]]-Tabel1[[#This Row],[Godsomsætning 2022]])/Tabel1[[#This Row],[Godsomsætning 2022]]</f>
        <v>#DIV/0!</v>
      </c>
      <c r="CI64" s="100" t="e">
        <f>(Tabel1[[#This Row],[Godsomsætning 2022]]-Tabel1[[#This Row],[Godsomsætning 2021]])/Tabel1[[#This Row],[Godsomsætning 2021]]</f>
        <v>#DIV/0!</v>
      </c>
      <c r="CJ64" s="99">
        <f>Tabel1[[#This Row],[Godsomsætning 2023]]-Tabel1[[#This Row],[Godsomsætning 2022]]</f>
        <v>0</v>
      </c>
      <c r="CK64" s="89">
        <f>Tabel1[[#This Row],[Godsomsætning 2022]]-Tabel1[[#This Row],[Godsomsætning 2021]]</f>
        <v>0</v>
      </c>
      <c r="CL64" s="54"/>
      <c r="CM64" s="54"/>
      <c r="CN64" s="54"/>
      <c r="CO64" s="19"/>
      <c r="CP64" s="1" t="s">
        <v>11</v>
      </c>
      <c r="CQ64" s="4" t="s">
        <v>13</v>
      </c>
      <c r="CR64" s="1">
        <v>5700</v>
      </c>
      <c r="CS64" s="1" t="s">
        <v>316</v>
      </c>
      <c r="CT64" s="15" t="s">
        <v>12</v>
      </c>
    </row>
    <row r="65" spans="1:98" s="97" customFormat="1" x14ac:dyDescent="0.25">
      <c r="A65" s="80" t="s">
        <v>193</v>
      </c>
      <c r="B65" s="117">
        <v>36024992</v>
      </c>
      <c r="C65" s="5" t="s">
        <v>165</v>
      </c>
      <c r="D65" t="s">
        <v>202</v>
      </c>
      <c r="E65">
        <v>383100</v>
      </c>
      <c r="F65" s="108">
        <v>45441</v>
      </c>
      <c r="G65" s="109"/>
      <c r="H65" s="109" t="s">
        <v>21</v>
      </c>
      <c r="I65" s="109" t="s">
        <v>21</v>
      </c>
      <c r="J65" s="109" t="s">
        <v>21</v>
      </c>
      <c r="K65" s="87" t="e">
        <f>Q65/R65-1</f>
        <v>#DIV/0!</v>
      </c>
      <c r="L65" s="87" t="e">
        <f>R65/S65-1</f>
        <v>#DIV/0!</v>
      </c>
      <c r="M65" s="87" t="e">
        <f>S65/T65-1</f>
        <v>#DIV/0!</v>
      </c>
      <c r="N65" s="110">
        <f>Q65-R65</f>
        <v>0</v>
      </c>
      <c r="O65" s="110">
        <f>R65-S65</f>
        <v>0</v>
      </c>
      <c r="P65" s="110">
        <f>S65-T65</f>
        <v>0</v>
      </c>
      <c r="Q65" s="111"/>
      <c r="R65" s="111"/>
      <c r="S65" s="111"/>
      <c r="T65" s="111"/>
      <c r="U65" s="87">
        <f>(AA65-AB65)/ABS(AB65)</f>
        <v>-1</v>
      </c>
      <c r="V65" s="87">
        <f>(AB65-AC65)/ABS(AC65)</f>
        <v>0.14121078466244583</v>
      </c>
      <c r="W65" s="87">
        <f>(AC65-AD65)/ABS(AD65)</f>
        <v>-3.4811864872287809E-2</v>
      </c>
      <c r="X65" s="110">
        <f>AA65-AB65</f>
        <v>-16.042000000000002</v>
      </c>
      <c r="Y65" s="110">
        <f>AB65-AC65</f>
        <v>1.9850000000000012</v>
      </c>
      <c r="Z65" s="110">
        <f>AC65-AD65</f>
        <v>-0.50699999999999967</v>
      </c>
      <c r="AA65" s="111"/>
      <c r="AB65" s="111">
        <v>16.042000000000002</v>
      </c>
      <c r="AC65" s="111">
        <v>14.057</v>
      </c>
      <c r="AD65" s="111">
        <v>14.564</v>
      </c>
      <c r="AE65" s="87">
        <f>(AK65-AL65)/ABS(AL65)</f>
        <v>-1</v>
      </c>
      <c r="AF65" s="87">
        <f>(AL65-AM65)/ABS(AM65)</f>
        <v>0.74434544208361875</v>
      </c>
      <c r="AG65" s="87">
        <f>(AM65-AN65)/ABS(AN65)</f>
        <v>-0.60169260169260164</v>
      </c>
      <c r="AH65" s="110">
        <f>AK65-AL65</f>
        <v>-2.5449999999999999</v>
      </c>
      <c r="AI65" s="110">
        <f>AL65-AM65</f>
        <v>1.0859999999999999</v>
      </c>
      <c r="AJ65" s="110">
        <f>AM65-AN65</f>
        <v>-2.2039999999999997</v>
      </c>
      <c r="AK65" s="111"/>
      <c r="AL65" s="111">
        <v>2.5449999999999999</v>
      </c>
      <c r="AM65" s="111">
        <v>1.4590000000000001</v>
      </c>
      <c r="AN65" s="111">
        <v>3.6629999999999998</v>
      </c>
      <c r="AO65" s="87">
        <f>(AU65-AV65)/ABS(AV65)</f>
        <v>-1</v>
      </c>
      <c r="AP65" s="87">
        <f>(AV65-AW65)/ABS(AW65)</f>
        <v>0.43993759750390021</v>
      </c>
      <c r="AQ65" s="87">
        <f>(AW65-AX65)/ABS(AX65)</f>
        <v>-0.77500877500877507</v>
      </c>
      <c r="AR65" s="110">
        <f>AU65-AV65</f>
        <v>-0.92300000000000004</v>
      </c>
      <c r="AS65" s="110">
        <f>AV65-AW65</f>
        <v>0.28200000000000003</v>
      </c>
      <c r="AT65" s="110">
        <f>AW65-AX65</f>
        <v>-2.2080000000000002</v>
      </c>
      <c r="AU65" s="111"/>
      <c r="AV65" s="111">
        <v>0.92300000000000004</v>
      </c>
      <c r="AW65" s="111">
        <v>0.64100000000000001</v>
      </c>
      <c r="AX65" s="111">
        <v>2.8490000000000002</v>
      </c>
      <c r="AY65" s="87">
        <f>(BE65-BF65)/ABS(BF65)</f>
        <v>-1</v>
      </c>
      <c r="AZ65" s="87">
        <f>(BF65-BG65)/ABS(BG65)</f>
        <v>2.0620640857171621E-2</v>
      </c>
      <c r="BA65" s="87">
        <f>(BG65-BH65)/ABS(BH65)</f>
        <v>5.1104972375690588E-2</v>
      </c>
      <c r="BB65" s="110">
        <f>BE65-BF65</f>
        <v>-10.097</v>
      </c>
      <c r="BC65" s="110">
        <f>BF65-BG65</f>
        <v>0.20399999999999885</v>
      </c>
      <c r="BD65" s="110">
        <f>BG65-BH65</f>
        <v>0.48099999999999987</v>
      </c>
      <c r="BE65" s="111"/>
      <c r="BF65" s="111">
        <v>10.097</v>
      </c>
      <c r="BG65" s="111">
        <v>9.8930000000000007</v>
      </c>
      <c r="BH65" s="111">
        <v>9.4120000000000008</v>
      </c>
      <c r="BI65" s="87">
        <f>(BO65-BP65)/ABS(BP65)</f>
        <v>-1</v>
      </c>
      <c r="BJ65" s="87">
        <f>(BP65-BQ65)/ABS(BQ65)</f>
        <v>0.16845897701839632</v>
      </c>
      <c r="BK65" s="87">
        <f>(BQ65-BR65)/ABS(BR65)</f>
        <v>4.24811495234029E-2</v>
      </c>
      <c r="BL65" s="110">
        <f>BO65-BP65</f>
        <v>-42.81</v>
      </c>
      <c r="BM65" s="110">
        <f>BP65-BQ65</f>
        <v>6.1720000000000041</v>
      </c>
      <c r="BN65" s="110">
        <f>BQ65-BR65</f>
        <v>1.492999999999995</v>
      </c>
      <c r="BO65" s="111"/>
      <c r="BP65" s="111">
        <v>42.81</v>
      </c>
      <c r="BQ65" s="111">
        <v>36.637999999999998</v>
      </c>
      <c r="BR65" s="111">
        <v>35.145000000000003</v>
      </c>
      <c r="BS65" s="87">
        <f>(BY65-BZ65)/ABS(BZ65)</f>
        <v>-1</v>
      </c>
      <c r="BT65" s="87">
        <f>(BZ65-CA65)/ABS(CA65)</f>
        <v>0</v>
      </c>
      <c r="BU65" s="87">
        <f>(CA65-CB65)/ABS(CB65)</f>
        <v>4.7619047619047616E-2</v>
      </c>
      <c r="BV65" s="110">
        <f>BY65-BZ65</f>
        <v>-22</v>
      </c>
      <c r="BW65" s="110">
        <f>BZ65-CA65</f>
        <v>0</v>
      </c>
      <c r="BX65" s="110">
        <f>CA65-CB65</f>
        <v>1</v>
      </c>
      <c r="BY65" s="54"/>
      <c r="BZ65" s="54">
        <v>22</v>
      </c>
      <c r="CA65" s="54">
        <v>22</v>
      </c>
      <c r="CB65" s="54">
        <v>21</v>
      </c>
      <c r="CC65" s="110">
        <f>Tabel1[[#This Row],[2023 - Antal skibe ]]-Tabel1[[#This Row],[2022 - Antal skibe ]]</f>
        <v>0</v>
      </c>
      <c r="CD65" s="110">
        <f>Tabel1[[#This Row],[2022 - Antal skibe ]]-Tabel1[[#This Row],[2021 - Antal skibe ]]</f>
        <v>0</v>
      </c>
      <c r="CE65" s="5"/>
      <c r="CF65" s="5"/>
      <c r="CG65" s="5"/>
      <c r="CH65" s="100" t="e">
        <f>(Tabel1[[#This Row],[Godsomsætning 2023]]-Tabel1[[#This Row],[Godsomsætning 2022]])/Tabel1[[#This Row],[Godsomsætning 2022]]</f>
        <v>#DIV/0!</v>
      </c>
      <c r="CI65" s="100" t="e">
        <f>(Tabel1[[#This Row],[Godsomsætning 2022]]-Tabel1[[#This Row],[Godsomsætning 2021]])/Tabel1[[#This Row],[Godsomsætning 2021]]</f>
        <v>#DIV/0!</v>
      </c>
      <c r="CJ65" s="99">
        <f>Tabel1[[#This Row],[Godsomsætning 2023]]-Tabel1[[#This Row],[Godsomsætning 2022]]</f>
        <v>0</v>
      </c>
      <c r="CK65" s="89">
        <f>Tabel1[[#This Row],[Godsomsætning 2022]]-Tabel1[[#This Row],[Godsomsætning 2021]]</f>
        <v>0</v>
      </c>
      <c r="CL65" s="54"/>
      <c r="CM65" s="54"/>
      <c r="CN65" s="54"/>
      <c r="CO65" s="19"/>
      <c r="CP65" s="1" t="s">
        <v>9</v>
      </c>
      <c r="CQ65" s="4"/>
      <c r="CR65" s="1">
        <v>6700</v>
      </c>
      <c r="CS65" s="1" t="s">
        <v>349</v>
      </c>
      <c r="CT65" s="15" t="s">
        <v>12</v>
      </c>
    </row>
    <row r="66" spans="1:98" s="97" customFormat="1" x14ac:dyDescent="0.25">
      <c r="A66" s="80" t="s">
        <v>268</v>
      </c>
      <c r="B66" s="117">
        <v>82735615</v>
      </c>
      <c r="C66" s="5" t="s">
        <v>111</v>
      </c>
      <c r="D66"/>
      <c r="E66">
        <v>301100</v>
      </c>
      <c r="F66" s="108">
        <v>45259</v>
      </c>
      <c r="G66" s="109"/>
      <c r="H66" s="109" t="s">
        <v>313</v>
      </c>
      <c r="I66" s="109" t="s">
        <v>313</v>
      </c>
      <c r="J66" s="109" t="s">
        <v>313</v>
      </c>
      <c r="K66" s="87" t="e">
        <f>Q66/R66-1</f>
        <v>#DIV/0!</v>
      </c>
      <c r="L66" s="87" t="e">
        <f>R66/S66-1</f>
        <v>#DIV/0!</v>
      </c>
      <c r="M66" s="87" t="e">
        <f>S66/T66-1</f>
        <v>#DIV/0!</v>
      </c>
      <c r="N66" s="110">
        <f>Q66-R66</f>
        <v>0</v>
      </c>
      <c r="O66" s="110">
        <f>R66-S66</f>
        <v>0</v>
      </c>
      <c r="P66" s="110">
        <f>S66-T66</f>
        <v>0</v>
      </c>
      <c r="Q66" s="111"/>
      <c r="R66" s="111"/>
      <c r="S66" s="111"/>
      <c r="T66" s="111"/>
      <c r="U66" s="87">
        <f>(AA66-AB66)/ABS(AB66)</f>
        <v>-1</v>
      </c>
      <c r="V66" s="87">
        <f>(AB66-AC66)/ABS(AC66)</f>
        <v>0.23844552394170715</v>
      </c>
      <c r="W66" s="87">
        <f>(AC66-AD66)/ABS(AD66)</f>
        <v>-0.31560199477558776</v>
      </c>
      <c r="X66" s="110">
        <f>AA66-AB66</f>
        <v>-17.846</v>
      </c>
      <c r="Y66" s="110">
        <f>AB66-AC66</f>
        <v>3.4359999999999999</v>
      </c>
      <c r="Z66" s="110">
        <f>AC66-AD66</f>
        <v>-6.6449999999999996</v>
      </c>
      <c r="AA66" s="111"/>
      <c r="AB66" s="111">
        <v>17.846</v>
      </c>
      <c r="AC66" s="111">
        <v>14.41</v>
      </c>
      <c r="AD66" s="111">
        <v>21.055</v>
      </c>
      <c r="AE66" s="87">
        <f>(AK66-AL66)/ABS(AL66)</f>
        <v>-1</v>
      </c>
      <c r="AF66" s="87">
        <f>(AL66-AM66)/ABS(AM66)</f>
        <v>0.36203566965807099</v>
      </c>
      <c r="AG66" s="87">
        <f>(AM66-AN66)/ABS(AN66)</f>
        <v>-0.37452039221259054</v>
      </c>
      <c r="AH66" s="110">
        <f>AK66-AL66</f>
        <v>-11.99</v>
      </c>
      <c r="AI66" s="110">
        <f>AL66-AM66</f>
        <v>3.1869999999999994</v>
      </c>
      <c r="AJ66" s="110">
        <f>AM66-AN66</f>
        <v>-5.270999999999999</v>
      </c>
      <c r="AK66" s="111"/>
      <c r="AL66" s="111">
        <v>11.99</v>
      </c>
      <c r="AM66" s="111">
        <v>8.8030000000000008</v>
      </c>
      <c r="AN66" s="111">
        <v>14.074</v>
      </c>
      <c r="AO66" s="87">
        <f>(AU66-AV66)/ABS(AV66)</f>
        <v>-1</v>
      </c>
      <c r="AP66" s="87">
        <f>(AV66-AW66)/ABS(AW66)</f>
        <v>0.37772369031061664</v>
      </c>
      <c r="AQ66" s="87">
        <f>(AW66-AX66)/ABS(AX66)</f>
        <v>-0.37401146339693825</v>
      </c>
      <c r="AR66" s="110">
        <f>AU66-AV66</f>
        <v>-11.887</v>
      </c>
      <c r="AS66" s="110">
        <f>AV66-AW66</f>
        <v>3.2590000000000003</v>
      </c>
      <c r="AT66" s="110">
        <f>AW66-AX66</f>
        <v>-5.1549999999999994</v>
      </c>
      <c r="AU66" s="111"/>
      <c r="AV66" s="111">
        <v>11.887</v>
      </c>
      <c r="AW66" s="111">
        <v>8.6280000000000001</v>
      </c>
      <c r="AX66" s="111">
        <v>13.782999999999999</v>
      </c>
      <c r="AY66" s="87">
        <f>(BE66-BF66)/ABS(BF66)</f>
        <v>-1</v>
      </c>
      <c r="AZ66" s="87">
        <f>(BF66-BG66)/ABS(BG66)</f>
        <v>0.22675797689188137</v>
      </c>
      <c r="BA66" s="87">
        <f>(BG66-BH66)/ABS(BH66)</f>
        <v>2.8528705780506095E-2</v>
      </c>
      <c r="BB66" s="110">
        <f>BE66-BF66</f>
        <v>-32.064999999999998</v>
      </c>
      <c r="BC66" s="110">
        <f>BF66-BG66</f>
        <v>5.926999999999996</v>
      </c>
      <c r="BD66" s="110">
        <f>BG66-BH66</f>
        <v>0.72500000000000142</v>
      </c>
      <c r="BE66" s="111"/>
      <c r="BF66" s="111">
        <v>32.064999999999998</v>
      </c>
      <c r="BG66" s="111">
        <v>26.138000000000002</v>
      </c>
      <c r="BH66" s="111">
        <v>25.413</v>
      </c>
      <c r="BI66" s="87">
        <f>(BO66-BP66)/ABS(BP66)</f>
        <v>-1</v>
      </c>
      <c r="BJ66" s="87">
        <f>(BP66-BQ66)/ABS(BQ66)</f>
        <v>0.3252432403375799</v>
      </c>
      <c r="BK66" s="87">
        <f>(BQ66-BR66)/ABS(BR66)</f>
        <v>-0.18718049547778209</v>
      </c>
      <c r="BL66" s="110">
        <f>BO66-BP66</f>
        <v>-49.307000000000002</v>
      </c>
      <c r="BM66" s="110">
        <f>BP66-BQ66</f>
        <v>12.100999999999999</v>
      </c>
      <c r="BN66" s="110">
        <f>BQ66-BR66</f>
        <v>-8.5679999999999978</v>
      </c>
      <c r="BO66" s="111"/>
      <c r="BP66" s="111">
        <v>49.307000000000002</v>
      </c>
      <c r="BQ66" s="111">
        <v>37.206000000000003</v>
      </c>
      <c r="BR66" s="111">
        <v>45.774000000000001</v>
      </c>
      <c r="BS66" s="87">
        <f>(BY66-BZ66)/ABS(BZ66)</f>
        <v>-1</v>
      </c>
      <c r="BT66" s="87">
        <f>(BZ66-CA66)/ABS(CA66)</f>
        <v>-9.375E-2</v>
      </c>
      <c r="BU66" s="87">
        <f>(CA66-CB66)/ABS(CB66)</f>
        <v>-0.17948717948717949</v>
      </c>
      <c r="BV66" s="110">
        <f>BY66-BZ66</f>
        <v>-29</v>
      </c>
      <c r="BW66" s="110">
        <f>BZ66-CA66</f>
        <v>-3</v>
      </c>
      <c r="BX66" s="110">
        <f>CA66-CB66</f>
        <v>-7</v>
      </c>
      <c r="BY66" s="54"/>
      <c r="BZ66" s="54">
        <v>29</v>
      </c>
      <c r="CA66" s="54">
        <v>32</v>
      </c>
      <c r="CB66" s="54">
        <v>39</v>
      </c>
      <c r="CC66" s="110">
        <f>Tabel1[[#This Row],[2023 - Antal skibe ]]-Tabel1[[#This Row],[2022 - Antal skibe ]]</f>
        <v>0</v>
      </c>
      <c r="CD66" s="110">
        <f>Tabel1[[#This Row],[2022 - Antal skibe ]]-Tabel1[[#This Row],[2021 - Antal skibe ]]</f>
        <v>0</v>
      </c>
      <c r="CE66" s="5"/>
      <c r="CF66" s="5"/>
      <c r="CG66" s="5"/>
      <c r="CH66" s="100" t="e">
        <f>(Tabel1[[#This Row],[Godsomsætning 2023]]-Tabel1[[#This Row],[Godsomsætning 2022]])/Tabel1[[#This Row],[Godsomsætning 2022]]</f>
        <v>#DIV/0!</v>
      </c>
      <c r="CI66" s="100" t="e">
        <f>(Tabel1[[#This Row],[Godsomsætning 2022]]-Tabel1[[#This Row],[Godsomsætning 2021]])/Tabel1[[#This Row],[Godsomsætning 2021]]</f>
        <v>#DIV/0!</v>
      </c>
      <c r="CJ66" s="99">
        <f>Tabel1[[#This Row],[Godsomsætning 2023]]-Tabel1[[#This Row],[Godsomsætning 2022]]</f>
        <v>0</v>
      </c>
      <c r="CK66" s="89">
        <f>Tabel1[[#This Row],[Godsomsætning 2022]]-Tabel1[[#This Row],[Godsomsætning 2021]]</f>
        <v>0</v>
      </c>
      <c r="CL66" s="54"/>
      <c r="CM66" s="54"/>
      <c r="CN66" s="54"/>
      <c r="CO66" s="19"/>
      <c r="CP66" s="1" t="s">
        <v>9</v>
      </c>
      <c r="CQ66" s="4"/>
      <c r="CR66" s="1">
        <v>5600</v>
      </c>
      <c r="CS66" s="1" t="s">
        <v>323</v>
      </c>
      <c r="CT66" s="15" t="s">
        <v>12</v>
      </c>
    </row>
    <row r="67" spans="1:98" s="97" customFormat="1" x14ac:dyDescent="0.25">
      <c r="A67" s="80" t="s">
        <v>232</v>
      </c>
      <c r="B67" s="117">
        <v>26249309</v>
      </c>
      <c r="C67" s="5" t="s">
        <v>353</v>
      </c>
      <c r="D67"/>
      <c r="E67">
        <v>522910</v>
      </c>
      <c r="F67" s="108">
        <v>45257</v>
      </c>
      <c r="G67" s="109"/>
      <c r="H67" s="109" t="s">
        <v>307</v>
      </c>
      <c r="I67" s="109" t="s">
        <v>307</v>
      </c>
      <c r="J67" s="109" t="s">
        <v>307</v>
      </c>
      <c r="K67" s="87" t="e">
        <f>Q67/R67-1</f>
        <v>#DIV/0!</v>
      </c>
      <c r="L67" s="87" t="e">
        <f>R67/S67-1</f>
        <v>#DIV/0!</v>
      </c>
      <c r="M67" s="87" t="e">
        <f>S67/T67-1</f>
        <v>#DIV/0!</v>
      </c>
      <c r="N67" s="110">
        <f>Q67-R67</f>
        <v>0</v>
      </c>
      <c r="O67" s="110">
        <f>R67-S67</f>
        <v>0</v>
      </c>
      <c r="P67" s="110">
        <f>S67-T67</f>
        <v>0</v>
      </c>
      <c r="Q67" s="111"/>
      <c r="R67" s="111"/>
      <c r="S67" s="111"/>
      <c r="T67" s="111"/>
      <c r="U67" s="87">
        <f>(AA67-AB67)/ABS(AB67)</f>
        <v>-1</v>
      </c>
      <c r="V67" s="87">
        <f>(AB67-AC67)/ABS(AC67)</f>
        <v>0.31308509519301564</v>
      </c>
      <c r="W67" s="87">
        <f>(AC67-AD67)/ABS(AD67)</f>
        <v>0.8757028706717962</v>
      </c>
      <c r="X67" s="110">
        <f>AA67-AB67</f>
        <v>-24.966999999999999</v>
      </c>
      <c r="Y67" s="110">
        <f>AB67-AC67</f>
        <v>5.9529999999999994</v>
      </c>
      <c r="Z67" s="110">
        <f>AC67-AD67</f>
        <v>8.8769999999999989</v>
      </c>
      <c r="AA67" s="111"/>
      <c r="AB67" s="111">
        <v>24.966999999999999</v>
      </c>
      <c r="AC67" s="111">
        <v>19.013999999999999</v>
      </c>
      <c r="AD67" s="111">
        <v>10.137</v>
      </c>
      <c r="AE67" s="87">
        <f>(AK67-AL67)/ABS(AL67)</f>
        <v>-1</v>
      </c>
      <c r="AF67" s="87">
        <f>(AL67-AM67)/ABS(AM67)</f>
        <v>0.36382707724582303</v>
      </c>
      <c r="AG67" s="87">
        <f>(AM67-AN67)/ABS(AN67)</f>
        <v>1.7479925880172942</v>
      </c>
      <c r="AH67" s="110">
        <f>AK67-AL67</f>
        <v>-18.202999999999999</v>
      </c>
      <c r="AI67" s="110">
        <f>AL67-AM67</f>
        <v>4.8559999999999999</v>
      </c>
      <c r="AJ67" s="110">
        <f>AM67-AN67</f>
        <v>8.4899999999999984</v>
      </c>
      <c r="AK67" s="111"/>
      <c r="AL67" s="111">
        <v>18.202999999999999</v>
      </c>
      <c r="AM67" s="111">
        <v>13.347</v>
      </c>
      <c r="AN67" s="111">
        <v>4.8570000000000002</v>
      </c>
      <c r="AO67" s="87">
        <f>(AU67-AV67)/ABS(AV67)</f>
        <v>-1</v>
      </c>
      <c r="AP67" s="87">
        <f>(AV67-AW67)/ABS(AW67)</f>
        <v>0.36188837348496183</v>
      </c>
      <c r="AQ67" s="87">
        <f>(AW67-AX67)/ABS(AX67)</f>
        <v>1.728311900387834</v>
      </c>
      <c r="AR67" s="110">
        <f>AU67-AV67</f>
        <v>-18.202999999999999</v>
      </c>
      <c r="AS67" s="110">
        <f>AV67-AW67</f>
        <v>4.8369999999999997</v>
      </c>
      <c r="AT67" s="110">
        <f>AW67-AX67</f>
        <v>8.4669999999999987</v>
      </c>
      <c r="AU67" s="111"/>
      <c r="AV67" s="111">
        <v>18.202999999999999</v>
      </c>
      <c r="AW67" s="111">
        <v>13.366</v>
      </c>
      <c r="AX67" s="111">
        <v>4.899</v>
      </c>
      <c r="AY67" s="87">
        <f>(BE67-BF67)/ABS(BF67)</f>
        <v>-1</v>
      </c>
      <c r="AZ67" s="87">
        <f>(BF67-BG67)/ABS(BG67)</f>
        <v>0.26040799333888415</v>
      </c>
      <c r="BA67" s="87">
        <f>(BG67-BH67)/ABS(BH67)</f>
        <v>0.8432024555569767</v>
      </c>
      <c r="BB67" s="110">
        <f>BE67-BF67</f>
        <v>-18.164999999999999</v>
      </c>
      <c r="BC67" s="110">
        <f>BF67-BG67</f>
        <v>3.7529999999999983</v>
      </c>
      <c r="BD67" s="110">
        <f>BG67-BH67</f>
        <v>6.5930000000000009</v>
      </c>
      <c r="BE67" s="111"/>
      <c r="BF67" s="111">
        <v>18.164999999999999</v>
      </c>
      <c r="BG67" s="111">
        <v>14.412000000000001</v>
      </c>
      <c r="BH67" s="111">
        <v>7.819</v>
      </c>
      <c r="BI67" s="87">
        <f>(BO67-BP67)/ABS(BP67)</f>
        <v>-1</v>
      </c>
      <c r="BJ67" s="87">
        <f>(BP67-BQ67)/ABS(BQ67)</f>
        <v>0.85383234510145256</v>
      </c>
      <c r="BK67" s="87">
        <f>(BQ67-BR67)/ABS(BR67)</f>
        <v>0.80544097426831651</v>
      </c>
      <c r="BL67" s="110">
        <f>BO67-BP67</f>
        <v>-34.079000000000001</v>
      </c>
      <c r="BM67" s="110">
        <f>BP67-BQ67</f>
        <v>15.696000000000002</v>
      </c>
      <c r="BN67" s="110">
        <f>BQ67-BR67</f>
        <v>8.2009999999999987</v>
      </c>
      <c r="BO67" s="111"/>
      <c r="BP67" s="111">
        <v>34.079000000000001</v>
      </c>
      <c r="BQ67" s="111">
        <v>18.382999999999999</v>
      </c>
      <c r="BR67" s="111">
        <v>10.182</v>
      </c>
      <c r="BS67" s="87">
        <f>(BY67-BZ67)/ABS(BZ67)</f>
        <v>-1</v>
      </c>
      <c r="BT67" s="87">
        <f>(BZ67-CA67)/ABS(CA67)</f>
        <v>-0.125</v>
      </c>
      <c r="BU67" s="87">
        <f>(CA67-CB67)/ABS(CB67)</f>
        <v>0</v>
      </c>
      <c r="BV67" s="110">
        <f>BY67-BZ67</f>
        <v>-7</v>
      </c>
      <c r="BW67" s="110">
        <f>BZ67-CA67</f>
        <v>-1</v>
      </c>
      <c r="BX67" s="110">
        <f>CA67-CB67</f>
        <v>0</v>
      </c>
      <c r="BY67" s="54"/>
      <c r="BZ67" s="54">
        <v>7</v>
      </c>
      <c r="CA67" s="54">
        <v>8</v>
      </c>
      <c r="CB67" s="54">
        <v>8</v>
      </c>
      <c r="CC67" s="110">
        <f>Tabel1[[#This Row],[2023 - Antal skibe ]]-Tabel1[[#This Row],[2022 - Antal skibe ]]</f>
        <v>0</v>
      </c>
      <c r="CD67" s="110">
        <f>Tabel1[[#This Row],[2022 - Antal skibe ]]-Tabel1[[#This Row],[2021 - Antal skibe ]]</f>
        <v>0</v>
      </c>
      <c r="CE67" s="5"/>
      <c r="CF67" s="5"/>
      <c r="CG67" s="5"/>
      <c r="CH67" s="100" t="e">
        <f>(Tabel1[[#This Row],[Godsomsætning 2023]]-Tabel1[[#This Row],[Godsomsætning 2022]])/Tabel1[[#This Row],[Godsomsætning 2022]]</f>
        <v>#DIV/0!</v>
      </c>
      <c r="CI67" s="100" t="e">
        <f>(Tabel1[[#This Row],[Godsomsætning 2022]]-Tabel1[[#This Row],[Godsomsætning 2021]])/Tabel1[[#This Row],[Godsomsætning 2021]]</f>
        <v>#DIV/0!</v>
      </c>
      <c r="CJ67" s="99">
        <f>Tabel1[[#This Row],[Godsomsætning 2023]]-Tabel1[[#This Row],[Godsomsætning 2022]]</f>
        <v>0</v>
      </c>
      <c r="CK67" s="89">
        <f>Tabel1[[#This Row],[Godsomsætning 2022]]-Tabel1[[#This Row],[Godsomsætning 2021]]</f>
        <v>0</v>
      </c>
      <c r="CL67" s="54"/>
      <c r="CM67" s="54"/>
      <c r="CN67" s="54"/>
      <c r="CO67" s="19"/>
      <c r="CP67" s="1" t="s">
        <v>9</v>
      </c>
      <c r="CQ67" s="4"/>
      <c r="CR67" s="1">
        <v>5700</v>
      </c>
      <c r="CS67" s="1" t="s">
        <v>316</v>
      </c>
      <c r="CT67" s="15" t="s">
        <v>305</v>
      </c>
    </row>
    <row r="68" spans="1:98" s="97" customFormat="1" x14ac:dyDescent="0.25">
      <c r="A68" s="80" t="s">
        <v>178</v>
      </c>
      <c r="B68" s="117">
        <v>14281746</v>
      </c>
      <c r="C68" s="5" t="s">
        <v>165</v>
      </c>
      <c r="D68" t="s">
        <v>202</v>
      </c>
      <c r="E68">
        <v>331500</v>
      </c>
      <c r="F68" s="108">
        <v>45467</v>
      </c>
      <c r="G68" s="109"/>
      <c r="H68" s="109" t="s">
        <v>21</v>
      </c>
      <c r="I68" s="109" t="s">
        <v>21</v>
      </c>
      <c r="J68" s="109" t="s">
        <v>21</v>
      </c>
      <c r="K68" s="87" t="e">
        <f>Q68/R68-1</f>
        <v>#DIV/0!</v>
      </c>
      <c r="L68" s="87" t="e">
        <f>R68/S68-1</f>
        <v>#DIV/0!</v>
      </c>
      <c r="M68" s="87" t="e">
        <f>S68/T68-1</f>
        <v>#DIV/0!</v>
      </c>
      <c r="N68" s="110">
        <f>Q68-R68</f>
        <v>0</v>
      </c>
      <c r="O68" s="110">
        <f>R68-S68</f>
        <v>0</v>
      </c>
      <c r="P68" s="110">
        <f>S68-T68</f>
        <v>0</v>
      </c>
      <c r="Q68" s="111"/>
      <c r="R68" s="111"/>
      <c r="S68" s="111"/>
      <c r="T68" s="111"/>
      <c r="U68" s="87">
        <f>(AA68-AB68)/ABS(AB68)</f>
        <v>-1</v>
      </c>
      <c r="V68" s="87">
        <f>(AB68-AC68)/ABS(AC68)</f>
        <v>0.17598512718616582</v>
      </c>
      <c r="W68" s="87">
        <f>(AC68-AD68)/ABS(AD68)</f>
        <v>2.8031145717463905E-2</v>
      </c>
      <c r="X68" s="110">
        <f>AA68-AB68</f>
        <v>-119.553</v>
      </c>
      <c r="Y68" s="110">
        <f>AB68-AC68</f>
        <v>17.890999999999991</v>
      </c>
      <c r="Z68" s="110">
        <f>AC68-AD68</f>
        <v>2.7720000000000056</v>
      </c>
      <c r="AA68" s="111"/>
      <c r="AB68" s="111">
        <v>119.553</v>
      </c>
      <c r="AC68" s="111">
        <v>101.66200000000001</v>
      </c>
      <c r="AD68" s="111">
        <v>98.89</v>
      </c>
      <c r="AE68" s="87">
        <f>(AK68-AL68)/ABS(AL68)</f>
        <v>-1</v>
      </c>
      <c r="AF68" s="87">
        <f>(AL68-AM68)/ABS(AM68)</f>
        <v>0.34495328425821065</v>
      </c>
      <c r="AG68" s="87">
        <f>(AM68-AN68)/ABS(AN68)</f>
        <v>5.4171019250858148E-2</v>
      </c>
      <c r="AH68" s="110">
        <f>AK68-AL68</f>
        <v>-38.003</v>
      </c>
      <c r="AI68" s="110">
        <f>AL68-AM68</f>
        <v>9.7469999999999999</v>
      </c>
      <c r="AJ68" s="110">
        <f>AM68-AN68</f>
        <v>1.4520000000000017</v>
      </c>
      <c r="AK68" s="111"/>
      <c r="AL68" s="111">
        <v>38.003</v>
      </c>
      <c r="AM68" s="111">
        <v>28.256</v>
      </c>
      <c r="AN68" s="111">
        <v>26.803999999999998</v>
      </c>
      <c r="AO68" s="87">
        <f>(AU68-AV68)/ABS(AV68)</f>
        <v>-1</v>
      </c>
      <c r="AP68" s="87">
        <f>(AV68-AW68)/ABS(AW68)</f>
        <v>0.35714285714285698</v>
      </c>
      <c r="AQ68" s="87">
        <f>(AW68-AX68)/ABS(AX68)</f>
        <v>6.7079700168272957E-2</v>
      </c>
      <c r="AR68" s="110">
        <f>AU68-AV68</f>
        <v>-37.866999999999997</v>
      </c>
      <c r="AS68" s="110">
        <f>AV68-AW68</f>
        <v>9.9649999999999963</v>
      </c>
      <c r="AT68" s="110">
        <f>AW68-AX68</f>
        <v>1.7540000000000013</v>
      </c>
      <c r="AU68" s="111"/>
      <c r="AV68" s="111">
        <v>37.866999999999997</v>
      </c>
      <c r="AW68" s="111">
        <v>27.902000000000001</v>
      </c>
      <c r="AX68" s="111">
        <v>26.148</v>
      </c>
      <c r="AY68" s="87">
        <f>(BE68-BF68)/ABS(BF68)</f>
        <v>-1</v>
      </c>
      <c r="AZ68" s="87">
        <f>(BF68-BG68)/ABS(BG68)</f>
        <v>0.21283314089120353</v>
      </c>
      <c r="BA68" s="87">
        <f>(BG68-BH68)/ABS(BH68)</f>
        <v>1.7088486242929753E-2</v>
      </c>
      <c r="BB68" s="110">
        <f>BE68-BF68</f>
        <v>-51.469000000000001</v>
      </c>
      <c r="BC68" s="110">
        <f>BF68-BG68</f>
        <v>9.0320000000000036</v>
      </c>
      <c r="BD68" s="110">
        <f>BG68-BH68</f>
        <v>0.71300000000000097</v>
      </c>
      <c r="BE68" s="111"/>
      <c r="BF68" s="111">
        <v>51.469000000000001</v>
      </c>
      <c r="BG68" s="111">
        <v>42.436999999999998</v>
      </c>
      <c r="BH68" s="111">
        <v>41.723999999999997</v>
      </c>
      <c r="BI68" s="87">
        <f>(BO68-BP68)/ABS(BP68)</f>
        <v>-1</v>
      </c>
      <c r="BJ68" s="87">
        <f>(BP68-BQ68)/ABS(BQ68)</f>
        <v>7.1689140772588006E-2</v>
      </c>
      <c r="BK68" s="87">
        <f>(BQ68-BR68)/ABS(BR68)</f>
        <v>-0.2988930310624961</v>
      </c>
      <c r="BL68" s="110">
        <f>BO68-BP68</f>
        <v>-131.61199999999999</v>
      </c>
      <c r="BM68" s="110">
        <f>BP68-BQ68</f>
        <v>8.8039999999999878</v>
      </c>
      <c r="BN68" s="110">
        <f>BQ68-BR68</f>
        <v>-52.355000000000004</v>
      </c>
      <c r="BO68" s="111"/>
      <c r="BP68" s="111">
        <v>131.61199999999999</v>
      </c>
      <c r="BQ68" s="111">
        <v>122.80800000000001</v>
      </c>
      <c r="BR68" s="111">
        <v>175.16300000000001</v>
      </c>
      <c r="BS68" s="87">
        <f>(BY68-BZ68)/ABS(BZ68)</f>
        <v>-1</v>
      </c>
      <c r="BT68" s="87">
        <f>(BZ68-CA68)/ABS(CA68)</f>
        <v>7.2463768115942032E-2</v>
      </c>
      <c r="BU68" s="87">
        <f>(CA68-CB68)/ABS(CB68)</f>
        <v>-5.4794520547945202E-2</v>
      </c>
      <c r="BV68" s="110">
        <f>BY68-BZ68</f>
        <v>-74</v>
      </c>
      <c r="BW68" s="110">
        <f>BZ68-CA68</f>
        <v>5</v>
      </c>
      <c r="BX68" s="110">
        <f>CA68-CB68</f>
        <v>-4</v>
      </c>
      <c r="BY68" s="54"/>
      <c r="BZ68" s="54">
        <v>74</v>
      </c>
      <c r="CA68" s="54">
        <v>69</v>
      </c>
      <c r="CB68" s="54">
        <v>73</v>
      </c>
      <c r="CC68" s="110">
        <f>Tabel1[[#This Row],[2023 - Antal skibe ]]-Tabel1[[#This Row],[2022 - Antal skibe ]]</f>
        <v>0</v>
      </c>
      <c r="CD68" s="110">
        <f>Tabel1[[#This Row],[2022 - Antal skibe ]]-Tabel1[[#This Row],[2021 - Antal skibe ]]</f>
        <v>0</v>
      </c>
      <c r="CE68" s="5"/>
      <c r="CF68" s="5"/>
      <c r="CG68" s="5"/>
      <c r="CH68" s="100" t="e">
        <f>(Tabel1[[#This Row],[Godsomsætning 2023]]-Tabel1[[#This Row],[Godsomsætning 2022]])/Tabel1[[#This Row],[Godsomsætning 2022]]</f>
        <v>#DIV/0!</v>
      </c>
      <c r="CI68" s="100" t="e">
        <f>(Tabel1[[#This Row],[Godsomsætning 2022]]-Tabel1[[#This Row],[Godsomsætning 2021]])/Tabel1[[#This Row],[Godsomsætning 2021]]</f>
        <v>#DIV/0!</v>
      </c>
      <c r="CJ68" s="99">
        <f>Tabel1[[#This Row],[Godsomsætning 2023]]-Tabel1[[#This Row],[Godsomsætning 2022]]</f>
        <v>0</v>
      </c>
      <c r="CK68" s="89">
        <f>Tabel1[[#This Row],[Godsomsætning 2022]]-Tabel1[[#This Row],[Godsomsætning 2021]]</f>
        <v>0</v>
      </c>
      <c r="CL68" s="54"/>
      <c r="CM68" s="54"/>
      <c r="CN68" s="54"/>
      <c r="CO68" s="19"/>
      <c r="CP68" s="1" t="s">
        <v>9</v>
      </c>
      <c r="CQ68" s="4" t="s">
        <v>13</v>
      </c>
      <c r="CR68" s="1">
        <v>9400</v>
      </c>
      <c r="CS68" s="1" t="s">
        <v>332</v>
      </c>
      <c r="CT68" s="15" t="s">
        <v>14</v>
      </c>
    </row>
    <row r="69" spans="1:98" s="97" customFormat="1" x14ac:dyDescent="0.25">
      <c r="A69" s="80" t="s">
        <v>119</v>
      </c>
      <c r="B69" s="117">
        <v>36945699</v>
      </c>
      <c r="C69" s="5" t="s">
        <v>112</v>
      </c>
      <c r="D69"/>
      <c r="E69">
        <v>502000</v>
      </c>
      <c r="F69" s="108">
        <v>45307</v>
      </c>
      <c r="G69" s="109"/>
      <c r="H69" s="109" t="s">
        <v>307</v>
      </c>
      <c r="I69" s="109" t="s">
        <v>307</v>
      </c>
      <c r="J69" s="109" t="s">
        <v>307</v>
      </c>
      <c r="K69" s="87">
        <f>Q69/R69-1</f>
        <v>-1</v>
      </c>
      <c r="L69" s="87">
        <f>R69/S69-1</f>
        <v>0.10687622698711063</v>
      </c>
      <c r="M69" s="87" t="e">
        <f>S69/T69-1</f>
        <v>#DIV/0!</v>
      </c>
      <c r="N69" s="110">
        <f>Q69-R69</f>
        <v>-477.55399999999997</v>
      </c>
      <c r="O69" s="110">
        <f>R69-S69</f>
        <v>46.11099999999999</v>
      </c>
      <c r="P69" s="110">
        <f>S69-T69</f>
        <v>431.44299999999998</v>
      </c>
      <c r="Q69" s="111"/>
      <c r="R69" s="111">
        <v>477.55399999999997</v>
      </c>
      <c r="S69" s="111">
        <v>431.44299999999998</v>
      </c>
      <c r="T69" s="111"/>
      <c r="U69" s="87">
        <f>(AA69-AB69)/ABS(AB69)</f>
        <v>-1</v>
      </c>
      <c r="V69" s="87">
        <f>(AB69-AC69)/ABS(AC69)</f>
        <v>0.21720820792523748</v>
      </c>
      <c r="W69" s="87">
        <f>(AC69-AD69)/ABS(AD69)</f>
        <v>0.57443187768352721</v>
      </c>
      <c r="X69" s="110">
        <f>AA69-AB69</f>
        <v>-292.79700000000003</v>
      </c>
      <c r="Y69" s="110">
        <f>AB69-AC69</f>
        <v>52.249000000000024</v>
      </c>
      <c r="Z69" s="110">
        <f>AC69-AD69</f>
        <v>87.76400000000001</v>
      </c>
      <c r="AA69" s="111"/>
      <c r="AB69" s="111">
        <v>292.79700000000003</v>
      </c>
      <c r="AC69" s="111">
        <v>240.548</v>
      </c>
      <c r="AD69" s="111">
        <v>152.78399999999999</v>
      </c>
      <c r="AE69" s="87">
        <f>(AK69-AL69)/ABS(AL69)</f>
        <v>-1</v>
      </c>
      <c r="AF69" s="87">
        <f>(AL69-AM69)/ABS(AM69)</f>
        <v>0.37889179548156943</v>
      </c>
      <c r="AG69" s="87">
        <f>(AM69-AN69)/ABS(AN69)</f>
        <v>2.7319393659696831</v>
      </c>
      <c r="AH69" s="110">
        <f>AK69-AL69</f>
        <v>-144.95599999999999</v>
      </c>
      <c r="AI69" s="110">
        <f>AL69-AM69</f>
        <v>39.830999999999989</v>
      </c>
      <c r="AJ69" s="110">
        <f>AM69-AN69</f>
        <v>76.956000000000003</v>
      </c>
      <c r="AK69" s="111"/>
      <c r="AL69" s="111">
        <v>144.95599999999999</v>
      </c>
      <c r="AM69" s="111">
        <v>105.125</v>
      </c>
      <c r="AN69" s="111">
        <v>28.169</v>
      </c>
      <c r="AO69" s="87">
        <f>(AU69-AV69)/ABS(AV69)</f>
        <v>-1</v>
      </c>
      <c r="AP69" s="87">
        <f>(AV69-AW69)/ABS(AW69)</f>
        <v>0.34058437512979189</v>
      </c>
      <c r="AQ69" s="87">
        <f>(AW69-AX69)/ABS(AX69)</f>
        <v>3.7498520418228454</v>
      </c>
      <c r="AR69" s="110">
        <f>AU69-AV69</f>
        <v>-129.10900000000001</v>
      </c>
      <c r="AS69" s="110">
        <f>AV69-AW69</f>
        <v>32.801000000000002</v>
      </c>
      <c r="AT69" s="110">
        <f>AW69-AX69</f>
        <v>76.032000000000011</v>
      </c>
      <c r="AU69" s="111"/>
      <c r="AV69" s="111">
        <v>129.10900000000001</v>
      </c>
      <c r="AW69" s="111">
        <v>96.308000000000007</v>
      </c>
      <c r="AX69" s="111">
        <v>20.276</v>
      </c>
      <c r="AY69" s="87">
        <f>(BE69-BF69)/ABS(BF69)</f>
        <v>-1</v>
      </c>
      <c r="AZ69" s="87">
        <f>(BF69-BG69)/ABS(BG69)</f>
        <v>0.17876963994711426</v>
      </c>
      <c r="BA69" s="87">
        <f>(BG69-BH69)/ABS(BH69)</f>
        <v>0.56204747667591237</v>
      </c>
      <c r="BB69" s="110">
        <f>BE69-BF69</f>
        <v>-306.697</v>
      </c>
      <c r="BC69" s="110">
        <f>BF69-BG69</f>
        <v>46.512999999999977</v>
      </c>
      <c r="BD69" s="110">
        <f>BG69-BH69</f>
        <v>93.618000000000023</v>
      </c>
      <c r="BE69" s="111"/>
      <c r="BF69" s="111">
        <v>306.697</v>
      </c>
      <c r="BG69" s="111">
        <v>260.18400000000003</v>
      </c>
      <c r="BH69" s="111">
        <v>166.566</v>
      </c>
      <c r="BI69" s="87">
        <f>(BO69-BP69)/ABS(BP69)</f>
        <v>-1</v>
      </c>
      <c r="BJ69" s="87">
        <f>(BP69-BQ69)/ABS(BQ69)</f>
        <v>0.33547038271328655</v>
      </c>
      <c r="BK69" s="87">
        <f>(BQ69-BR69)/ABS(BR69)</f>
        <v>0.22713946774006002</v>
      </c>
      <c r="BL69" s="110">
        <f>BO69-BP69</f>
        <v>-662.40800000000002</v>
      </c>
      <c r="BM69" s="110">
        <f>BP69-BQ69</f>
        <v>166.39699999999999</v>
      </c>
      <c r="BN69" s="110">
        <f>BQ69-BR69</f>
        <v>91.81</v>
      </c>
      <c r="BO69" s="111"/>
      <c r="BP69" s="111">
        <v>662.40800000000002</v>
      </c>
      <c r="BQ69" s="111">
        <v>496.01100000000002</v>
      </c>
      <c r="BR69" s="111">
        <v>404.20100000000002</v>
      </c>
      <c r="BS69" s="87">
        <f>(BY69-BZ69)/ABS(BZ69)</f>
        <v>-1</v>
      </c>
      <c r="BT69" s="87">
        <f>(BZ69-CA69)/ABS(CA69)</f>
        <v>-1.5810276679841896E-2</v>
      </c>
      <c r="BU69" s="87">
        <f>(CA69-CB69)/ABS(CB69)</f>
        <v>0.14479638009049775</v>
      </c>
      <c r="BV69" s="110">
        <f>BY69-BZ69</f>
        <v>-249</v>
      </c>
      <c r="BW69" s="110">
        <f>BZ69-CA69</f>
        <v>-4</v>
      </c>
      <c r="BX69" s="110">
        <f>CA69-CB69</f>
        <v>32</v>
      </c>
      <c r="BY69" s="54"/>
      <c r="BZ69" s="54">
        <v>249</v>
      </c>
      <c r="CA69" s="54">
        <v>253</v>
      </c>
      <c r="CB69" s="54">
        <v>221</v>
      </c>
      <c r="CC69" s="110">
        <f>Tabel1[[#This Row],[2023 - Antal skibe ]]-Tabel1[[#This Row],[2022 - Antal skibe ]]</f>
        <v>0</v>
      </c>
      <c r="CD69" s="110">
        <f>Tabel1[[#This Row],[2022 - Antal skibe ]]-Tabel1[[#This Row],[2021 - Antal skibe ]]</f>
        <v>-22</v>
      </c>
      <c r="CE69" s="5"/>
      <c r="CF69" s="5"/>
      <c r="CG69" s="5">
        <v>22</v>
      </c>
      <c r="CH69" s="100" t="e">
        <f>(Tabel1[[#This Row],[Godsomsætning 2023]]-Tabel1[[#This Row],[Godsomsætning 2022]])/Tabel1[[#This Row],[Godsomsætning 2022]]</f>
        <v>#DIV/0!</v>
      </c>
      <c r="CI69" s="100" t="e">
        <f>(Tabel1[[#This Row],[Godsomsætning 2022]]-Tabel1[[#This Row],[Godsomsætning 2021]])/Tabel1[[#This Row],[Godsomsætning 2021]]</f>
        <v>#DIV/0!</v>
      </c>
      <c r="CJ69" s="99">
        <f>Tabel1[[#This Row],[Godsomsætning 2023]]-Tabel1[[#This Row],[Godsomsætning 2022]]</f>
        <v>0</v>
      </c>
      <c r="CK69" s="89">
        <f>Tabel1[[#This Row],[Godsomsætning 2022]]-Tabel1[[#This Row],[Godsomsætning 2021]]</f>
        <v>0</v>
      </c>
      <c r="CL69" s="54"/>
      <c r="CM69" s="54"/>
      <c r="CN69" s="54"/>
      <c r="CO69" s="19"/>
      <c r="CP69" s="1" t="s">
        <v>11</v>
      </c>
      <c r="CQ69" s="4" t="s">
        <v>13</v>
      </c>
      <c r="CR69" s="1">
        <v>9400</v>
      </c>
      <c r="CS69" s="1" t="s">
        <v>332</v>
      </c>
      <c r="CT69" s="15" t="s">
        <v>14</v>
      </c>
    </row>
    <row r="70" spans="1:98" s="97" customFormat="1" x14ac:dyDescent="0.25">
      <c r="A70" s="80" t="s">
        <v>275</v>
      </c>
      <c r="B70" s="117">
        <v>20830786</v>
      </c>
      <c r="C70" s="5" t="s">
        <v>111</v>
      </c>
      <c r="D70"/>
      <c r="E70">
        <v>331500</v>
      </c>
      <c r="F70" s="108">
        <v>45236</v>
      </c>
      <c r="G70" s="109"/>
      <c r="H70" s="109" t="s">
        <v>313</v>
      </c>
      <c r="I70" s="109" t="s">
        <v>313</v>
      </c>
      <c r="J70" s="109" t="s">
        <v>313</v>
      </c>
      <c r="K70" s="87" t="e">
        <f>Q70/R70-1</f>
        <v>#DIV/0!</v>
      </c>
      <c r="L70" s="87" t="e">
        <f>R70/S70-1</f>
        <v>#DIV/0!</v>
      </c>
      <c r="M70" s="87" t="e">
        <f>S70/T70-1</f>
        <v>#DIV/0!</v>
      </c>
      <c r="N70" s="110">
        <f>Q70-R70</f>
        <v>0</v>
      </c>
      <c r="O70" s="110">
        <f>R70-S70</f>
        <v>0</v>
      </c>
      <c r="P70" s="110">
        <f>S70-T70</f>
        <v>0</v>
      </c>
      <c r="Q70" s="111"/>
      <c r="R70" s="111"/>
      <c r="S70" s="111"/>
      <c r="T70" s="111"/>
      <c r="U70" s="87">
        <f>(AA70-AB70)/ABS(AB70)</f>
        <v>-1</v>
      </c>
      <c r="V70" s="87">
        <f>(AB70-AC70)/ABS(AC70)</f>
        <v>3.5800677310111197E-2</v>
      </c>
      <c r="W70" s="87">
        <f>(AC70-AD70)/ABS(AD70)</f>
        <v>7.2621641249094972E-4</v>
      </c>
      <c r="X70" s="110">
        <f>AA70-AB70</f>
        <v>-4.282</v>
      </c>
      <c r="Y70" s="110">
        <f>AB70-AC70</f>
        <v>0.14799999999999969</v>
      </c>
      <c r="Z70" s="110">
        <f>AC70-AD70</f>
        <v>3.0000000000001137E-3</v>
      </c>
      <c r="AA70" s="111"/>
      <c r="AB70" s="111">
        <v>4.282</v>
      </c>
      <c r="AC70" s="111">
        <v>4.1340000000000003</v>
      </c>
      <c r="AD70" s="111">
        <v>4.1310000000000002</v>
      </c>
      <c r="AE70" s="87">
        <f>(AK70-AL70)/ABS(AL70)</f>
        <v>-1</v>
      </c>
      <c r="AF70" s="87">
        <f>(AL70-AM70)/ABS(AM70)</f>
        <v>0.32938388625592419</v>
      </c>
      <c r="AG70" s="87">
        <f>(AM70-AN70)/ABS(AN70)</f>
        <v>-1.9364833462432157E-2</v>
      </c>
      <c r="AH70" s="110">
        <f>AK70-AL70</f>
        <v>-1.6830000000000001</v>
      </c>
      <c r="AI70" s="110">
        <f>AL70-AM70</f>
        <v>0.41700000000000004</v>
      </c>
      <c r="AJ70" s="110">
        <f>AM70-AN70</f>
        <v>-2.4999999999999911E-2</v>
      </c>
      <c r="AK70" s="111"/>
      <c r="AL70" s="111">
        <v>1.6830000000000001</v>
      </c>
      <c r="AM70" s="111">
        <v>1.266</v>
      </c>
      <c r="AN70" s="111">
        <v>1.2909999999999999</v>
      </c>
      <c r="AO70" s="87">
        <f>(AU70-AV70)/ABS(AV70)</f>
        <v>-1</v>
      </c>
      <c r="AP70" s="87">
        <f>(AV70-AW70)/ABS(AW70)</f>
        <v>0.33439744612928979</v>
      </c>
      <c r="AQ70" s="87">
        <f>(AW70-AX70)/ABS(AX70)</f>
        <v>-1.6483516483516585E-2</v>
      </c>
      <c r="AR70" s="110">
        <f>AU70-AV70</f>
        <v>-1.6719999999999999</v>
      </c>
      <c r="AS70" s="110">
        <f>AV70-AW70</f>
        <v>0.41900000000000004</v>
      </c>
      <c r="AT70" s="110">
        <f>AW70-AX70</f>
        <v>-2.100000000000013E-2</v>
      </c>
      <c r="AU70" s="111"/>
      <c r="AV70" s="111">
        <v>1.6719999999999999</v>
      </c>
      <c r="AW70" s="111">
        <v>1.2529999999999999</v>
      </c>
      <c r="AX70" s="111">
        <v>1.274</v>
      </c>
      <c r="AY70" s="87">
        <f>(BE70-BF70)/ABS(BF70)</f>
        <v>-1</v>
      </c>
      <c r="AZ70" s="87">
        <f>(BF70-BG70)/ABS(BG70)</f>
        <v>0.16548582995951416</v>
      </c>
      <c r="BA70" s="87">
        <f>(BG70-BH70)/ABS(BH70)</f>
        <v>-8.5298544907175741E-3</v>
      </c>
      <c r="BB70" s="110">
        <f>BE70-BF70</f>
        <v>-2.3029999999999999</v>
      </c>
      <c r="BC70" s="110">
        <f>BF70-BG70</f>
        <v>0.32699999999999996</v>
      </c>
      <c r="BD70" s="110">
        <f>BG70-BH70</f>
        <v>-1.7000000000000126E-2</v>
      </c>
      <c r="BE70" s="111"/>
      <c r="BF70" s="111">
        <v>2.3029999999999999</v>
      </c>
      <c r="BG70" s="111">
        <v>1.976</v>
      </c>
      <c r="BH70" s="111">
        <v>1.9930000000000001</v>
      </c>
      <c r="BI70" s="87">
        <f>(BO70-BP70)/ABS(BP70)</f>
        <v>-1</v>
      </c>
      <c r="BJ70" s="87">
        <f>(BP70-BQ70)/ABS(BQ70)</f>
        <v>0.13883847549909259</v>
      </c>
      <c r="BK70" s="87">
        <f>(BQ70-BR70)/ABS(BR70)</f>
        <v>-1.8699910952805036E-2</v>
      </c>
      <c r="BL70" s="110">
        <f>BO70-BP70</f>
        <v>-3.7650000000000001</v>
      </c>
      <c r="BM70" s="110">
        <f>BP70-BQ70</f>
        <v>0.45900000000000007</v>
      </c>
      <c r="BN70" s="110">
        <f>BQ70-BR70</f>
        <v>-6.3000000000000167E-2</v>
      </c>
      <c r="BO70" s="111"/>
      <c r="BP70" s="111">
        <v>3.7650000000000001</v>
      </c>
      <c r="BQ70" s="111">
        <v>3.306</v>
      </c>
      <c r="BR70" s="111">
        <v>3.3690000000000002</v>
      </c>
      <c r="BS70" s="87">
        <f>(BY70-BZ70)/ABS(BZ70)</f>
        <v>-1</v>
      </c>
      <c r="BT70" s="87">
        <f>(BZ70-CA70)/ABS(CA70)</f>
        <v>0</v>
      </c>
      <c r="BU70" s="87">
        <f>(CA70-CB70)/ABS(CB70)</f>
        <v>-0.14285714285714285</v>
      </c>
      <c r="BV70" s="110">
        <f>BY70-BZ70</f>
        <v>-6</v>
      </c>
      <c r="BW70" s="110">
        <f>BZ70-CA70</f>
        <v>0</v>
      </c>
      <c r="BX70" s="110">
        <f>CA70-CB70</f>
        <v>-1</v>
      </c>
      <c r="BY70" s="54"/>
      <c r="BZ70" s="54">
        <v>6</v>
      </c>
      <c r="CA70" s="54">
        <v>6</v>
      </c>
      <c r="CB70" s="54">
        <v>7</v>
      </c>
      <c r="CC70" s="110">
        <f>Tabel1[[#This Row],[2023 - Antal skibe ]]-Tabel1[[#This Row],[2022 - Antal skibe ]]</f>
        <v>0</v>
      </c>
      <c r="CD70" s="110">
        <f>Tabel1[[#This Row],[2022 - Antal skibe ]]-Tabel1[[#This Row],[2021 - Antal skibe ]]</f>
        <v>0</v>
      </c>
      <c r="CE70" s="5"/>
      <c r="CF70" s="5"/>
      <c r="CG70" s="5"/>
      <c r="CH70" s="100" t="e">
        <f>(Tabel1[[#This Row],[Godsomsætning 2023]]-Tabel1[[#This Row],[Godsomsætning 2022]])/Tabel1[[#This Row],[Godsomsætning 2022]]</f>
        <v>#DIV/0!</v>
      </c>
      <c r="CI70" s="100" t="e">
        <f>(Tabel1[[#This Row],[Godsomsætning 2022]]-Tabel1[[#This Row],[Godsomsætning 2021]])/Tabel1[[#This Row],[Godsomsætning 2021]]</f>
        <v>#DIV/0!</v>
      </c>
      <c r="CJ70" s="99">
        <f>Tabel1[[#This Row],[Godsomsætning 2023]]-Tabel1[[#This Row],[Godsomsætning 2022]]</f>
        <v>0</v>
      </c>
      <c r="CK70" s="89">
        <f>Tabel1[[#This Row],[Godsomsætning 2022]]-Tabel1[[#This Row],[Godsomsætning 2021]]</f>
        <v>0</v>
      </c>
      <c r="CL70" s="54"/>
      <c r="CM70" s="54"/>
      <c r="CN70" s="54"/>
      <c r="CO70" s="19"/>
      <c r="CP70" s="1" t="s">
        <v>11</v>
      </c>
      <c r="CQ70" s="4"/>
      <c r="CR70" s="1">
        <v>9370</v>
      </c>
      <c r="CS70" s="1" t="s">
        <v>315</v>
      </c>
      <c r="CT70" s="15" t="s">
        <v>14</v>
      </c>
    </row>
    <row r="71" spans="1:98" s="97" customFormat="1" x14ac:dyDescent="0.25">
      <c r="A71" s="80" t="s">
        <v>230</v>
      </c>
      <c r="B71" s="117">
        <v>51568516</v>
      </c>
      <c r="C71" s="5" t="s">
        <v>353</v>
      </c>
      <c r="D71"/>
      <c r="E71">
        <v>522910</v>
      </c>
      <c r="F71" s="108">
        <v>45385</v>
      </c>
      <c r="G71" s="109"/>
      <c r="H71" s="109" t="s">
        <v>21</v>
      </c>
      <c r="I71" s="109" t="s">
        <v>344</v>
      </c>
      <c r="J71" s="109" t="s">
        <v>344</v>
      </c>
      <c r="K71" s="87" t="e">
        <f>Q71/R71-1</f>
        <v>#DIV/0!</v>
      </c>
      <c r="L71" s="87" t="e">
        <f>R71/S71-1</f>
        <v>#DIV/0!</v>
      </c>
      <c r="M71" s="87" t="e">
        <f>S71/T71-1</f>
        <v>#DIV/0!</v>
      </c>
      <c r="N71" s="110">
        <f>Q71-R71</f>
        <v>0</v>
      </c>
      <c r="O71" s="110">
        <f>R71-S71</f>
        <v>0</v>
      </c>
      <c r="P71" s="110">
        <f>S71-T71</f>
        <v>0</v>
      </c>
      <c r="Q71" s="111"/>
      <c r="R71" s="111"/>
      <c r="S71" s="111"/>
      <c r="T71" s="111"/>
      <c r="U71" s="87">
        <f>(AA71-AB71)/ABS(AB71)</f>
        <v>-1</v>
      </c>
      <c r="V71" s="87">
        <f>(AB71-AC71)/ABS(AC71)</f>
        <v>-0.46751315488446582</v>
      </c>
      <c r="W71" s="87">
        <f>(AC71-AD71)/ABS(AD71)</f>
        <v>7.4483775811209643E-2</v>
      </c>
      <c r="X71" s="110">
        <f>AA71-AB71</f>
        <v>-4.6550000000000002</v>
      </c>
      <c r="Y71" s="110">
        <f>AB71-AC71</f>
        <v>-4.0870000000000006</v>
      </c>
      <c r="Z71" s="110">
        <f>AC71-AD71</f>
        <v>0.60600000000000165</v>
      </c>
      <c r="AA71" s="111"/>
      <c r="AB71" s="111">
        <v>4.6550000000000002</v>
      </c>
      <c r="AC71" s="111">
        <v>8.7420000000000009</v>
      </c>
      <c r="AD71" s="111">
        <v>8.1359999999999992</v>
      </c>
      <c r="AE71" s="87">
        <f>(AK71-AL71)/ABS(AL71)</f>
        <v>-1</v>
      </c>
      <c r="AF71" s="87">
        <f>(AL71-AM71)/ABS(AM71)</f>
        <v>-5.4147465437788068E-2</v>
      </c>
      <c r="AG71" s="87">
        <f>(AM71-AN71)/ABS(AN71)</f>
        <v>0.11927788523533209</v>
      </c>
      <c r="AH71" s="110">
        <f>AK71-AL71</f>
        <v>-1.6419999999999999</v>
      </c>
      <c r="AI71" s="110">
        <f>AL71-AM71</f>
        <v>-9.4000000000000083E-2</v>
      </c>
      <c r="AJ71" s="110">
        <f>AM71-AN71</f>
        <v>0.18500000000000005</v>
      </c>
      <c r="AK71" s="111"/>
      <c r="AL71" s="111">
        <v>1.6419999999999999</v>
      </c>
      <c r="AM71" s="111">
        <v>1.736</v>
      </c>
      <c r="AN71" s="111">
        <v>1.5509999999999999</v>
      </c>
      <c r="AO71" s="87">
        <f>(AU71-AV71)/ABS(AV71)</f>
        <v>-1</v>
      </c>
      <c r="AP71" s="87">
        <f>(AV71-AW71)/ABS(AW71)</f>
        <v>0.32164562879850406</v>
      </c>
      <c r="AQ71" s="87">
        <f>(AW71-AX71)/ABS(AX71)</f>
        <v>0.14938205265986018</v>
      </c>
      <c r="AR71" s="110">
        <f>AU71-AV71</f>
        <v>-2.827</v>
      </c>
      <c r="AS71" s="110">
        <f>AV71-AW71</f>
        <v>0.68800000000000017</v>
      </c>
      <c r="AT71" s="110">
        <f>AW71-AX71</f>
        <v>0.2779999999999998</v>
      </c>
      <c r="AU71" s="111"/>
      <c r="AV71" s="111">
        <v>2.827</v>
      </c>
      <c r="AW71" s="111">
        <v>2.1389999999999998</v>
      </c>
      <c r="AX71" s="111">
        <v>1.861</v>
      </c>
      <c r="AY71" s="87">
        <f>(BE71-BF71)/ABS(BF71)</f>
        <v>-1</v>
      </c>
      <c r="AZ71" s="87">
        <f>(BF71-BG71)/ABS(BG71)</f>
        <v>4.295756313460037E-2</v>
      </c>
      <c r="BA71" s="87">
        <f>(BG71-BH71)/ABS(BH71)</f>
        <v>-0.14833702882483363</v>
      </c>
      <c r="BB71" s="110">
        <f>BE71-BF71</f>
        <v>-8.0120000000000005</v>
      </c>
      <c r="BC71" s="110">
        <f>BF71-BG71</f>
        <v>0.33000000000000007</v>
      </c>
      <c r="BD71" s="110">
        <f>BG71-BH71</f>
        <v>-1.3379999999999992</v>
      </c>
      <c r="BE71" s="111"/>
      <c r="BF71" s="111">
        <v>8.0120000000000005</v>
      </c>
      <c r="BG71" s="111">
        <v>7.6820000000000004</v>
      </c>
      <c r="BH71" s="111">
        <v>9.02</v>
      </c>
      <c r="BI71" s="87">
        <f>(BO71-BP71)/ABS(BP71)</f>
        <v>-1</v>
      </c>
      <c r="BJ71" s="87">
        <f>(BP71-BQ71)/ABS(BQ71)</f>
        <v>-0.10579360289680145</v>
      </c>
      <c r="BK71" s="87">
        <f>(BQ71-BR71)/ABS(BR71)</f>
        <v>-0.19394853334630532</v>
      </c>
      <c r="BL71" s="110">
        <f>BO71-BP71</f>
        <v>-14.817</v>
      </c>
      <c r="BM71" s="110">
        <f>BP71-BQ71</f>
        <v>-1.7530000000000001</v>
      </c>
      <c r="BN71" s="110">
        <f>BQ71-BR71</f>
        <v>-3.9869999999999983</v>
      </c>
      <c r="BO71" s="111"/>
      <c r="BP71" s="111">
        <v>14.817</v>
      </c>
      <c r="BQ71" s="111">
        <v>16.57</v>
      </c>
      <c r="BR71" s="111">
        <v>20.556999999999999</v>
      </c>
      <c r="BS71" s="87">
        <f>(BY71-BZ71)/ABS(BZ71)</f>
        <v>-1</v>
      </c>
      <c r="BT71" s="87">
        <f>(BZ71-CA71)/ABS(CA71)</f>
        <v>-0.23076923076923078</v>
      </c>
      <c r="BU71" s="87">
        <f>(CA71-CB71)/ABS(CB71)</f>
        <v>8.3333333333333329E-2</v>
      </c>
      <c r="BV71" s="110">
        <f>BY71-BZ71</f>
        <v>-10</v>
      </c>
      <c r="BW71" s="110">
        <f>BZ71-CA71</f>
        <v>-3</v>
      </c>
      <c r="BX71" s="110">
        <f>CA71-CB71</f>
        <v>1</v>
      </c>
      <c r="BY71" s="54"/>
      <c r="BZ71" s="54">
        <v>10</v>
      </c>
      <c r="CA71" s="54">
        <v>13</v>
      </c>
      <c r="CB71" s="54">
        <v>12</v>
      </c>
      <c r="CC71" s="110">
        <f>Tabel1[[#This Row],[2023 - Antal skibe ]]-Tabel1[[#This Row],[2022 - Antal skibe ]]</f>
        <v>0</v>
      </c>
      <c r="CD71" s="110">
        <f>Tabel1[[#This Row],[2022 - Antal skibe ]]-Tabel1[[#This Row],[2021 - Antal skibe ]]</f>
        <v>0</v>
      </c>
      <c r="CE71" s="5"/>
      <c r="CF71" s="5"/>
      <c r="CG71" s="5"/>
      <c r="CH71" s="100" t="e">
        <f>(Tabel1[[#This Row],[Godsomsætning 2023]]-Tabel1[[#This Row],[Godsomsætning 2022]])/Tabel1[[#This Row],[Godsomsætning 2022]]</f>
        <v>#DIV/0!</v>
      </c>
      <c r="CI71" s="100" t="e">
        <f>(Tabel1[[#This Row],[Godsomsætning 2022]]-Tabel1[[#This Row],[Godsomsætning 2021]])/Tabel1[[#This Row],[Godsomsætning 2021]]</f>
        <v>#DIV/0!</v>
      </c>
      <c r="CJ71" s="99">
        <f>Tabel1[[#This Row],[Godsomsætning 2023]]-Tabel1[[#This Row],[Godsomsætning 2022]]</f>
        <v>0</v>
      </c>
      <c r="CK71" s="89">
        <f>Tabel1[[#This Row],[Godsomsætning 2022]]-Tabel1[[#This Row],[Godsomsætning 2021]]</f>
        <v>0</v>
      </c>
      <c r="CL71" s="54"/>
      <c r="CM71" s="54"/>
      <c r="CN71" s="54"/>
      <c r="CO71" s="19"/>
      <c r="CP71" s="1" t="s">
        <v>11</v>
      </c>
      <c r="CQ71" s="4"/>
      <c r="CR71" s="1">
        <v>6700</v>
      </c>
      <c r="CS71" s="1" t="s">
        <v>349</v>
      </c>
      <c r="CT71" s="15" t="s">
        <v>12</v>
      </c>
    </row>
    <row r="72" spans="1:98" s="97" customFormat="1" x14ac:dyDescent="0.25">
      <c r="A72" s="80" t="s">
        <v>170</v>
      </c>
      <c r="B72" s="117">
        <v>15016213</v>
      </c>
      <c r="C72" s="5" t="s">
        <v>165</v>
      </c>
      <c r="D72" t="s">
        <v>202</v>
      </c>
      <c r="E72">
        <v>301100</v>
      </c>
      <c r="F72" s="108">
        <v>45362</v>
      </c>
      <c r="G72" s="109"/>
      <c r="H72" s="109" t="s">
        <v>21</v>
      </c>
      <c r="I72" s="109" t="s">
        <v>21</v>
      </c>
      <c r="J72" s="109" t="s">
        <v>21</v>
      </c>
      <c r="K72" s="87">
        <f>Q72/R72-1</f>
        <v>-1</v>
      </c>
      <c r="L72" s="87">
        <f>R72/S72-1</f>
        <v>0.12551224252465221</v>
      </c>
      <c r="M72" s="87">
        <f>S72/T72-1</f>
        <v>0.14560558887189612</v>
      </c>
      <c r="N72" s="110">
        <f>Q72-R72</f>
        <v>-3532.5889999999999</v>
      </c>
      <c r="O72" s="110">
        <f>R72-S72</f>
        <v>393.93899999999985</v>
      </c>
      <c r="P72" s="110">
        <f>S72-T72</f>
        <v>398.92000000000007</v>
      </c>
      <c r="Q72" s="111"/>
      <c r="R72" s="111">
        <v>3532.5889999999999</v>
      </c>
      <c r="S72" s="111">
        <v>3138.65</v>
      </c>
      <c r="T72" s="111">
        <v>2739.73</v>
      </c>
      <c r="U72" s="87">
        <f>(AA72-AB72)/ABS(AB72)</f>
        <v>-1</v>
      </c>
      <c r="V72" s="87">
        <f>(AB72-AC72)/ABS(AC72)</f>
        <v>0.16879852934498898</v>
      </c>
      <c r="W72" s="87">
        <f>(AC72-AD72)/ABS(AD72)</f>
        <v>0.13703546669628869</v>
      </c>
      <c r="X72" s="110">
        <f>AA72-AB72</f>
        <v>-1698.8510000000001</v>
      </c>
      <c r="Y72" s="110">
        <f>AB72-AC72</f>
        <v>245.34900000000016</v>
      </c>
      <c r="Z72" s="110">
        <f>AC72-AD72</f>
        <v>175.17599999999993</v>
      </c>
      <c r="AA72" s="111"/>
      <c r="AB72" s="111">
        <v>1698.8510000000001</v>
      </c>
      <c r="AC72" s="111">
        <v>1453.502</v>
      </c>
      <c r="AD72" s="111">
        <v>1278.326</v>
      </c>
      <c r="AE72" s="87">
        <f>(AK72-AL72)/ABS(AL72)</f>
        <v>-1</v>
      </c>
      <c r="AF72" s="87">
        <f>(AL72-AM72)/ABS(AM72)</f>
        <v>0.35557099634112016</v>
      </c>
      <c r="AG72" s="87">
        <f>(AM72-AN72)/ABS(AN72)</f>
        <v>0.18015362258667236</v>
      </c>
      <c r="AH72" s="110">
        <f>AK72-AL72</f>
        <v>-462.36900000000003</v>
      </c>
      <c r="AI72" s="110">
        <f>AL72-AM72</f>
        <v>121.28100000000001</v>
      </c>
      <c r="AJ72" s="110">
        <f>AM72-AN72</f>
        <v>52.06800000000004</v>
      </c>
      <c r="AK72" s="111"/>
      <c r="AL72" s="111">
        <v>462.36900000000003</v>
      </c>
      <c r="AM72" s="111">
        <v>341.08800000000002</v>
      </c>
      <c r="AN72" s="111">
        <v>289.02</v>
      </c>
      <c r="AO72" s="87">
        <f>(AU72-AV72)/ABS(AV72)</f>
        <v>-1</v>
      </c>
      <c r="AP72" s="87">
        <f>(AV72-AW72)/ABS(AW72)</f>
        <v>0.31887734277447405</v>
      </c>
      <c r="AQ72" s="87">
        <f>(AW72-AX72)/ABS(AX72)</f>
        <v>0.19589906389317732</v>
      </c>
      <c r="AR72" s="110">
        <f>AU72-AV72</f>
        <v>-436.22</v>
      </c>
      <c r="AS72" s="110">
        <f>AV72-AW72</f>
        <v>105.46900000000005</v>
      </c>
      <c r="AT72" s="110">
        <f>AW72-AX72</f>
        <v>54.17999999999995</v>
      </c>
      <c r="AU72" s="111"/>
      <c r="AV72" s="111">
        <v>436.22</v>
      </c>
      <c r="AW72" s="111">
        <v>330.75099999999998</v>
      </c>
      <c r="AX72" s="111">
        <v>276.57100000000003</v>
      </c>
      <c r="AY72" s="87">
        <f>(BE72-BF72)/ABS(BF72)</f>
        <v>-1</v>
      </c>
      <c r="AZ72" s="87">
        <f>(BF72-BG72)/ABS(BG72)</f>
        <v>8.9523244506695382E-2</v>
      </c>
      <c r="BA72" s="87">
        <f>(BG72-BH72)/ABS(BH72)</f>
        <v>9.5697989266967098E-2</v>
      </c>
      <c r="BB72" s="110">
        <f>BE72-BF72</f>
        <v>-1465.509</v>
      </c>
      <c r="BC72" s="110">
        <f>BF72-BG72</f>
        <v>120.41699999999992</v>
      </c>
      <c r="BD72" s="110">
        <f>BG72-BH72</f>
        <v>117.48000000000002</v>
      </c>
      <c r="BE72" s="111"/>
      <c r="BF72" s="111">
        <v>1465.509</v>
      </c>
      <c r="BG72" s="111">
        <v>1345.0920000000001</v>
      </c>
      <c r="BH72" s="111">
        <v>1227.6120000000001</v>
      </c>
      <c r="BI72" s="87">
        <f>(BO72-BP72)/ABS(BP72)</f>
        <v>-1</v>
      </c>
      <c r="BJ72" s="87">
        <f>(BP72-BQ72)/ABS(BQ72)</f>
        <v>6.0984026191671509E-2</v>
      </c>
      <c r="BK72" s="87">
        <f>(BQ72-BR72)/ABS(BR72)</f>
        <v>0.11237182207431043</v>
      </c>
      <c r="BL72" s="110">
        <f>BO72-BP72</f>
        <v>-3000.866</v>
      </c>
      <c r="BM72" s="110">
        <f>BP72-BQ72</f>
        <v>172.48599999999988</v>
      </c>
      <c r="BN72" s="110">
        <f>BQ72-BR72</f>
        <v>285.72299999999996</v>
      </c>
      <c r="BO72" s="111"/>
      <c r="BP72" s="111">
        <v>3000.866</v>
      </c>
      <c r="BQ72" s="111">
        <v>2828.38</v>
      </c>
      <c r="BR72" s="111">
        <v>2542.6570000000002</v>
      </c>
      <c r="BS72" s="87">
        <f>(BY72-BZ72)/ABS(BZ72)</f>
        <v>-1</v>
      </c>
      <c r="BT72" s="87">
        <f>(BZ72-CA72)/ABS(CA72)</f>
        <v>7.2964169381107488E-2</v>
      </c>
      <c r="BU72" s="87">
        <f>(CA72-CB72)/ABS(CB72)</f>
        <v>7.4177746675997205E-2</v>
      </c>
      <c r="BV72" s="110">
        <f>BY72-BZ72</f>
        <v>-3294</v>
      </c>
      <c r="BW72" s="110">
        <f>BZ72-CA72</f>
        <v>224</v>
      </c>
      <c r="BX72" s="110">
        <f>CA72-CB72</f>
        <v>212</v>
      </c>
      <c r="BY72" s="54"/>
      <c r="BZ72" s="54">
        <v>3294</v>
      </c>
      <c r="CA72" s="54">
        <v>3070</v>
      </c>
      <c r="CB72" s="54">
        <v>2858</v>
      </c>
      <c r="CC72" s="110">
        <f>Tabel1[[#This Row],[2023 - Antal skibe ]]-Tabel1[[#This Row],[2022 - Antal skibe ]]</f>
        <v>0</v>
      </c>
      <c r="CD72" s="110">
        <f>Tabel1[[#This Row],[2022 - Antal skibe ]]-Tabel1[[#This Row],[2021 - Antal skibe ]]</f>
        <v>0</v>
      </c>
      <c r="CE72" s="5"/>
      <c r="CF72" s="5"/>
      <c r="CG72" s="5"/>
      <c r="CH72" s="100" t="e">
        <f>(Tabel1[[#This Row],[Godsomsætning 2023]]-Tabel1[[#This Row],[Godsomsætning 2022]])/Tabel1[[#This Row],[Godsomsætning 2022]]</f>
        <v>#DIV/0!</v>
      </c>
      <c r="CI72" s="100" t="e">
        <f>(Tabel1[[#This Row],[Godsomsætning 2022]]-Tabel1[[#This Row],[Godsomsætning 2021]])/Tabel1[[#This Row],[Godsomsætning 2021]]</f>
        <v>#DIV/0!</v>
      </c>
      <c r="CJ72" s="99">
        <f>Tabel1[[#This Row],[Godsomsætning 2023]]-Tabel1[[#This Row],[Godsomsætning 2022]]</f>
        <v>0</v>
      </c>
      <c r="CK72" s="89">
        <f>Tabel1[[#This Row],[Godsomsætning 2022]]-Tabel1[[#This Row],[Godsomsætning 2021]]</f>
        <v>0</v>
      </c>
      <c r="CL72" s="54"/>
      <c r="CM72" s="54"/>
      <c r="CN72" s="54"/>
      <c r="CO72" s="19"/>
      <c r="CP72" s="1" t="s">
        <v>11</v>
      </c>
      <c r="CQ72" s="4" t="s">
        <v>13</v>
      </c>
      <c r="CR72" s="1">
        <v>6710</v>
      </c>
      <c r="CS72" s="1" t="s">
        <v>368</v>
      </c>
      <c r="CT72" s="15" t="s">
        <v>12</v>
      </c>
    </row>
    <row r="73" spans="1:98" s="97" customFormat="1" x14ac:dyDescent="0.25">
      <c r="A73" s="80" t="s">
        <v>254</v>
      </c>
      <c r="B73" s="117">
        <v>30861310</v>
      </c>
      <c r="C73" s="5" t="s">
        <v>353</v>
      </c>
      <c r="D73"/>
      <c r="E73">
        <v>522910</v>
      </c>
      <c r="F73" s="108">
        <v>45224</v>
      </c>
      <c r="G73" s="109"/>
      <c r="H73" s="109" t="s">
        <v>344</v>
      </c>
      <c r="I73" s="109" t="s">
        <v>344</v>
      </c>
      <c r="J73" s="109" t="s">
        <v>344</v>
      </c>
      <c r="K73" s="87" t="e">
        <f>Q73/R73-1</f>
        <v>#DIV/0!</v>
      </c>
      <c r="L73" s="87" t="e">
        <f>R73/S73-1</f>
        <v>#DIV/0!</v>
      </c>
      <c r="M73" s="87" t="e">
        <f>S73/T73-1</f>
        <v>#DIV/0!</v>
      </c>
      <c r="N73" s="110">
        <f>Q73-R73</f>
        <v>0</v>
      </c>
      <c r="O73" s="110">
        <f>R73-S73</f>
        <v>0</v>
      </c>
      <c r="P73" s="110">
        <f>S73-T73</f>
        <v>0</v>
      </c>
      <c r="Q73" s="111"/>
      <c r="R73" s="111"/>
      <c r="S73" s="111"/>
      <c r="T73" s="111"/>
      <c r="U73" s="87">
        <f>(AA73-AB73)/ABS(AB73)</f>
        <v>-1</v>
      </c>
      <c r="V73" s="87">
        <f>(AB73-AC73)/ABS(AC73)</f>
        <v>0.22995031937544361</v>
      </c>
      <c r="W73" s="87">
        <f>(AC73-AD73)/ABS(AD73)</f>
        <v>-0.30522682445759369</v>
      </c>
      <c r="X73" s="110">
        <f>AA73-AB73</f>
        <v>-1.7330000000000001</v>
      </c>
      <c r="Y73" s="110">
        <f>AB73-AC73</f>
        <v>0.32400000000000007</v>
      </c>
      <c r="Z73" s="110">
        <f>AC73-AD73</f>
        <v>-0.61899999999999999</v>
      </c>
      <c r="AA73" s="111"/>
      <c r="AB73" s="111">
        <v>1.7330000000000001</v>
      </c>
      <c r="AC73" s="111">
        <v>1.409</v>
      </c>
      <c r="AD73" s="111">
        <v>2.028</v>
      </c>
      <c r="AE73" s="87">
        <f>(AK73-AL73)/ABS(AL73)</f>
        <v>-1</v>
      </c>
      <c r="AF73" s="87">
        <f>(AL73-AM73)/ABS(AM73)</f>
        <v>0.41396933560477001</v>
      </c>
      <c r="AG73" s="87">
        <f>(AM73-AN73)/ABS(AN73)</f>
        <v>-0.57371096586782866</v>
      </c>
      <c r="AH73" s="110">
        <f>AK73-AL73</f>
        <v>-0.83</v>
      </c>
      <c r="AI73" s="110">
        <f>AL73-AM73</f>
        <v>0.24299999999999999</v>
      </c>
      <c r="AJ73" s="110">
        <f>AM73-AN73</f>
        <v>-0.79</v>
      </c>
      <c r="AK73" s="111"/>
      <c r="AL73" s="111">
        <v>0.83</v>
      </c>
      <c r="AM73" s="111">
        <v>0.58699999999999997</v>
      </c>
      <c r="AN73" s="111">
        <v>1.377</v>
      </c>
      <c r="AO73" s="87">
        <f>(AU73-AV73)/ABS(AV73)</f>
        <v>-1</v>
      </c>
      <c r="AP73" s="87">
        <f>(AV73-AW73)/ABS(AW73)</f>
        <v>0.15789473684210525</v>
      </c>
      <c r="AQ73" s="87">
        <f>(AW73-AX73)/ABS(AX73)</f>
        <v>-0.48573518653986836</v>
      </c>
      <c r="AR73" s="110">
        <f>AU73-AV73</f>
        <v>-0.81399999999999995</v>
      </c>
      <c r="AS73" s="110">
        <f>AV73-AW73</f>
        <v>0.11099999999999999</v>
      </c>
      <c r="AT73" s="110">
        <f>AW73-AX73</f>
        <v>-0.66400000000000003</v>
      </c>
      <c r="AU73" s="111"/>
      <c r="AV73" s="111">
        <v>0.81399999999999995</v>
      </c>
      <c r="AW73" s="111">
        <v>0.70299999999999996</v>
      </c>
      <c r="AX73" s="111">
        <v>1.367</v>
      </c>
      <c r="AY73" s="87">
        <f>(BE73-BF73)/ABS(BF73)</f>
        <v>-1</v>
      </c>
      <c r="AZ73" s="87">
        <f>(BF73-BG73)/ABS(BG73)</f>
        <v>2.092307692307694E-2</v>
      </c>
      <c r="BA73" s="87">
        <f>(BG73-BH73)/ABS(BH73)</f>
        <v>0.50882079851439188</v>
      </c>
      <c r="BB73" s="110">
        <f>BE73-BF73</f>
        <v>-1.659</v>
      </c>
      <c r="BC73" s="110">
        <f>BF73-BG73</f>
        <v>3.400000000000003E-2</v>
      </c>
      <c r="BD73" s="110">
        <f>BG73-BH73</f>
        <v>0.54800000000000004</v>
      </c>
      <c r="BE73" s="111"/>
      <c r="BF73" s="111">
        <v>1.659</v>
      </c>
      <c r="BG73" s="111">
        <v>1.625</v>
      </c>
      <c r="BH73" s="111">
        <v>1.077</v>
      </c>
      <c r="BI73" s="87">
        <f>(BO73-BP73)/ABS(BP73)</f>
        <v>-1</v>
      </c>
      <c r="BJ73" s="87">
        <f>(BP73-BQ73)/ABS(BQ73)</f>
        <v>-0.35192988370133149</v>
      </c>
      <c r="BK73" s="87">
        <f>(BQ73-BR73)/ABS(BR73)</f>
        <v>0.72721979621542931</v>
      </c>
      <c r="BL73" s="110">
        <f>BO73-BP73</f>
        <v>-3.8450000000000002</v>
      </c>
      <c r="BM73" s="110">
        <f>BP73-BQ73</f>
        <v>-2.0879999999999996</v>
      </c>
      <c r="BN73" s="110">
        <f>BQ73-BR73</f>
        <v>2.4979999999999998</v>
      </c>
      <c r="BO73" s="111"/>
      <c r="BP73" s="111">
        <v>3.8450000000000002</v>
      </c>
      <c r="BQ73" s="111">
        <v>5.9329999999999998</v>
      </c>
      <c r="BR73" s="111">
        <v>3.4350000000000001</v>
      </c>
      <c r="BS73" s="87">
        <f>(BY73-BZ73)/ABS(BZ73)</f>
        <v>-1</v>
      </c>
      <c r="BT73" s="87">
        <f>(BZ73-CA73)/ABS(CA73)</f>
        <v>0</v>
      </c>
      <c r="BU73" s="87">
        <f>(CA73-CB73)/ABS(CB73)</f>
        <v>1</v>
      </c>
      <c r="BV73" s="110">
        <f>BY73-BZ73</f>
        <v>-2</v>
      </c>
      <c r="BW73" s="110">
        <f>BZ73-CA73</f>
        <v>0</v>
      </c>
      <c r="BX73" s="110">
        <f>CA73-CB73</f>
        <v>1</v>
      </c>
      <c r="BY73" s="54"/>
      <c r="BZ73" s="54">
        <v>2</v>
      </c>
      <c r="CA73" s="54">
        <v>2</v>
      </c>
      <c r="CB73" s="54">
        <v>1</v>
      </c>
      <c r="CC73" s="110">
        <f>Tabel1[[#This Row],[2023 - Antal skibe ]]-Tabel1[[#This Row],[2022 - Antal skibe ]]</f>
        <v>0</v>
      </c>
      <c r="CD73" s="110">
        <f>Tabel1[[#This Row],[2022 - Antal skibe ]]-Tabel1[[#This Row],[2021 - Antal skibe ]]</f>
        <v>0</v>
      </c>
      <c r="CE73" s="5"/>
      <c r="CF73" s="5"/>
      <c r="CG73" s="5"/>
      <c r="CH73" s="100" t="e">
        <f>(Tabel1[[#This Row],[Godsomsætning 2023]]-Tabel1[[#This Row],[Godsomsætning 2022]])/Tabel1[[#This Row],[Godsomsætning 2022]]</f>
        <v>#DIV/0!</v>
      </c>
      <c r="CI73" s="100" t="e">
        <f>(Tabel1[[#This Row],[Godsomsætning 2022]]-Tabel1[[#This Row],[Godsomsætning 2021]])/Tabel1[[#This Row],[Godsomsætning 2021]]</f>
        <v>#DIV/0!</v>
      </c>
      <c r="CJ73" s="99">
        <f>Tabel1[[#This Row],[Godsomsætning 2023]]-Tabel1[[#This Row],[Godsomsætning 2022]]</f>
        <v>0</v>
      </c>
      <c r="CK73" s="89">
        <f>Tabel1[[#This Row],[Godsomsætning 2022]]-Tabel1[[#This Row],[Godsomsætning 2021]]</f>
        <v>0</v>
      </c>
      <c r="CL73" s="54"/>
      <c r="CM73" s="54"/>
      <c r="CN73" s="54"/>
      <c r="CO73" s="19"/>
      <c r="CP73" s="1" t="s">
        <v>11</v>
      </c>
      <c r="CQ73" s="4"/>
      <c r="CR73" s="1">
        <v>2150</v>
      </c>
      <c r="CS73" s="1" t="s">
        <v>319</v>
      </c>
      <c r="CT73" s="15" t="s">
        <v>334</v>
      </c>
    </row>
    <row r="74" spans="1:98" s="97" customFormat="1" x14ac:dyDescent="0.25">
      <c r="A74" s="80" t="s">
        <v>205</v>
      </c>
      <c r="B74" s="117">
        <v>40516611</v>
      </c>
      <c r="C74" s="5" t="s">
        <v>353</v>
      </c>
      <c r="D74"/>
      <c r="E74">
        <v>522920</v>
      </c>
      <c r="F74" s="108">
        <v>45385</v>
      </c>
      <c r="G74" s="109"/>
      <c r="H74" s="109" t="s">
        <v>21</v>
      </c>
      <c r="I74" s="109" t="s">
        <v>21</v>
      </c>
      <c r="J74" s="109" t="s">
        <v>21</v>
      </c>
      <c r="K74" s="87">
        <f>Q74/R74-1</f>
        <v>-1</v>
      </c>
      <c r="L74" s="87">
        <f>R74/S74-1</f>
        <v>-0.13111960237318776</v>
      </c>
      <c r="M74" s="87">
        <f>S74/T74-1</f>
        <v>0.22377804130716994</v>
      </c>
      <c r="N74" s="110">
        <f>Q74-R74</f>
        <v>-5838.0630000000001</v>
      </c>
      <c r="O74" s="110">
        <f>R74-S74</f>
        <v>-881.0010000000002</v>
      </c>
      <c r="P74" s="110">
        <f>S74-T74</f>
        <v>1228.6370000000006</v>
      </c>
      <c r="Q74" s="111"/>
      <c r="R74" s="111">
        <v>5838.0630000000001</v>
      </c>
      <c r="S74" s="111">
        <v>6719.0640000000003</v>
      </c>
      <c r="T74" s="111">
        <v>5490.4269999999997</v>
      </c>
      <c r="U74" s="87">
        <f>(AA74-AB74)/ABS(AB74)</f>
        <v>-1</v>
      </c>
      <c r="V74" s="87">
        <f>(AB74-AC74)/ABS(AC74)</f>
        <v>7.6345326221094287E-2</v>
      </c>
      <c r="W74" s="87">
        <f>(AC74-AD74)/ABS(AD74)</f>
        <v>0.16336334798867674</v>
      </c>
      <c r="X74" s="110">
        <f>AA74-AB74</f>
        <v>-586.98599999999999</v>
      </c>
      <c r="Y74" s="110">
        <f>AB74-AC74</f>
        <v>41.634999999999991</v>
      </c>
      <c r="Z74" s="110">
        <f>AC74-AD74</f>
        <v>76.579999999999984</v>
      </c>
      <c r="AA74" s="111"/>
      <c r="AB74" s="111">
        <v>586.98599999999999</v>
      </c>
      <c r="AC74" s="111">
        <v>545.351</v>
      </c>
      <c r="AD74" s="111">
        <v>468.77100000000002</v>
      </c>
      <c r="AE74" s="87">
        <f>(AK74-AL74)/ABS(AL74)</f>
        <v>-1</v>
      </c>
      <c r="AF74" s="87">
        <f>(AL74-AM74)/ABS(AM74)</f>
        <v>-0.48475369009293573</v>
      </c>
      <c r="AG74" s="87">
        <f>(AM74-AN74)/ABS(AN74)</f>
        <v>-0.1075029816762442</v>
      </c>
      <c r="AH74" s="110">
        <f>AK74-AL74</f>
        <v>-16.965</v>
      </c>
      <c r="AI74" s="110">
        <f>AL74-AM74</f>
        <v>-15.961000000000002</v>
      </c>
      <c r="AJ74" s="110">
        <f>AM74-AN74</f>
        <v>-3.9660000000000011</v>
      </c>
      <c r="AK74" s="111"/>
      <c r="AL74" s="111">
        <v>16.965</v>
      </c>
      <c r="AM74" s="111">
        <v>32.926000000000002</v>
      </c>
      <c r="AN74" s="111">
        <v>36.892000000000003</v>
      </c>
      <c r="AO74" s="87">
        <f>(AU74-AV74)/ABS(AV74)</f>
        <v>-1</v>
      </c>
      <c r="AP74" s="87">
        <f>(AV74-AW74)/ABS(AW74)</f>
        <v>8.2299826666487511E-2</v>
      </c>
      <c r="AQ74" s="87">
        <f>(AW74-AX74)/ABS(AX74)</f>
        <v>-0.221500449800205</v>
      </c>
      <c r="AR74" s="110">
        <f>AU74-AV74</f>
        <v>-80.548000000000002</v>
      </c>
      <c r="AS74" s="110">
        <f>AV74-AW74</f>
        <v>6.125</v>
      </c>
      <c r="AT74" s="110">
        <f>AW74-AX74</f>
        <v>-21.174999999999997</v>
      </c>
      <c r="AU74" s="111"/>
      <c r="AV74" s="111">
        <v>80.548000000000002</v>
      </c>
      <c r="AW74" s="111">
        <v>74.423000000000002</v>
      </c>
      <c r="AX74" s="111">
        <v>95.597999999999999</v>
      </c>
      <c r="AY74" s="87">
        <f>(BE74-BF74)/ABS(BF74)</f>
        <v>-1</v>
      </c>
      <c r="AZ74" s="87">
        <f>(BF74-BG74)/ABS(BG74)</f>
        <v>0.17893041075385122</v>
      </c>
      <c r="BA74" s="87">
        <f>(BG74-BH74)/ABS(BH74)</f>
        <v>0.13947737909516372</v>
      </c>
      <c r="BB74" s="110">
        <f>BE74-BF74</f>
        <v>-516.65800000000002</v>
      </c>
      <c r="BC74" s="110">
        <f>BF74-BG74</f>
        <v>78.41500000000002</v>
      </c>
      <c r="BD74" s="110">
        <f>BG74-BH74</f>
        <v>53.642999999999972</v>
      </c>
      <c r="BE74" s="111"/>
      <c r="BF74" s="111">
        <v>516.65800000000002</v>
      </c>
      <c r="BG74" s="111">
        <v>438.24299999999999</v>
      </c>
      <c r="BH74" s="111">
        <v>384.6</v>
      </c>
      <c r="BI74" s="87">
        <f>(BO74-BP74)/ABS(BP74)</f>
        <v>-1</v>
      </c>
      <c r="BJ74" s="87">
        <f>(BP74-BQ74)/ABS(BQ74)</f>
        <v>1.624473001923734E-2</v>
      </c>
      <c r="BK74" s="87">
        <f>(BQ74-BR74)/ABS(BR74)</f>
        <v>0.13872180507169574</v>
      </c>
      <c r="BL74" s="110">
        <f>BO74-BP74</f>
        <v>-1552.575</v>
      </c>
      <c r="BM74" s="110">
        <f>BP74-BQ74</f>
        <v>24.817999999999984</v>
      </c>
      <c r="BN74" s="110">
        <f>BQ74-BR74</f>
        <v>186.11500000000001</v>
      </c>
      <c r="BO74" s="111"/>
      <c r="BP74" s="111">
        <v>1552.575</v>
      </c>
      <c r="BQ74" s="111">
        <v>1527.7570000000001</v>
      </c>
      <c r="BR74" s="111">
        <v>1341.6420000000001</v>
      </c>
      <c r="BS74" s="87">
        <f>(BY74-BZ74)/ABS(BZ74)</f>
        <v>-1</v>
      </c>
      <c r="BT74" s="87">
        <f>(BZ74-CA74)/ABS(CA74)</f>
        <v>7.8431372549019607E-2</v>
      </c>
      <c r="BU74" s="87">
        <f>(CA74-CB74)/ABS(CB74)</f>
        <v>7.8358208955223885E-2</v>
      </c>
      <c r="BV74" s="110">
        <f>BY74-BZ74</f>
        <v>-935</v>
      </c>
      <c r="BW74" s="110">
        <f>BZ74-CA74</f>
        <v>68</v>
      </c>
      <c r="BX74" s="110">
        <f>CA74-CB74</f>
        <v>63</v>
      </c>
      <c r="BY74" s="54"/>
      <c r="BZ74" s="54">
        <v>935</v>
      </c>
      <c r="CA74" s="54">
        <v>867</v>
      </c>
      <c r="CB74" s="54">
        <v>804</v>
      </c>
      <c r="CC74" s="110">
        <f>Tabel1[[#This Row],[2023 - Antal skibe ]]-Tabel1[[#This Row],[2022 - Antal skibe ]]</f>
        <v>0</v>
      </c>
      <c r="CD74" s="110">
        <f>Tabel1[[#This Row],[2022 - Antal skibe ]]-Tabel1[[#This Row],[2021 - Antal skibe ]]</f>
        <v>0</v>
      </c>
      <c r="CE74" s="5"/>
      <c r="CF74" s="5"/>
      <c r="CG74" s="5"/>
      <c r="CH74" s="100" t="e">
        <f>(Tabel1[[#This Row],[Godsomsætning 2023]]-Tabel1[[#This Row],[Godsomsætning 2022]])/Tabel1[[#This Row],[Godsomsætning 2022]]</f>
        <v>#DIV/0!</v>
      </c>
      <c r="CI74" s="100" t="e">
        <f>(Tabel1[[#This Row],[Godsomsætning 2022]]-Tabel1[[#This Row],[Godsomsætning 2021]])/Tabel1[[#This Row],[Godsomsætning 2021]]</f>
        <v>#DIV/0!</v>
      </c>
      <c r="CJ74" s="99">
        <f>Tabel1[[#This Row],[Godsomsætning 2023]]-Tabel1[[#This Row],[Godsomsætning 2022]]</f>
        <v>0</v>
      </c>
      <c r="CK74" s="89">
        <f>Tabel1[[#This Row],[Godsomsætning 2022]]-Tabel1[[#This Row],[Godsomsætning 2021]]</f>
        <v>0</v>
      </c>
      <c r="CL74" s="54"/>
      <c r="CM74" s="54"/>
      <c r="CN74" s="54"/>
      <c r="CO74" s="19"/>
      <c r="CP74" s="1" t="s">
        <v>19</v>
      </c>
      <c r="CQ74" s="4" t="s">
        <v>13</v>
      </c>
      <c r="CR74" s="1">
        <v>6700</v>
      </c>
      <c r="CS74" s="1" t="s">
        <v>328</v>
      </c>
      <c r="CT74" s="15" t="s">
        <v>12</v>
      </c>
    </row>
    <row r="75" spans="1:98" s="97" customFormat="1" x14ac:dyDescent="0.25">
      <c r="A75" s="80" t="s">
        <v>231</v>
      </c>
      <c r="B75" s="117">
        <v>10096421</v>
      </c>
      <c r="C75" s="5" t="s">
        <v>354</v>
      </c>
      <c r="D75"/>
      <c r="E75" t="s">
        <v>346</v>
      </c>
      <c r="F75" s="108">
        <v>45464</v>
      </c>
      <c r="G75" s="109"/>
      <c r="H75" s="109" t="s">
        <v>21</v>
      </c>
      <c r="I75" s="109" t="s">
        <v>21</v>
      </c>
      <c r="J75" s="109" t="s">
        <v>21</v>
      </c>
      <c r="K75" s="87" t="e">
        <f>Q75/R75-1</f>
        <v>#DIV/0!</v>
      </c>
      <c r="L75" s="87" t="e">
        <f>R75/S75-1</f>
        <v>#DIV/0!</v>
      </c>
      <c r="M75" s="87" t="e">
        <f>S75/T75-1</f>
        <v>#DIV/0!</v>
      </c>
      <c r="N75" s="110">
        <f>Q75-R75</f>
        <v>0</v>
      </c>
      <c r="O75" s="110">
        <f>R75-S75</f>
        <v>0</v>
      </c>
      <c r="P75" s="110">
        <f>S75-T75</f>
        <v>0</v>
      </c>
      <c r="Q75" s="111"/>
      <c r="R75" s="111"/>
      <c r="S75" s="111"/>
      <c r="T75" s="111"/>
      <c r="U75" s="87">
        <f>(AA75-AB75)/ABS(AB75)</f>
        <v>-1</v>
      </c>
      <c r="V75" s="87">
        <f>(AB75-AC75)/ABS(AC75)</f>
        <v>5.4004011726585628E-3</v>
      </c>
      <c r="W75" s="87">
        <f>(AC75-AD75)/ABS(AD75)</f>
        <v>2.9629041226467496E-2</v>
      </c>
      <c r="X75" s="110">
        <f>AA75-AB75</f>
        <v>-13.032</v>
      </c>
      <c r="Y75" s="110">
        <f>AB75-AC75</f>
        <v>7.0000000000000284E-2</v>
      </c>
      <c r="Z75" s="110">
        <f>AC75-AD75</f>
        <v>0.37299999999999933</v>
      </c>
      <c r="AA75" s="111"/>
      <c r="AB75" s="111">
        <v>13.032</v>
      </c>
      <c r="AC75" s="111">
        <v>12.962</v>
      </c>
      <c r="AD75" s="111">
        <v>12.589</v>
      </c>
      <c r="AE75" s="87">
        <f>(AK75-AL75)/ABS(AL75)</f>
        <v>-1</v>
      </c>
      <c r="AF75" s="87">
        <f>(AL75-AM75)/ABS(AM75)</f>
        <v>1.0678690080683418E-2</v>
      </c>
      <c r="AG75" s="87">
        <f>(AM75-AN75)/ABS(AN75)</f>
        <v>0.30343334364367469</v>
      </c>
      <c r="AH75" s="110">
        <f>AK75-AL75</f>
        <v>-4.2590000000000003</v>
      </c>
      <c r="AI75" s="110">
        <f>AL75-AM75</f>
        <v>4.4999999999999929E-2</v>
      </c>
      <c r="AJ75" s="110">
        <f>AM75-AN75</f>
        <v>0.98100000000000032</v>
      </c>
      <c r="AK75" s="111"/>
      <c r="AL75" s="111">
        <v>4.2590000000000003</v>
      </c>
      <c r="AM75" s="111">
        <v>4.2140000000000004</v>
      </c>
      <c r="AN75" s="111">
        <v>3.2330000000000001</v>
      </c>
      <c r="AO75" s="87">
        <f>(AU75-AV75)/ABS(AV75)</f>
        <v>-1</v>
      </c>
      <c r="AP75" s="87">
        <f>(AV75-AW75)/ABS(AW75)</f>
        <v>5.1700046576618641E-2</v>
      </c>
      <c r="AQ75" s="87">
        <f>(AW75-AX75)/ABS(AX75)</f>
        <v>0.31920122887864816</v>
      </c>
      <c r="AR75" s="110">
        <f>AU75-AV75</f>
        <v>-4.516</v>
      </c>
      <c r="AS75" s="110">
        <f>AV75-AW75</f>
        <v>0.22200000000000042</v>
      </c>
      <c r="AT75" s="110">
        <f>AW75-AX75</f>
        <v>1.0389999999999997</v>
      </c>
      <c r="AU75" s="111"/>
      <c r="AV75" s="111">
        <v>4.516</v>
      </c>
      <c r="AW75" s="111">
        <v>4.2939999999999996</v>
      </c>
      <c r="AX75" s="111">
        <v>3.2549999999999999</v>
      </c>
      <c r="AY75" s="87">
        <f>(BE75-BF75)/ABS(BF75)</f>
        <v>-1</v>
      </c>
      <c r="AZ75" s="87">
        <f>(BF75-BG75)/ABS(BG75)</f>
        <v>-6.8150496141124631E-2</v>
      </c>
      <c r="BA75" s="87">
        <f>(BG75-BH75)/ABS(BH75)</f>
        <v>0.10181459266570504</v>
      </c>
      <c r="BB75" s="110">
        <f>BE75-BF75</f>
        <v>-13.523</v>
      </c>
      <c r="BC75" s="110">
        <f>BF75-BG75</f>
        <v>-0.98900000000000077</v>
      </c>
      <c r="BD75" s="110">
        <f>BG75-BH75</f>
        <v>1.3410000000000011</v>
      </c>
      <c r="BE75" s="111"/>
      <c r="BF75" s="111">
        <v>13.523</v>
      </c>
      <c r="BG75" s="111">
        <v>14.512</v>
      </c>
      <c r="BH75" s="111">
        <v>13.170999999999999</v>
      </c>
      <c r="BI75" s="87">
        <f>(BO75-BP75)/ABS(BP75)</f>
        <v>-1</v>
      </c>
      <c r="BJ75" s="87">
        <f>(BP75-BQ75)/ABS(BQ75)</f>
        <v>-5.1540165089591174E-2</v>
      </c>
      <c r="BK75" s="87">
        <f>(BQ75-BR75)/ABS(BR75)</f>
        <v>2.0598962346535153E-2</v>
      </c>
      <c r="BL75" s="110">
        <f>BO75-BP75</f>
        <v>-18.844000000000001</v>
      </c>
      <c r="BM75" s="110">
        <f>BP75-BQ75</f>
        <v>-1.0239999999999974</v>
      </c>
      <c r="BN75" s="110">
        <f>BQ75-BR75</f>
        <v>0.4009999999999998</v>
      </c>
      <c r="BO75" s="111"/>
      <c r="BP75" s="111">
        <v>18.844000000000001</v>
      </c>
      <c r="BQ75" s="111">
        <v>19.867999999999999</v>
      </c>
      <c r="BR75" s="111">
        <v>19.466999999999999</v>
      </c>
      <c r="BS75" s="87">
        <f>(BY75-BZ75)/ABS(BZ75)</f>
        <v>-1</v>
      </c>
      <c r="BT75" s="87">
        <f>(BZ75-CA75)/ABS(CA75)</f>
        <v>0</v>
      </c>
      <c r="BU75" s="87">
        <f>(CA75-CB75)/ABS(CB75)</f>
        <v>0</v>
      </c>
      <c r="BV75" s="110">
        <f>BY75-BZ75</f>
        <v>-12</v>
      </c>
      <c r="BW75" s="110">
        <f>BZ75-CA75</f>
        <v>0</v>
      </c>
      <c r="BX75" s="110">
        <f>CA75-CB75</f>
        <v>0</v>
      </c>
      <c r="BY75" s="54"/>
      <c r="BZ75" s="54">
        <v>12</v>
      </c>
      <c r="CA75" s="54">
        <v>12</v>
      </c>
      <c r="CB75" s="54">
        <v>12</v>
      </c>
      <c r="CC75" s="110">
        <f>Tabel1[[#This Row],[2023 - Antal skibe ]]-Tabel1[[#This Row],[2022 - Antal skibe ]]</f>
        <v>0</v>
      </c>
      <c r="CD75" s="110">
        <f>Tabel1[[#This Row],[2022 - Antal skibe ]]-Tabel1[[#This Row],[2021 - Antal skibe ]]</f>
        <v>0</v>
      </c>
      <c r="CE75" s="5"/>
      <c r="CF75" s="5"/>
      <c r="CG75" s="5"/>
      <c r="CH75" s="100" t="e">
        <f>(Tabel1[[#This Row],[Godsomsætning 2023]]-Tabel1[[#This Row],[Godsomsætning 2022]])/Tabel1[[#This Row],[Godsomsætning 2022]]</f>
        <v>#DIV/0!</v>
      </c>
      <c r="CI75" s="100" t="e">
        <f>(Tabel1[[#This Row],[Godsomsætning 2022]]-Tabel1[[#This Row],[Godsomsætning 2021]])/Tabel1[[#This Row],[Godsomsætning 2021]]</f>
        <v>#DIV/0!</v>
      </c>
      <c r="CJ75" s="99">
        <f>Tabel1[[#This Row],[Godsomsætning 2023]]-Tabel1[[#This Row],[Godsomsætning 2022]]</f>
        <v>0</v>
      </c>
      <c r="CK75" s="89">
        <f>Tabel1[[#This Row],[Godsomsætning 2022]]-Tabel1[[#This Row],[Godsomsætning 2021]]</f>
        <v>0</v>
      </c>
      <c r="CL75" s="54"/>
      <c r="CM75" s="54"/>
      <c r="CN75" s="54"/>
      <c r="CO75" s="19"/>
      <c r="CP75" s="1" t="s">
        <v>11</v>
      </c>
      <c r="CQ75" s="4"/>
      <c r="CR75" s="1">
        <v>5700</v>
      </c>
      <c r="CS75" s="1" t="s">
        <v>316</v>
      </c>
      <c r="CT75" s="15" t="s">
        <v>12</v>
      </c>
    </row>
    <row r="76" spans="1:98" s="97" customFormat="1" x14ac:dyDescent="0.25">
      <c r="A76" s="80" t="s">
        <v>128</v>
      </c>
      <c r="B76" s="117">
        <v>22460218</v>
      </c>
      <c r="C76" s="5" t="s">
        <v>112</v>
      </c>
      <c r="D76"/>
      <c r="E76">
        <v>502000</v>
      </c>
      <c r="F76" s="108">
        <v>45437</v>
      </c>
      <c r="G76" s="109"/>
      <c r="H76" s="109" t="s">
        <v>21</v>
      </c>
      <c r="I76" s="109" t="s">
        <v>21</v>
      </c>
      <c r="J76" s="109" t="s">
        <v>21</v>
      </c>
      <c r="K76" s="87">
        <f>Q76/R76-1</f>
        <v>-1</v>
      </c>
      <c r="L76" s="87">
        <f>R76/S76-1</f>
        <v>2.2012944654688615E-2</v>
      </c>
      <c r="M76" s="87">
        <f>S76/T76-1</f>
        <v>1.3258624405552939</v>
      </c>
      <c r="N76" s="110">
        <f>Q76-R76</f>
        <v>-10290.353999999999</v>
      </c>
      <c r="O76" s="110">
        <f>R76-S76</f>
        <v>221.64199999999983</v>
      </c>
      <c r="P76" s="110">
        <f>S76-T76</f>
        <v>5739.6889999999994</v>
      </c>
      <c r="Q76" s="111"/>
      <c r="R76" s="111">
        <v>10290.353999999999</v>
      </c>
      <c r="S76" s="111">
        <v>10068.712</v>
      </c>
      <c r="T76" s="111">
        <v>4329.0230000000001</v>
      </c>
      <c r="U76" s="87">
        <f>(AA76-AB76)/ABS(AB76)</f>
        <v>-1</v>
      </c>
      <c r="V76" s="87">
        <f>(AB76-AC76)/ABS(AC76)</f>
        <v>-3.669961593067339E-2</v>
      </c>
      <c r="W76" s="87">
        <f>(AC76-AD76)/ABS(AD76)</f>
        <v>4.8348393309487276</v>
      </c>
      <c r="X76" s="110">
        <f>AA76-AB76</f>
        <v>-5008.0069999999996</v>
      </c>
      <c r="Y76" s="110">
        <f>AB76-AC76</f>
        <v>-190.79400000000078</v>
      </c>
      <c r="Z76" s="110">
        <f>AC76-AD76</f>
        <v>4307.808</v>
      </c>
      <c r="AA76" s="111"/>
      <c r="AB76" s="111">
        <v>5008.0069999999996</v>
      </c>
      <c r="AC76" s="111">
        <v>5198.8010000000004</v>
      </c>
      <c r="AD76" s="111">
        <v>890.99300000000005</v>
      </c>
      <c r="AE76" s="87">
        <f>(AK76-AL76)/ABS(AL76)</f>
        <v>-1</v>
      </c>
      <c r="AF76" s="87">
        <f>(AL76-AM76)/ABS(AM76)</f>
        <v>1.1609052705006759E-2</v>
      </c>
      <c r="AG76" s="87">
        <f>(AM76-AN76)/ABS(AN76)</f>
        <v>12.112163640201352</v>
      </c>
      <c r="AH76" s="110">
        <f>AK76-AL76</f>
        <v>-4147.5870000000004</v>
      </c>
      <c r="AI76" s="110">
        <f>AL76-AM76</f>
        <v>47.597000000000662</v>
      </c>
      <c r="AJ76" s="110">
        <f>AM76-AN76</f>
        <v>3787.3039999999996</v>
      </c>
      <c r="AK76" s="111"/>
      <c r="AL76" s="111">
        <v>4147.5870000000004</v>
      </c>
      <c r="AM76" s="111">
        <v>4099.99</v>
      </c>
      <c r="AN76" s="111">
        <v>312.68599999999998</v>
      </c>
      <c r="AO76" s="87">
        <f>(AU76-AV76)/ABS(AV76)</f>
        <v>-1</v>
      </c>
      <c r="AP76" s="87">
        <f>(AV76-AW76)/ABS(AW76)</f>
        <v>4.2690913197576986E-2</v>
      </c>
      <c r="AQ76" s="87">
        <f>(AW76-AX76)/ABS(AX76)</f>
        <v>19.627427717011489</v>
      </c>
      <c r="AR76" s="110">
        <f>AU76-AV76</f>
        <v>-3970.1030000000001</v>
      </c>
      <c r="AS76" s="110">
        <f>AV76-AW76</f>
        <v>162.54800000000023</v>
      </c>
      <c r="AT76" s="110">
        <f>AW76-AX76</f>
        <v>3622.9679999999998</v>
      </c>
      <c r="AU76" s="111"/>
      <c r="AV76" s="111">
        <v>3970.1030000000001</v>
      </c>
      <c r="AW76" s="111">
        <v>3807.5549999999998</v>
      </c>
      <c r="AX76" s="111">
        <v>184.58699999999999</v>
      </c>
      <c r="AY76" s="87">
        <f>(BE76-BF76)/ABS(BF76)</f>
        <v>-1</v>
      </c>
      <c r="AZ76" s="87">
        <f>(BF76-BG76)/ABS(BG76)</f>
        <v>0.42036627284223849</v>
      </c>
      <c r="BA76" s="87">
        <f>(BG76-BH76)/ABS(BH76)</f>
        <v>1.0052945394820545</v>
      </c>
      <c r="BB76" s="110">
        <f>BE76-BF76</f>
        <v>-10835.061</v>
      </c>
      <c r="BC76" s="110">
        <f>BF76-BG76</f>
        <v>3206.7039999999997</v>
      </c>
      <c r="BD76" s="110">
        <f>BG76-BH76</f>
        <v>3824.2489999999998</v>
      </c>
      <c r="BE76" s="111"/>
      <c r="BF76" s="111">
        <v>10835.061</v>
      </c>
      <c r="BG76" s="111">
        <v>7628.357</v>
      </c>
      <c r="BH76" s="111">
        <v>3804.1080000000002</v>
      </c>
      <c r="BI76" s="87">
        <f>(BO76-BP76)/ABS(BP76)</f>
        <v>-1</v>
      </c>
      <c r="BJ76" s="87">
        <f>(BP76-BQ76)/ABS(BQ76)</f>
        <v>3.5183618746832325E-2</v>
      </c>
      <c r="BK76" s="87">
        <f>(BQ76-BR76)/ABS(BR76)</f>
        <v>0.13263380306059486</v>
      </c>
      <c r="BL76" s="110">
        <f>BO76-BP76</f>
        <v>-17280.050999999999</v>
      </c>
      <c r="BM76" s="110">
        <f>BP76-BQ76</f>
        <v>587.31099999999788</v>
      </c>
      <c r="BN76" s="110">
        <f>BQ76-BR76</f>
        <v>1954.755000000001</v>
      </c>
      <c r="BO76" s="111"/>
      <c r="BP76" s="111">
        <v>17280.050999999999</v>
      </c>
      <c r="BQ76" s="111">
        <v>16692.740000000002</v>
      </c>
      <c r="BR76" s="111">
        <v>14737.985000000001</v>
      </c>
      <c r="BS76" s="87">
        <f>(BY76-BZ76)/ABS(BZ76)</f>
        <v>-1</v>
      </c>
      <c r="BT76" s="87">
        <f>(BZ76-CA76)/ABS(CA76)</f>
        <v>8.8105726872246704E-3</v>
      </c>
      <c r="BU76" s="87">
        <f>(CA76-CB76)/ABS(CB76)</f>
        <v>-6.584362139917696E-2</v>
      </c>
      <c r="BV76" s="110">
        <f>BY76-BZ76</f>
        <v>-229</v>
      </c>
      <c r="BW76" s="110">
        <f>BZ76-CA76</f>
        <v>2</v>
      </c>
      <c r="BX76" s="110">
        <f>CA76-CB76</f>
        <v>-16</v>
      </c>
      <c r="BY76" s="54"/>
      <c r="BZ76" s="54">
        <v>229</v>
      </c>
      <c r="CA76" s="54">
        <v>227</v>
      </c>
      <c r="CB76" s="54">
        <v>243</v>
      </c>
      <c r="CC76" s="110">
        <f>Tabel1[[#This Row],[2023 - Antal skibe ]]-Tabel1[[#This Row],[2022 - Antal skibe ]]</f>
        <v>0</v>
      </c>
      <c r="CD76" s="110">
        <f>Tabel1[[#This Row],[2022 - Antal skibe ]]-Tabel1[[#This Row],[2021 - Antal skibe ]]</f>
        <v>-80</v>
      </c>
      <c r="CE76" s="5"/>
      <c r="CF76" s="5"/>
      <c r="CG76" s="5">
        <v>80</v>
      </c>
      <c r="CH76" s="100" t="e">
        <f>(Tabel1[[#This Row],[Godsomsætning 2023]]-Tabel1[[#This Row],[Godsomsætning 2022]])/Tabel1[[#This Row],[Godsomsætning 2022]]</f>
        <v>#DIV/0!</v>
      </c>
      <c r="CI76" s="100" t="e">
        <f>(Tabel1[[#This Row],[Godsomsætning 2022]]-Tabel1[[#This Row],[Godsomsætning 2021]])/Tabel1[[#This Row],[Godsomsætning 2021]]</f>
        <v>#DIV/0!</v>
      </c>
      <c r="CJ76" s="99">
        <f>Tabel1[[#This Row],[Godsomsætning 2023]]-Tabel1[[#This Row],[Godsomsætning 2022]]</f>
        <v>0</v>
      </c>
      <c r="CK76" s="89">
        <f>Tabel1[[#This Row],[Godsomsætning 2022]]-Tabel1[[#This Row],[Godsomsætning 2021]]</f>
        <v>0</v>
      </c>
      <c r="CL76" s="54"/>
      <c r="CM76" s="54"/>
      <c r="CN76" s="54"/>
      <c r="CO76" s="19"/>
      <c r="CP76" s="1" t="s">
        <v>11</v>
      </c>
      <c r="CQ76" s="4" t="s">
        <v>13</v>
      </c>
      <c r="CR76" s="1">
        <v>2900</v>
      </c>
      <c r="CS76" s="1" t="s">
        <v>361</v>
      </c>
      <c r="CT76" s="15" t="s">
        <v>15</v>
      </c>
    </row>
    <row r="77" spans="1:98" s="97" customFormat="1" x14ac:dyDescent="0.25">
      <c r="A77" s="80" t="s">
        <v>177</v>
      </c>
      <c r="B77" s="117">
        <v>25895010</v>
      </c>
      <c r="C77" s="5" t="s">
        <v>165</v>
      </c>
      <c r="D77" t="s">
        <v>202</v>
      </c>
      <c r="E77">
        <v>281300</v>
      </c>
      <c r="F77" s="108">
        <v>45471</v>
      </c>
      <c r="G77" s="109"/>
      <c r="H77" s="109" t="s">
        <v>21</v>
      </c>
      <c r="I77" s="109" t="s">
        <v>21</v>
      </c>
      <c r="J77" s="109" t="s">
        <v>21</v>
      </c>
      <c r="K77" s="87">
        <f>Q77/R77-1</f>
        <v>-1</v>
      </c>
      <c r="L77" s="87">
        <f>R77/S77-1</f>
        <v>-2.7700048295597801E-2</v>
      </c>
      <c r="M77" s="87">
        <f>S77/T77-1</f>
        <v>0.57953523323731337</v>
      </c>
      <c r="N77" s="110">
        <f>Q77-R77</f>
        <v>-674.43100000000004</v>
      </c>
      <c r="O77" s="110">
        <f>R77-S77</f>
        <v>-19.213999999999942</v>
      </c>
      <c r="P77" s="110">
        <f>S77-T77</f>
        <v>254.5</v>
      </c>
      <c r="Q77" s="111"/>
      <c r="R77" s="111">
        <v>674.43100000000004</v>
      </c>
      <c r="S77" s="111">
        <v>693.64499999999998</v>
      </c>
      <c r="T77" s="111">
        <v>439.14499999999998</v>
      </c>
      <c r="U77" s="87">
        <f>(AA77-AB77)/ABS(AB77)</f>
        <v>-1</v>
      </c>
      <c r="V77" s="87">
        <f>(AB77-AC77)/ABS(AC77)</f>
        <v>-8.066721898276048E-3</v>
      </c>
      <c r="W77" s="87">
        <f>(AC77-AD77)/ABS(AD77)</f>
        <v>0.69570010284262396</v>
      </c>
      <c r="X77" s="110">
        <f>AA77-AB77</f>
        <v>-250.23599999999999</v>
      </c>
      <c r="Y77" s="110">
        <f>AB77-AC77</f>
        <v>-2.0349999999999966</v>
      </c>
      <c r="Z77" s="110">
        <f>AC77-AD77</f>
        <v>103.5</v>
      </c>
      <c r="AA77" s="111"/>
      <c r="AB77" s="111">
        <v>250.23599999999999</v>
      </c>
      <c r="AC77" s="111">
        <v>252.27099999999999</v>
      </c>
      <c r="AD77" s="111">
        <v>148.77099999999999</v>
      </c>
      <c r="AE77" s="87">
        <f>(AK77-AL77)/ABS(AL77)</f>
        <v>-1</v>
      </c>
      <c r="AF77" s="87">
        <f>(AL77-AM77)/ABS(AM77)</f>
        <v>-4.0091946734305585E-2</v>
      </c>
      <c r="AG77" s="87">
        <f>(AM77-AN77)/ABS(AN77)</f>
        <v>1.1090289038599774</v>
      </c>
      <c r="AH77" s="110">
        <f>AK77-AL77</f>
        <v>-121.102</v>
      </c>
      <c r="AI77" s="110">
        <f>AL77-AM77</f>
        <v>-5.0579999999999927</v>
      </c>
      <c r="AJ77" s="110">
        <f>AM77-AN77</f>
        <v>66.340999999999994</v>
      </c>
      <c r="AK77" s="111"/>
      <c r="AL77" s="111">
        <v>121.102</v>
      </c>
      <c r="AM77" s="111">
        <v>126.16</v>
      </c>
      <c r="AN77" s="111">
        <v>59.819000000000003</v>
      </c>
      <c r="AO77" s="87">
        <f>(AU77-AV77)/ABS(AV77)</f>
        <v>-1</v>
      </c>
      <c r="AP77" s="87">
        <f>(AV77-AW77)/ABS(AW77)</f>
        <v>3.5998595654694286E-2</v>
      </c>
      <c r="AQ77" s="87">
        <f>(AW77-AX77)/ABS(AX77)</f>
        <v>1.1014549946810337</v>
      </c>
      <c r="AR77" s="110">
        <f>AU77-AV77</f>
        <v>-126.886</v>
      </c>
      <c r="AS77" s="110">
        <f>AV77-AW77</f>
        <v>4.4089999999999918</v>
      </c>
      <c r="AT77" s="110">
        <f>AW77-AX77</f>
        <v>64.195000000000007</v>
      </c>
      <c r="AU77" s="111"/>
      <c r="AV77" s="111">
        <v>126.886</v>
      </c>
      <c r="AW77" s="111">
        <v>122.477</v>
      </c>
      <c r="AX77" s="111">
        <v>58.281999999999996</v>
      </c>
      <c r="AY77" s="87">
        <f>(BE77-BF77)/ABS(BF77)</f>
        <v>-1</v>
      </c>
      <c r="AZ77" s="87">
        <f>(BF77-BG77)/ABS(BG77)</f>
        <v>0.82749538008713031</v>
      </c>
      <c r="BA77" s="87">
        <f>(BG77-BH77)/ABS(BH77)</f>
        <v>0.68528226374679391</v>
      </c>
      <c r="BB77" s="110">
        <f>BE77-BF77</f>
        <v>-218.55199999999999</v>
      </c>
      <c r="BC77" s="110">
        <f>BF77-BG77</f>
        <v>98.960999999999999</v>
      </c>
      <c r="BD77" s="110">
        <f>BG77-BH77</f>
        <v>48.628999999999991</v>
      </c>
      <c r="BE77" s="111"/>
      <c r="BF77" s="111">
        <v>218.55199999999999</v>
      </c>
      <c r="BG77" s="111">
        <v>119.59099999999999</v>
      </c>
      <c r="BH77" s="111">
        <v>70.962000000000003</v>
      </c>
      <c r="BI77" s="87">
        <f>(BO77-BP77)/ABS(BP77)</f>
        <v>-1</v>
      </c>
      <c r="BJ77" s="87">
        <f>(BP77-BQ77)/ABS(BQ77)</f>
        <v>4.1736755435937453E-2</v>
      </c>
      <c r="BK77" s="87">
        <f>(BQ77-BR77)/ABS(BR77)</f>
        <v>0.22053531871670456</v>
      </c>
      <c r="BL77" s="110">
        <f>BO77-BP77</f>
        <v>-470.66500000000002</v>
      </c>
      <c r="BM77" s="110">
        <f>BP77-BQ77</f>
        <v>18.857000000000028</v>
      </c>
      <c r="BN77" s="110">
        <f>BQ77-BR77</f>
        <v>81.635999999999967</v>
      </c>
      <c r="BO77" s="111"/>
      <c r="BP77" s="111">
        <v>470.66500000000002</v>
      </c>
      <c r="BQ77" s="111">
        <v>451.80799999999999</v>
      </c>
      <c r="BR77" s="111">
        <v>370.17200000000003</v>
      </c>
      <c r="BS77" s="87">
        <f>(BY77-BZ77)/ABS(BZ77)</f>
        <v>-1</v>
      </c>
      <c r="BT77" s="87">
        <f>(BZ77-CA77)/ABS(CA77)</f>
        <v>0</v>
      </c>
      <c r="BU77" s="87">
        <f>(CA77-CB77)/ABS(CB77)</f>
        <v>0.22981366459627328</v>
      </c>
      <c r="BV77" s="110">
        <f>BY77-BZ77</f>
        <v>-198</v>
      </c>
      <c r="BW77" s="110">
        <f>BZ77-CA77</f>
        <v>0</v>
      </c>
      <c r="BX77" s="110">
        <f>CA77-CB77</f>
        <v>37</v>
      </c>
      <c r="BY77" s="54"/>
      <c r="BZ77" s="54">
        <v>198</v>
      </c>
      <c r="CA77" s="54">
        <v>198</v>
      </c>
      <c r="CB77" s="54">
        <v>161</v>
      </c>
      <c r="CC77" s="110">
        <f>Tabel1[[#This Row],[2023 - Antal skibe ]]-Tabel1[[#This Row],[2022 - Antal skibe ]]</f>
        <v>0</v>
      </c>
      <c r="CD77" s="110">
        <f>Tabel1[[#This Row],[2022 - Antal skibe ]]-Tabel1[[#This Row],[2021 - Antal skibe ]]</f>
        <v>0</v>
      </c>
      <c r="CE77" s="5"/>
      <c r="CF77" s="5"/>
      <c r="CG77" s="5"/>
      <c r="CH77" s="100" t="e">
        <f>(Tabel1[[#This Row],[Godsomsætning 2023]]-Tabel1[[#This Row],[Godsomsætning 2022]])/Tabel1[[#This Row],[Godsomsætning 2022]]</f>
        <v>#DIV/0!</v>
      </c>
      <c r="CI77" s="100" t="e">
        <f>(Tabel1[[#This Row],[Godsomsætning 2022]]-Tabel1[[#This Row],[Godsomsætning 2021]])/Tabel1[[#This Row],[Godsomsætning 2021]]</f>
        <v>#DIV/0!</v>
      </c>
      <c r="CJ77" s="99">
        <f>Tabel1[[#This Row],[Godsomsætning 2023]]-Tabel1[[#This Row],[Godsomsætning 2022]]</f>
        <v>0</v>
      </c>
      <c r="CK77" s="89">
        <f>Tabel1[[#This Row],[Godsomsætning 2022]]-Tabel1[[#This Row],[Godsomsætning 2021]]</f>
        <v>0</v>
      </c>
      <c r="CL77" s="54"/>
      <c r="CM77" s="54"/>
      <c r="CN77" s="54"/>
      <c r="CO77" s="19"/>
      <c r="CP77" s="1" t="s">
        <v>11</v>
      </c>
      <c r="CQ77" s="4" t="s">
        <v>13</v>
      </c>
      <c r="CR77" s="1">
        <v>9230</v>
      </c>
      <c r="CS77" s="1" t="s">
        <v>357</v>
      </c>
      <c r="CT77" s="15" t="s">
        <v>14</v>
      </c>
    </row>
    <row r="78" spans="1:98" s="97" customFormat="1" x14ac:dyDescent="0.25">
      <c r="A78" s="80" t="s">
        <v>146</v>
      </c>
      <c r="B78" s="117">
        <v>25277236</v>
      </c>
      <c r="C78" s="5" t="s">
        <v>154</v>
      </c>
      <c r="D78"/>
      <c r="E78" t="s">
        <v>300</v>
      </c>
      <c r="F78" s="108">
        <v>45394</v>
      </c>
      <c r="G78" s="109"/>
      <c r="H78" s="109" t="s">
        <v>21</v>
      </c>
      <c r="I78" s="109" t="s">
        <v>21</v>
      </c>
      <c r="J78" s="109" t="s">
        <v>21</v>
      </c>
      <c r="K78" s="87">
        <f>Q78/R78-1</f>
        <v>-1</v>
      </c>
      <c r="L78" s="87">
        <f>R78/S78-1</f>
        <v>0.22003258909644452</v>
      </c>
      <c r="M78" s="87">
        <f>S78/T78-1</f>
        <v>0.10145832630050977</v>
      </c>
      <c r="N78" s="110">
        <f>Q78-R78</f>
        <v>-238.84700000000001</v>
      </c>
      <c r="O78" s="110">
        <f>R78-S78</f>
        <v>43.076000000000022</v>
      </c>
      <c r="P78" s="110">
        <f>S78-T78</f>
        <v>18.032999999999987</v>
      </c>
      <c r="Q78" s="111"/>
      <c r="R78" s="111">
        <v>238.84700000000001</v>
      </c>
      <c r="S78" s="111">
        <v>195.77099999999999</v>
      </c>
      <c r="T78" s="111">
        <v>177.738</v>
      </c>
      <c r="U78" s="87">
        <f>(AA78-AB78)/ABS(AB78)</f>
        <v>-1</v>
      </c>
      <c r="V78" s="87">
        <f>(AB78-AC78)/ABS(AC78)</f>
        <v>3.4426652380102035E-2</v>
      </c>
      <c r="W78" s="87">
        <f>(AC78-AD78)/ABS(AD78)</f>
        <v>0.25199362041467316</v>
      </c>
      <c r="X78" s="110">
        <f>AA78-AB78</f>
        <v>-260.66000000000003</v>
      </c>
      <c r="Y78" s="110">
        <f>AB78-AC78</f>
        <v>8.6750000000000114</v>
      </c>
      <c r="Z78" s="110">
        <f>AC78-AD78</f>
        <v>50.718000000000018</v>
      </c>
      <c r="AA78" s="111"/>
      <c r="AB78" s="111">
        <v>260.66000000000003</v>
      </c>
      <c r="AC78" s="111">
        <v>251.98500000000001</v>
      </c>
      <c r="AD78" s="111">
        <v>201.267</v>
      </c>
      <c r="AE78" s="87">
        <f>(AK78-AL78)/ABS(AL78)</f>
        <v>-1</v>
      </c>
      <c r="AF78" s="87">
        <f>(AL78-AM78)/ABS(AM78)</f>
        <v>1.7077171677602535E-2</v>
      </c>
      <c r="AG78" s="87">
        <f>(AM78-AN78)/ABS(AN78)</f>
        <v>0.28592905099607235</v>
      </c>
      <c r="AH78" s="110">
        <f>AK78-AL78</f>
        <v>-166.166</v>
      </c>
      <c r="AI78" s="110">
        <f>AL78-AM78</f>
        <v>2.789999999999992</v>
      </c>
      <c r="AJ78" s="110">
        <f>AM78-AN78</f>
        <v>36.326999999999998</v>
      </c>
      <c r="AK78" s="111"/>
      <c r="AL78" s="111">
        <v>166.166</v>
      </c>
      <c r="AM78" s="111">
        <v>163.376</v>
      </c>
      <c r="AN78" s="111">
        <v>127.04900000000001</v>
      </c>
      <c r="AO78" s="87">
        <f>(AU78-AV78)/ABS(AV78)</f>
        <v>-1</v>
      </c>
      <c r="AP78" s="87">
        <f>(AV78-AW78)/ABS(AW78)</f>
        <v>3.8755478286067952E-3</v>
      </c>
      <c r="AQ78" s="87">
        <f>(AW78-AX78)/ABS(AX78)</f>
        <v>7.1678104524422998E-2</v>
      </c>
      <c r="AR78" s="110">
        <f>AU78-AV78</f>
        <v>-138.58000000000001</v>
      </c>
      <c r="AS78" s="110">
        <f>AV78-AW78</f>
        <v>0.53500000000002501</v>
      </c>
      <c r="AT78" s="110">
        <f>AW78-AX78</f>
        <v>9.2329999999999757</v>
      </c>
      <c r="AU78" s="111"/>
      <c r="AV78" s="111">
        <v>138.58000000000001</v>
      </c>
      <c r="AW78" s="111">
        <v>138.04499999999999</v>
      </c>
      <c r="AX78" s="111">
        <v>128.81200000000001</v>
      </c>
      <c r="AY78" s="87">
        <f>(BE78-BF78)/ABS(BF78)</f>
        <v>-1</v>
      </c>
      <c r="AZ78" s="87">
        <f>(BF78-BG78)/ABS(BG78)</f>
        <v>0.1831756042489405</v>
      </c>
      <c r="BA78" s="87">
        <f>(BG78-BH78)/ABS(BH78)</f>
        <v>0.14486679465019262</v>
      </c>
      <c r="BB78" s="110">
        <f>BE78-BF78</f>
        <v>-1317.356</v>
      </c>
      <c r="BC78" s="110">
        <f>BF78-BG78</f>
        <v>203.94900000000007</v>
      </c>
      <c r="BD78" s="110">
        <f>BG78-BH78</f>
        <v>140.88599999999997</v>
      </c>
      <c r="BE78" s="111"/>
      <c r="BF78" s="111">
        <v>1317.356</v>
      </c>
      <c r="BG78" s="111">
        <v>1113.4069999999999</v>
      </c>
      <c r="BH78" s="111">
        <v>972.52099999999996</v>
      </c>
      <c r="BI78" s="87">
        <f>(BO78-BP78)/ABS(BP78)</f>
        <v>-1</v>
      </c>
      <c r="BJ78" s="87">
        <f>(BP78-BQ78)/ABS(BQ78)</f>
        <v>0.25494237631124078</v>
      </c>
      <c r="BK78" s="87">
        <f>(BQ78-BR78)/ABS(BR78)</f>
        <v>0.25163820082855082</v>
      </c>
      <c r="BL78" s="110">
        <f>BO78-BP78</f>
        <v>-3274.3580000000002</v>
      </c>
      <c r="BM78" s="110">
        <f>BP78-BQ78</f>
        <v>665.1880000000001</v>
      </c>
      <c r="BN78" s="110">
        <f>BQ78-BR78</f>
        <v>524.56600000000026</v>
      </c>
      <c r="BO78" s="111"/>
      <c r="BP78" s="111">
        <v>3274.3580000000002</v>
      </c>
      <c r="BQ78" s="111">
        <v>2609.17</v>
      </c>
      <c r="BR78" s="111">
        <v>2084.6039999999998</v>
      </c>
      <c r="BS78" s="87">
        <f>(BY78-BZ78)/ABS(BZ78)</f>
        <v>-1</v>
      </c>
      <c r="BT78" s="87">
        <f>(BZ78-CA78)/ABS(CA78)</f>
        <v>5.7142857142857141E-2</v>
      </c>
      <c r="BU78" s="87">
        <f>(CA78-CB78)/ABS(CB78)</f>
        <v>6.0606060606060608E-2</v>
      </c>
      <c r="BV78" s="110">
        <f>BY78-BZ78</f>
        <v>-74</v>
      </c>
      <c r="BW78" s="110">
        <f>BZ78-CA78</f>
        <v>4</v>
      </c>
      <c r="BX78" s="110">
        <f>CA78-CB78</f>
        <v>4</v>
      </c>
      <c r="BY78" s="54"/>
      <c r="BZ78" s="54">
        <v>74</v>
      </c>
      <c r="CA78" s="54">
        <v>70</v>
      </c>
      <c r="CB78" s="54">
        <v>66</v>
      </c>
      <c r="CC78" s="110">
        <f>Tabel1[[#This Row],[2023 - Antal skibe ]]-Tabel1[[#This Row],[2022 - Antal skibe ]]</f>
        <v>0</v>
      </c>
      <c r="CD78" s="110">
        <f>Tabel1[[#This Row],[2022 - Antal skibe ]]-Tabel1[[#This Row],[2021 - Antal skibe ]]</f>
        <v>0</v>
      </c>
      <c r="CE78" s="5"/>
      <c r="CF78" s="5"/>
      <c r="CG78" s="5"/>
      <c r="CH78" s="100">
        <f>(Tabel1[[#This Row],[Godsomsætning 2023]]-Tabel1[[#This Row],[Godsomsætning 2022]])/Tabel1[[#This Row],[Godsomsætning 2022]]</f>
        <v>-1</v>
      </c>
      <c r="CI78" s="100">
        <f>(Tabel1[[#This Row],[Godsomsætning 2022]]-Tabel1[[#This Row],[Godsomsætning 2021]])/Tabel1[[#This Row],[Godsomsætning 2021]]</f>
        <v>0.10943695479777954</v>
      </c>
      <c r="CJ78" s="99">
        <f>Tabel1[[#This Row],[Godsomsætning 2023]]-Tabel1[[#This Row],[Godsomsætning 2022]]</f>
        <v>-6995000</v>
      </c>
      <c r="CK78" s="89">
        <f>Tabel1[[#This Row],[Godsomsætning 2022]]-Tabel1[[#This Row],[Godsomsætning 2021]]</f>
        <v>690000</v>
      </c>
      <c r="CL78" s="54"/>
      <c r="CM78" s="54">
        <v>6995000</v>
      </c>
      <c r="CN78" s="54">
        <v>6305000</v>
      </c>
      <c r="CO78" s="19"/>
      <c r="CP78" s="1" t="s">
        <v>11</v>
      </c>
      <c r="CQ78" s="4" t="s">
        <v>13</v>
      </c>
      <c r="CR78" s="1">
        <v>7000</v>
      </c>
      <c r="CS78" s="1" t="s">
        <v>306</v>
      </c>
      <c r="CT78" s="15" t="s">
        <v>12</v>
      </c>
    </row>
    <row r="79" spans="1:98" s="97" customFormat="1" x14ac:dyDescent="0.25">
      <c r="A79" s="80" t="s">
        <v>214</v>
      </c>
      <c r="B79" s="117">
        <v>12376936</v>
      </c>
      <c r="C79" s="5" t="s">
        <v>353</v>
      </c>
      <c r="D79"/>
      <c r="E79">
        <v>522920</v>
      </c>
      <c r="F79" s="108">
        <v>45408</v>
      </c>
      <c r="G79" s="109"/>
      <c r="H79" s="109" t="s">
        <v>21</v>
      </c>
      <c r="I79" s="109" t="s">
        <v>21</v>
      </c>
      <c r="J79" s="109" t="s">
        <v>21</v>
      </c>
      <c r="K79" s="87" t="e">
        <f>Q79/R79-1</f>
        <v>#DIV/0!</v>
      </c>
      <c r="L79" s="87" t="e">
        <f>R79/S79-1</f>
        <v>#DIV/0!</v>
      </c>
      <c r="M79" s="87" t="e">
        <f>S79/T79-1</f>
        <v>#DIV/0!</v>
      </c>
      <c r="N79" s="110">
        <f>Q79-R79</f>
        <v>0</v>
      </c>
      <c r="O79" s="110">
        <f>R79-S79</f>
        <v>0</v>
      </c>
      <c r="P79" s="110">
        <f>S79-T79</f>
        <v>0</v>
      </c>
      <c r="Q79" s="111"/>
      <c r="R79" s="111"/>
      <c r="S79" s="111"/>
      <c r="T79" s="111"/>
      <c r="U79" s="87">
        <f>(AA79-AB79)/ABS(AB79)</f>
        <v>-1</v>
      </c>
      <c r="V79" s="87">
        <f>(AB79-AC79)/ABS(AC79)</f>
        <v>-2.8620148927601216E-2</v>
      </c>
      <c r="W79" s="87">
        <f>(AC79-AD79)/ABS(AD79)</f>
        <v>0.15105635886611563</v>
      </c>
      <c r="X79" s="110">
        <f>AA79-AB79</f>
        <v>-113.361</v>
      </c>
      <c r="Y79" s="110">
        <f>AB79-AC79</f>
        <v>-3.3399999999999892</v>
      </c>
      <c r="Z79" s="110">
        <f>AC79-AD79</f>
        <v>15.314999999999998</v>
      </c>
      <c r="AA79" s="111"/>
      <c r="AB79" s="111">
        <v>113.361</v>
      </c>
      <c r="AC79" s="111">
        <v>116.70099999999999</v>
      </c>
      <c r="AD79" s="111">
        <v>101.386</v>
      </c>
      <c r="AE79" s="87">
        <f>(AK79-AL79)/ABS(AL79)</f>
        <v>-1</v>
      </c>
      <c r="AF79" s="87">
        <f>(AL79-AM79)/ABS(AM79)</f>
        <v>-0.17172278027358542</v>
      </c>
      <c r="AG79" s="87">
        <f>(AM79-AN79)/ABS(AN79)</f>
        <v>7.8384410211746844E-2</v>
      </c>
      <c r="AH79" s="110">
        <f>AK79-AL79</f>
        <v>-16.408999999999999</v>
      </c>
      <c r="AI79" s="110">
        <f>AL79-AM79</f>
        <v>-3.402000000000001</v>
      </c>
      <c r="AJ79" s="110">
        <f>AM79-AN79</f>
        <v>1.4400000000000013</v>
      </c>
      <c r="AK79" s="111"/>
      <c r="AL79" s="111">
        <v>16.408999999999999</v>
      </c>
      <c r="AM79" s="111">
        <v>19.811</v>
      </c>
      <c r="AN79" s="111">
        <v>18.370999999999999</v>
      </c>
      <c r="AO79" s="87">
        <f>(AU79-AV79)/ABS(AV79)</f>
        <v>-1</v>
      </c>
      <c r="AP79" s="87">
        <f>(AV79-AW79)/ABS(AW79)</f>
        <v>-1.3438670793289318E-3</v>
      </c>
      <c r="AQ79" s="87">
        <f>(AW79-AX79)/ABS(AX79)</f>
        <v>8.4676885021423287E-2</v>
      </c>
      <c r="AR79" s="110">
        <f>AU79-AV79</f>
        <v>-24.523</v>
      </c>
      <c r="AS79" s="110">
        <f>AV79-AW79</f>
        <v>-3.3000000000001251E-2</v>
      </c>
      <c r="AT79" s="110">
        <f>AW79-AX79</f>
        <v>1.9170000000000016</v>
      </c>
      <c r="AU79" s="111"/>
      <c r="AV79" s="111">
        <v>24.523</v>
      </c>
      <c r="AW79" s="111">
        <v>24.556000000000001</v>
      </c>
      <c r="AX79" s="111">
        <v>22.638999999999999</v>
      </c>
      <c r="AY79" s="87">
        <f>(BE79-BF79)/ABS(BF79)</f>
        <v>-1</v>
      </c>
      <c r="AZ79" s="87">
        <f>(BF79-BG79)/ABS(BG79)</f>
        <v>0.11580446131941137</v>
      </c>
      <c r="BA79" s="87">
        <f>(BG79-BH79)/ABS(BH79)</f>
        <v>0.14183663415114783</v>
      </c>
      <c r="BB79" s="110">
        <f>BE79-BF79</f>
        <v>-181.02699999999999</v>
      </c>
      <c r="BC79" s="110">
        <f>BF79-BG79</f>
        <v>18.787999999999982</v>
      </c>
      <c r="BD79" s="110">
        <f>BG79-BH79</f>
        <v>20.152999999999992</v>
      </c>
      <c r="BE79" s="111"/>
      <c r="BF79" s="111">
        <v>181.02699999999999</v>
      </c>
      <c r="BG79" s="111">
        <v>162.239</v>
      </c>
      <c r="BH79" s="111">
        <v>142.08600000000001</v>
      </c>
      <c r="BI79" s="87">
        <f>(BO79-BP79)/ABS(BP79)</f>
        <v>-1</v>
      </c>
      <c r="BJ79" s="87">
        <f>(BP79-BQ79)/ABS(BQ79)</f>
        <v>6.9905061261145707E-2</v>
      </c>
      <c r="BK79" s="87">
        <f>(BQ79-BR79)/ABS(BR79)</f>
        <v>0.19040891909434546</v>
      </c>
      <c r="BL79" s="110">
        <f>BO79-BP79</f>
        <v>-266.86</v>
      </c>
      <c r="BM79" s="110">
        <f>BP79-BQ79</f>
        <v>17.436000000000007</v>
      </c>
      <c r="BN79" s="110">
        <f>BQ79-BR79</f>
        <v>39.896000000000015</v>
      </c>
      <c r="BO79" s="111"/>
      <c r="BP79" s="111">
        <v>266.86</v>
      </c>
      <c r="BQ79" s="111">
        <v>249.42400000000001</v>
      </c>
      <c r="BR79" s="111">
        <v>209.52799999999999</v>
      </c>
      <c r="BS79" s="87">
        <f>(BY79-BZ79)/ABS(BZ79)</f>
        <v>-1</v>
      </c>
      <c r="BT79" s="87">
        <f>(BZ79-CA79)/ABS(CA79)</f>
        <v>-1.5151515151515152E-2</v>
      </c>
      <c r="BU79" s="87">
        <f>(CA79-CB79)/ABS(CB79)</f>
        <v>0.11864406779661017</v>
      </c>
      <c r="BV79" s="110">
        <f>BY79-BZ79</f>
        <v>-130</v>
      </c>
      <c r="BW79" s="110">
        <f>BZ79-CA79</f>
        <v>-2</v>
      </c>
      <c r="BX79" s="110">
        <f>CA79-CB79</f>
        <v>14</v>
      </c>
      <c r="BY79" s="54"/>
      <c r="BZ79" s="54">
        <v>130</v>
      </c>
      <c r="CA79" s="54">
        <v>132</v>
      </c>
      <c r="CB79" s="54">
        <v>118</v>
      </c>
      <c r="CC79" s="110">
        <f>Tabel1[[#This Row],[2023 - Antal skibe ]]-Tabel1[[#This Row],[2022 - Antal skibe ]]</f>
        <v>0</v>
      </c>
      <c r="CD79" s="110">
        <f>Tabel1[[#This Row],[2022 - Antal skibe ]]-Tabel1[[#This Row],[2021 - Antal skibe ]]</f>
        <v>0</v>
      </c>
      <c r="CE79" s="5"/>
      <c r="CF79" s="5"/>
      <c r="CG79" s="5"/>
      <c r="CH79" s="100" t="e">
        <f>(Tabel1[[#This Row],[Godsomsætning 2023]]-Tabel1[[#This Row],[Godsomsætning 2022]])/Tabel1[[#This Row],[Godsomsætning 2022]]</f>
        <v>#DIV/0!</v>
      </c>
      <c r="CI79" s="100" t="e">
        <f>(Tabel1[[#This Row],[Godsomsætning 2022]]-Tabel1[[#This Row],[Godsomsætning 2021]])/Tabel1[[#This Row],[Godsomsætning 2021]]</f>
        <v>#DIV/0!</v>
      </c>
      <c r="CJ79" s="99">
        <f>Tabel1[[#This Row],[Godsomsætning 2023]]-Tabel1[[#This Row],[Godsomsætning 2022]]</f>
        <v>0</v>
      </c>
      <c r="CK79" s="89">
        <f>Tabel1[[#This Row],[Godsomsætning 2022]]-Tabel1[[#This Row],[Godsomsætning 2021]]</f>
        <v>0</v>
      </c>
      <c r="CL79" s="54"/>
      <c r="CM79" s="54"/>
      <c r="CN79" s="54"/>
      <c r="CO79" s="19"/>
      <c r="CP79" s="1" t="s">
        <v>11</v>
      </c>
      <c r="CQ79" s="4" t="s">
        <v>13</v>
      </c>
      <c r="CR79" s="1">
        <v>7000</v>
      </c>
      <c r="CS79" s="1" t="s">
        <v>306</v>
      </c>
      <c r="CT79" s="15" t="s">
        <v>12</v>
      </c>
    </row>
    <row r="80" spans="1:98" s="97" customFormat="1" x14ac:dyDescent="0.25">
      <c r="A80" s="80" t="s">
        <v>269</v>
      </c>
      <c r="B80" s="117">
        <v>29220611</v>
      </c>
      <c r="C80" s="5" t="s">
        <v>111</v>
      </c>
      <c r="D80"/>
      <c r="E80">
        <v>331500</v>
      </c>
      <c r="F80" s="108">
        <v>45468</v>
      </c>
      <c r="G80" s="109"/>
      <c r="H80" s="109" t="s">
        <v>21</v>
      </c>
      <c r="I80" s="109" t="s">
        <v>21</v>
      </c>
      <c r="J80" s="109" t="s">
        <v>21</v>
      </c>
      <c r="K80" s="87" t="e">
        <f>Q80/R80-1</f>
        <v>#DIV/0!</v>
      </c>
      <c r="L80" s="87" t="e">
        <f>R80/S80-1</f>
        <v>#DIV/0!</v>
      </c>
      <c r="M80" s="87" t="e">
        <f>S80/T80-1</f>
        <v>#DIV/0!</v>
      </c>
      <c r="N80" s="110">
        <f>Q80-R80</f>
        <v>0</v>
      </c>
      <c r="O80" s="110">
        <f>R80-S80</f>
        <v>0</v>
      </c>
      <c r="P80" s="110">
        <f>S80-T80</f>
        <v>0</v>
      </c>
      <c r="Q80" s="111"/>
      <c r="R80" s="111"/>
      <c r="S80" s="111"/>
      <c r="T80" s="111"/>
      <c r="U80" s="87">
        <f>(AA80-AB80)/ABS(AB80)</f>
        <v>-1</v>
      </c>
      <c r="V80" s="87">
        <f>(AB80-AC80)/ABS(AC80)</f>
        <v>0.40569894441393622</v>
      </c>
      <c r="W80" s="87">
        <f>(AC80-AD80)/ABS(AD80)</f>
        <v>-4.258675078864349E-2</v>
      </c>
      <c r="X80" s="110">
        <f>AA80-AB80</f>
        <v>-23.038</v>
      </c>
      <c r="Y80" s="110">
        <f>AB80-AC80</f>
        <v>6.6490000000000009</v>
      </c>
      <c r="Z80" s="110">
        <f>AC80-AD80</f>
        <v>-0.7289999999999992</v>
      </c>
      <c r="AA80" s="111"/>
      <c r="AB80" s="111">
        <v>23.038</v>
      </c>
      <c r="AC80" s="111">
        <v>16.388999999999999</v>
      </c>
      <c r="AD80" s="111">
        <v>17.117999999999999</v>
      </c>
      <c r="AE80" s="87">
        <f>(AK80-AL80)/ABS(AL80)</f>
        <v>-1</v>
      </c>
      <c r="AF80" s="87">
        <f>(AL80-AM80)/ABS(AM80)</f>
        <v>0.21780048400107557</v>
      </c>
      <c r="AG80" s="87">
        <f>(AM80-AN80)/ABS(AN80)</f>
        <v>1.90546875</v>
      </c>
      <c r="AH80" s="110">
        <f>AK80-AL80</f>
        <v>-4.5289999999999999</v>
      </c>
      <c r="AI80" s="110">
        <f>AL80-AM80</f>
        <v>0.81</v>
      </c>
      <c r="AJ80" s="110">
        <f>AM80-AN80</f>
        <v>2.4390000000000001</v>
      </c>
      <c r="AK80" s="111"/>
      <c r="AL80" s="111">
        <v>4.5289999999999999</v>
      </c>
      <c r="AM80" s="111">
        <v>3.7189999999999999</v>
      </c>
      <c r="AN80" s="111">
        <v>1.28</v>
      </c>
      <c r="AO80" s="87">
        <f>(AU80-AV80)/ABS(AV80)</f>
        <v>-1</v>
      </c>
      <c r="AP80" s="87">
        <f>(AV80-AW80)/ABS(AW80)</f>
        <v>-2.6501268677755936E-2</v>
      </c>
      <c r="AQ80" s="87">
        <f>(AW80-AX80)/ABS(AX80)</f>
        <v>2.1361626878868263</v>
      </c>
      <c r="AR80" s="110">
        <f>AU80-AV80</f>
        <v>-3.4529999999999998</v>
      </c>
      <c r="AS80" s="110">
        <f>AV80-AW80</f>
        <v>-9.4000000000000306E-2</v>
      </c>
      <c r="AT80" s="110">
        <f>AW80-AX80</f>
        <v>2.4160000000000004</v>
      </c>
      <c r="AU80" s="111"/>
      <c r="AV80" s="111">
        <v>3.4529999999999998</v>
      </c>
      <c r="AW80" s="111">
        <v>3.5470000000000002</v>
      </c>
      <c r="AX80" s="111">
        <v>1.131</v>
      </c>
      <c r="AY80" s="87">
        <f>(BE80-BF80)/ABS(BF80)</f>
        <v>-1</v>
      </c>
      <c r="AZ80" s="87">
        <f>(BF80-BG80)/ABS(BG80)</f>
        <v>0.36217248908296928</v>
      </c>
      <c r="BA80" s="87">
        <f>(BG80-BH80)/ABS(BH80)</f>
        <v>0.60878155872667417</v>
      </c>
      <c r="BB80" s="110">
        <f>BE80-BF80</f>
        <v>-9.9819999999999993</v>
      </c>
      <c r="BC80" s="110">
        <f>BF80-BG80</f>
        <v>2.653999999999999</v>
      </c>
      <c r="BD80" s="110">
        <f>BG80-BH80</f>
        <v>2.7730000000000006</v>
      </c>
      <c r="BE80" s="111"/>
      <c r="BF80" s="111">
        <v>9.9819999999999993</v>
      </c>
      <c r="BG80" s="111">
        <v>7.3280000000000003</v>
      </c>
      <c r="BH80" s="111">
        <v>4.5549999999999997</v>
      </c>
      <c r="BI80" s="87">
        <f>(BO80-BP80)/ABS(BP80)</f>
        <v>-1</v>
      </c>
      <c r="BJ80" s="87">
        <f>(BP80-BQ80)/ABS(BQ80)</f>
        <v>1.0789388993609488</v>
      </c>
      <c r="BK80" s="87">
        <f>(BQ80-BR80)/ABS(BR80)</f>
        <v>0.35697797741593368</v>
      </c>
      <c r="BL80" s="110">
        <f>BO80-BP80</f>
        <v>-45.219000000000001</v>
      </c>
      <c r="BM80" s="110">
        <f>BP80-BQ80</f>
        <v>23.468</v>
      </c>
      <c r="BN80" s="110">
        <f>BQ80-BR80</f>
        <v>5.7220000000000013</v>
      </c>
      <c r="BO80" s="111"/>
      <c r="BP80" s="111">
        <v>45.219000000000001</v>
      </c>
      <c r="BQ80" s="111">
        <v>21.751000000000001</v>
      </c>
      <c r="BR80" s="111">
        <v>16.029</v>
      </c>
      <c r="BS80" s="87">
        <f>(BY80-BZ80)/ABS(BZ80)</f>
        <v>-1</v>
      </c>
      <c r="BT80" s="87">
        <f>(BZ80-CA80)/ABS(CA80)</f>
        <v>0.22580645161290322</v>
      </c>
      <c r="BU80" s="87">
        <f>(CA80-CB80)/ABS(CB80)</f>
        <v>-0.16216216216216217</v>
      </c>
      <c r="BV80" s="110">
        <f>BY80-BZ80</f>
        <v>-38</v>
      </c>
      <c r="BW80" s="110">
        <f>BZ80-CA80</f>
        <v>7</v>
      </c>
      <c r="BX80" s="110">
        <f>CA80-CB80</f>
        <v>-6</v>
      </c>
      <c r="BY80" s="54"/>
      <c r="BZ80" s="54">
        <v>38</v>
      </c>
      <c r="CA80" s="54">
        <v>31</v>
      </c>
      <c r="CB80" s="54">
        <v>37</v>
      </c>
      <c r="CC80" s="110">
        <f>Tabel1[[#This Row],[2023 - Antal skibe ]]-Tabel1[[#This Row],[2022 - Antal skibe ]]</f>
        <v>0</v>
      </c>
      <c r="CD80" s="110">
        <f>Tabel1[[#This Row],[2022 - Antal skibe ]]-Tabel1[[#This Row],[2021 - Antal skibe ]]</f>
        <v>0</v>
      </c>
      <c r="CE80" s="5"/>
      <c r="CF80" s="5"/>
      <c r="CG80" s="5"/>
      <c r="CH80" s="100" t="e">
        <f>(Tabel1[[#This Row],[Godsomsætning 2023]]-Tabel1[[#This Row],[Godsomsætning 2022]])/Tabel1[[#This Row],[Godsomsætning 2022]]</f>
        <v>#DIV/0!</v>
      </c>
      <c r="CI80" s="100" t="e">
        <f>(Tabel1[[#This Row],[Godsomsætning 2022]]-Tabel1[[#This Row],[Godsomsætning 2021]])/Tabel1[[#This Row],[Godsomsætning 2021]]</f>
        <v>#DIV/0!</v>
      </c>
      <c r="CJ80" s="99">
        <f>Tabel1[[#This Row],[Godsomsætning 2023]]-Tabel1[[#This Row],[Godsomsætning 2022]]</f>
        <v>0</v>
      </c>
      <c r="CK80" s="89">
        <f>Tabel1[[#This Row],[Godsomsætning 2022]]-Tabel1[[#This Row],[Godsomsætning 2021]]</f>
        <v>0</v>
      </c>
      <c r="CL80" s="54"/>
      <c r="CM80" s="54"/>
      <c r="CN80" s="54"/>
      <c r="CO80" s="19"/>
      <c r="CP80" s="1" t="s">
        <v>11</v>
      </c>
      <c r="CQ80" s="4"/>
      <c r="CR80" s="1">
        <v>9970</v>
      </c>
      <c r="CS80" s="1" t="s">
        <v>331</v>
      </c>
      <c r="CT80" s="15" t="s">
        <v>14</v>
      </c>
    </row>
    <row r="81" spans="1:98" s="97" customFormat="1" x14ac:dyDescent="0.25">
      <c r="A81" s="80" t="s">
        <v>162</v>
      </c>
      <c r="B81" s="117">
        <v>25980956</v>
      </c>
      <c r="C81" s="5" t="s">
        <v>165</v>
      </c>
      <c r="D81" t="s">
        <v>166</v>
      </c>
      <c r="E81">
        <v>711220</v>
      </c>
      <c r="F81" s="108">
        <v>45333</v>
      </c>
      <c r="G81" s="109"/>
      <c r="H81" s="109" t="s">
        <v>21</v>
      </c>
      <c r="I81" s="109" t="s">
        <v>21</v>
      </c>
      <c r="J81" s="109" t="s">
        <v>21</v>
      </c>
      <c r="K81" s="87" t="e">
        <f>Q81/R81-1</f>
        <v>#DIV/0!</v>
      </c>
      <c r="L81" s="87" t="e">
        <f>R81/S81-1</f>
        <v>#DIV/0!</v>
      </c>
      <c r="M81" s="87" t="e">
        <f>S81/T81-1</f>
        <v>#DIV/0!</v>
      </c>
      <c r="N81" s="110">
        <f>Q81-R81</f>
        <v>0</v>
      </c>
      <c r="O81" s="110">
        <f>R81-S81</f>
        <v>0</v>
      </c>
      <c r="P81" s="110">
        <f>S81-T81</f>
        <v>0</v>
      </c>
      <c r="Q81" s="111"/>
      <c r="R81" s="111"/>
      <c r="S81" s="111"/>
      <c r="T81" s="111"/>
      <c r="U81" s="87">
        <f>(AA81-AB81)/ABS(AB81)</f>
        <v>-1</v>
      </c>
      <c r="V81" s="87">
        <f>(AB81-AC81)/ABS(AC81)</f>
        <v>-5.7820086889854294E-2</v>
      </c>
      <c r="W81" s="87">
        <f>(AC81-AD81)/ABS(AD81)</f>
        <v>0.15020576131687233</v>
      </c>
      <c r="X81" s="110">
        <f>AA81-AB81</f>
        <v>-14.747</v>
      </c>
      <c r="Y81" s="110">
        <f>AB81-AC81</f>
        <v>-0.90499999999999936</v>
      </c>
      <c r="Z81" s="110">
        <f>AC81-AD81</f>
        <v>2.0439999999999987</v>
      </c>
      <c r="AA81" s="111"/>
      <c r="AB81" s="111">
        <v>14.747</v>
      </c>
      <c r="AC81" s="111">
        <v>15.651999999999999</v>
      </c>
      <c r="AD81" s="111">
        <v>13.608000000000001</v>
      </c>
      <c r="AE81" s="87">
        <f>(AK81-AL81)/ABS(AL81)</f>
        <v>-1</v>
      </c>
      <c r="AF81" s="87">
        <f>(AL81-AM81)/ABS(AM81)</f>
        <v>-4.2661153918436279E-2</v>
      </c>
      <c r="AG81" s="87">
        <f>(AM81-AN81)/ABS(AN81)</f>
        <v>0.2896267571497817</v>
      </c>
      <c r="AH81" s="110">
        <f>AK81-AL81</f>
        <v>-5.0940000000000003</v>
      </c>
      <c r="AI81" s="110">
        <f>AL81-AM81</f>
        <v>-0.22699999999999942</v>
      </c>
      <c r="AJ81" s="110">
        <f>AM81-AN81</f>
        <v>1.1949999999999994</v>
      </c>
      <c r="AK81" s="111"/>
      <c r="AL81" s="111">
        <v>5.0940000000000003</v>
      </c>
      <c r="AM81" s="111">
        <v>5.3209999999999997</v>
      </c>
      <c r="AN81" s="111">
        <v>4.1260000000000003</v>
      </c>
      <c r="AO81" s="87">
        <f>(AU81-AV81)/ABS(AV81)</f>
        <v>-1</v>
      </c>
      <c r="AP81" s="87">
        <f>(AV81-AW81)/ABS(AW81)</f>
        <v>-3.3572236891738959E-2</v>
      </c>
      <c r="AQ81" s="87">
        <f>(AW81-AX81)/ABS(AX81)</f>
        <v>0.29887310142087209</v>
      </c>
      <c r="AR81" s="110">
        <f>AU81-AV81</f>
        <v>-5.1239999999999997</v>
      </c>
      <c r="AS81" s="110">
        <f>AV81-AW81</f>
        <v>-0.17799999999999994</v>
      </c>
      <c r="AT81" s="110">
        <f>AW81-AX81</f>
        <v>1.2199999999999998</v>
      </c>
      <c r="AU81" s="111"/>
      <c r="AV81" s="111">
        <v>5.1239999999999997</v>
      </c>
      <c r="AW81" s="111">
        <v>5.3019999999999996</v>
      </c>
      <c r="AX81" s="111">
        <v>4.0819999999999999</v>
      </c>
      <c r="AY81" s="87">
        <f>(BE81-BF81)/ABS(BF81)</f>
        <v>-1</v>
      </c>
      <c r="AZ81" s="87">
        <f>(BF81-BG81)/ABS(BG81)</f>
        <v>-1.0524733122838179E-3</v>
      </c>
      <c r="BA81" s="87">
        <f>(BG81-BH81)/ABS(BH81)</f>
        <v>0.20510962130820795</v>
      </c>
      <c r="BB81" s="110">
        <f>BE81-BF81</f>
        <v>-6.6440000000000001</v>
      </c>
      <c r="BC81" s="110">
        <f>BF81-BG81</f>
        <v>-6.9999999999996732E-3</v>
      </c>
      <c r="BD81" s="110">
        <f>BG81-BH81</f>
        <v>1.1319999999999997</v>
      </c>
      <c r="BE81" s="111"/>
      <c r="BF81" s="111">
        <v>6.6440000000000001</v>
      </c>
      <c r="BG81" s="111">
        <v>6.6509999999999998</v>
      </c>
      <c r="BH81" s="111">
        <v>5.5190000000000001</v>
      </c>
      <c r="BI81" s="87">
        <f>(BO81-BP81)/ABS(BP81)</f>
        <v>-1</v>
      </c>
      <c r="BJ81" s="87">
        <f>(BP81-BQ81)/ABS(BQ81)</f>
        <v>0.30252100840336132</v>
      </c>
      <c r="BK81" s="87">
        <f>(BQ81-BR81)/ABS(BR81)</f>
        <v>0.14802015838732896</v>
      </c>
      <c r="BL81" s="110">
        <f>BO81-BP81</f>
        <v>-10.385</v>
      </c>
      <c r="BM81" s="110">
        <f>BP81-BQ81</f>
        <v>2.4119999999999999</v>
      </c>
      <c r="BN81" s="110">
        <f>BQ81-BR81</f>
        <v>1.0279999999999996</v>
      </c>
      <c r="BO81" s="111"/>
      <c r="BP81" s="111">
        <v>10.385</v>
      </c>
      <c r="BQ81" s="111">
        <v>7.9729999999999999</v>
      </c>
      <c r="BR81" s="111">
        <v>6.9450000000000003</v>
      </c>
      <c r="BS81" s="87">
        <f>(BY81-BZ81)/ABS(BZ81)</f>
        <v>-1</v>
      </c>
      <c r="BT81" s="87">
        <f>(BZ81-CA81)/ABS(CA81)</f>
        <v>0</v>
      </c>
      <c r="BU81" s="87">
        <f>(CA81-CB81)/ABS(CB81)</f>
        <v>0</v>
      </c>
      <c r="BV81" s="110">
        <f>BY81-BZ81</f>
        <v>-15</v>
      </c>
      <c r="BW81" s="110">
        <f>BZ81-CA81</f>
        <v>0</v>
      </c>
      <c r="BX81" s="110">
        <f>CA81-CB81</f>
        <v>0</v>
      </c>
      <c r="BY81" s="54"/>
      <c r="BZ81" s="54">
        <v>15</v>
      </c>
      <c r="CA81" s="54">
        <v>15</v>
      </c>
      <c r="CB81" s="54">
        <v>15</v>
      </c>
      <c r="CC81" s="110">
        <f>Tabel1[[#This Row],[2023 - Antal skibe ]]-Tabel1[[#This Row],[2022 - Antal skibe ]]</f>
        <v>0</v>
      </c>
      <c r="CD81" s="110">
        <f>Tabel1[[#This Row],[2022 - Antal skibe ]]-Tabel1[[#This Row],[2021 - Antal skibe ]]</f>
        <v>0</v>
      </c>
      <c r="CE81" s="5"/>
      <c r="CF81" s="5"/>
      <c r="CG81" s="5"/>
      <c r="CH81" s="100" t="e">
        <f>(Tabel1[[#This Row],[Godsomsætning 2023]]-Tabel1[[#This Row],[Godsomsætning 2022]])/Tabel1[[#This Row],[Godsomsætning 2022]]</f>
        <v>#DIV/0!</v>
      </c>
      <c r="CI81" s="100" t="e">
        <f>(Tabel1[[#This Row],[Godsomsætning 2022]]-Tabel1[[#This Row],[Godsomsætning 2021]])/Tabel1[[#This Row],[Godsomsætning 2021]]</f>
        <v>#DIV/0!</v>
      </c>
      <c r="CJ81" s="99">
        <f>Tabel1[[#This Row],[Godsomsætning 2023]]-Tabel1[[#This Row],[Godsomsætning 2022]]</f>
        <v>0</v>
      </c>
      <c r="CK81" s="89">
        <f>Tabel1[[#This Row],[Godsomsætning 2022]]-Tabel1[[#This Row],[Godsomsætning 2021]]</f>
        <v>0</v>
      </c>
      <c r="CL81" s="54"/>
      <c r="CM81" s="54"/>
      <c r="CN81" s="54"/>
      <c r="CO81" s="19"/>
      <c r="CP81" s="1" t="s">
        <v>9</v>
      </c>
      <c r="CQ81" s="4"/>
      <c r="CR81" s="1">
        <v>9990</v>
      </c>
      <c r="CS81" s="1" t="s">
        <v>392</v>
      </c>
      <c r="CT81" s="15" t="s">
        <v>14</v>
      </c>
    </row>
    <row r="82" spans="1:98" s="97" customFormat="1" x14ac:dyDescent="0.25">
      <c r="A82" s="80" t="s">
        <v>248</v>
      </c>
      <c r="B82" s="117">
        <v>29976465</v>
      </c>
      <c r="C82" s="5" t="s">
        <v>353</v>
      </c>
      <c r="D82"/>
      <c r="E82">
        <v>522920</v>
      </c>
      <c r="F82" s="108">
        <v>45385</v>
      </c>
      <c r="G82" s="109"/>
      <c r="H82" s="109" t="s">
        <v>21</v>
      </c>
      <c r="I82" s="109" t="s">
        <v>21</v>
      </c>
      <c r="J82" s="109" t="s">
        <v>21</v>
      </c>
      <c r="K82" s="87" t="e">
        <f>Q82/R82-1</f>
        <v>#DIV/0!</v>
      </c>
      <c r="L82" s="87" t="e">
        <f>R82/S82-1</f>
        <v>#DIV/0!</v>
      </c>
      <c r="M82" s="87" t="e">
        <f>S82/T82-1</f>
        <v>#DIV/0!</v>
      </c>
      <c r="N82" s="110">
        <f>Q82-R82</f>
        <v>0</v>
      </c>
      <c r="O82" s="110">
        <f>R82-S82</f>
        <v>0</v>
      </c>
      <c r="P82" s="110">
        <f>S82-T82</f>
        <v>0</v>
      </c>
      <c r="Q82" s="111"/>
      <c r="R82" s="111"/>
      <c r="S82" s="111"/>
      <c r="T82" s="111"/>
      <c r="U82" s="87">
        <f>(AA82-AB82)/ABS(AB82)</f>
        <v>-1</v>
      </c>
      <c r="V82" s="87">
        <f>(AB82-AC82)/ABS(AC82)</f>
        <v>7.8667413213885817E-2</v>
      </c>
      <c r="W82" s="87">
        <f>(AC82-AD82)/ABS(AD82)</f>
        <v>0.17345597897503287</v>
      </c>
      <c r="X82" s="110">
        <f>AA82-AB82</f>
        <v>-3.8530000000000002</v>
      </c>
      <c r="Y82" s="110">
        <f>AB82-AC82</f>
        <v>0.28100000000000014</v>
      </c>
      <c r="Z82" s="110">
        <f>AC82-AD82</f>
        <v>0.52800000000000002</v>
      </c>
      <c r="AA82" s="111"/>
      <c r="AB82" s="111">
        <v>3.8530000000000002</v>
      </c>
      <c r="AC82" s="111">
        <v>3.5720000000000001</v>
      </c>
      <c r="AD82" s="111">
        <v>3.044</v>
      </c>
      <c r="AE82" s="87">
        <f>(AK82-AL82)/ABS(AL82)</f>
        <v>-1</v>
      </c>
      <c r="AF82" s="87">
        <f>(AL82-AM82)/ABS(AM82)</f>
        <v>-5.7259713701431431E-2</v>
      </c>
      <c r="AG82" s="87">
        <f>(AM82-AN82)/ABS(AN82)</f>
        <v>-3.9292730844793747E-2</v>
      </c>
      <c r="AH82" s="110">
        <f>AK82-AL82</f>
        <v>-0.92200000000000004</v>
      </c>
      <c r="AI82" s="110">
        <f>AL82-AM82</f>
        <v>-5.5999999999999939E-2</v>
      </c>
      <c r="AJ82" s="110">
        <f>AM82-AN82</f>
        <v>-4.0000000000000036E-2</v>
      </c>
      <c r="AK82" s="111"/>
      <c r="AL82" s="111">
        <v>0.92200000000000004</v>
      </c>
      <c r="AM82" s="111">
        <v>0.97799999999999998</v>
      </c>
      <c r="AN82" s="111">
        <v>1.018</v>
      </c>
      <c r="AO82" s="87">
        <f>(AU82-AV82)/ABS(AV82)</f>
        <v>-1</v>
      </c>
      <c r="AP82" s="87">
        <f>(AV82-AW82)/ABS(AW82)</f>
        <v>-6.4681724845995839E-2</v>
      </c>
      <c r="AQ82" s="87">
        <f>(AW82-AX82)/ABS(AX82)</f>
        <v>-4.0394088669950666E-2</v>
      </c>
      <c r="AR82" s="110">
        <f>AU82-AV82</f>
        <v>-0.91100000000000003</v>
      </c>
      <c r="AS82" s="110">
        <f>AV82-AW82</f>
        <v>-6.2999999999999945E-2</v>
      </c>
      <c r="AT82" s="110">
        <f>AW82-AX82</f>
        <v>-4.0999999999999925E-2</v>
      </c>
      <c r="AU82" s="111"/>
      <c r="AV82" s="111">
        <v>0.91100000000000003</v>
      </c>
      <c r="AW82" s="111">
        <v>0.97399999999999998</v>
      </c>
      <c r="AX82" s="111">
        <v>1.0149999999999999</v>
      </c>
      <c r="AY82" s="87">
        <f>(BE82-BF82)/ABS(BF82)</f>
        <v>-1</v>
      </c>
      <c r="AZ82" s="87">
        <f>(BF82-BG82)/ABS(BG82)</f>
        <v>-5.8219178082191833E-2</v>
      </c>
      <c r="BA82" s="87">
        <f>(BG82-BH82)/ABS(BH82)</f>
        <v>-3.8419319429198719E-2</v>
      </c>
      <c r="BB82" s="110">
        <f>BE82-BF82</f>
        <v>-0.82499999999999996</v>
      </c>
      <c r="BC82" s="110">
        <f>BF82-BG82</f>
        <v>-5.1000000000000045E-2</v>
      </c>
      <c r="BD82" s="110">
        <f>BG82-BH82</f>
        <v>-3.5000000000000031E-2</v>
      </c>
      <c r="BE82" s="111"/>
      <c r="BF82" s="111">
        <v>0.82499999999999996</v>
      </c>
      <c r="BG82" s="111">
        <v>0.876</v>
      </c>
      <c r="BH82" s="111">
        <v>0.91100000000000003</v>
      </c>
      <c r="BI82" s="87">
        <f>(BO82-BP82)/ABS(BP82)</f>
        <v>-1</v>
      </c>
      <c r="BJ82" s="87">
        <f>(BP82-BQ82)/ABS(BQ82)</f>
        <v>0.33316807139315824</v>
      </c>
      <c r="BK82" s="87">
        <f>(BQ82-BR82)/ABS(BR82)</f>
        <v>-0.60682261208577004</v>
      </c>
      <c r="BL82" s="110">
        <f>BO82-BP82</f>
        <v>-2.6890000000000001</v>
      </c>
      <c r="BM82" s="110">
        <f>BP82-BQ82</f>
        <v>0.67200000000000015</v>
      </c>
      <c r="BN82" s="110">
        <f>BQ82-BR82</f>
        <v>-3.113</v>
      </c>
      <c r="BO82" s="111"/>
      <c r="BP82" s="111">
        <v>2.6890000000000001</v>
      </c>
      <c r="BQ82" s="111">
        <v>2.0169999999999999</v>
      </c>
      <c r="BR82" s="111">
        <v>5.13</v>
      </c>
      <c r="BS82" s="87">
        <f>(BY82-BZ82)/ABS(BZ82)</f>
        <v>-1</v>
      </c>
      <c r="BT82" s="87">
        <f>(BZ82-CA82)/ABS(CA82)</f>
        <v>0</v>
      </c>
      <c r="BU82" s="87">
        <f>(CA82-CB82)/ABS(CB82)</f>
        <v>0.33333333333333331</v>
      </c>
      <c r="BV82" s="110">
        <f>BY82-BZ82</f>
        <v>-4</v>
      </c>
      <c r="BW82" s="110">
        <f>BZ82-CA82</f>
        <v>0</v>
      </c>
      <c r="BX82" s="110">
        <f>CA82-CB82</f>
        <v>1</v>
      </c>
      <c r="BY82" s="54"/>
      <c r="BZ82" s="54">
        <v>4</v>
      </c>
      <c r="CA82" s="54">
        <v>4</v>
      </c>
      <c r="CB82" s="54">
        <v>3</v>
      </c>
      <c r="CC82" s="110">
        <f>Tabel1[[#This Row],[2023 - Antal skibe ]]-Tabel1[[#This Row],[2022 - Antal skibe ]]</f>
        <v>0</v>
      </c>
      <c r="CD82" s="110">
        <f>Tabel1[[#This Row],[2022 - Antal skibe ]]-Tabel1[[#This Row],[2021 - Antal skibe ]]</f>
        <v>0</v>
      </c>
      <c r="CE82" s="5"/>
      <c r="CF82" s="5"/>
      <c r="CG82" s="5"/>
      <c r="CH82" s="100" t="e">
        <f>(Tabel1[[#This Row],[Godsomsætning 2023]]-Tabel1[[#This Row],[Godsomsætning 2022]])/Tabel1[[#This Row],[Godsomsætning 2022]]</f>
        <v>#DIV/0!</v>
      </c>
      <c r="CI82" s="100" t="e">
        <f>(Tabel1[[#This Row],[Godsomsætning 2022]]-Tabel1[[#This Row],[Godsomsætning 2021]])/Tabel1[[#This Row],[Godsomsætning 2021]]</f>
        <v>#DIV/0!</v>
      </c>
      <c r="CJ82" s="99">
        <f>Tabel1[[#This Row],[Godsomsætning 2023]]-Tabel1[[#This Row],[Godsomsætning 2022]]</f>
        <v>0</v>
      </c>
      <c r="CK82" s="89">
        <f>Tabel1[[#This Row],[Godsomsætning 2022]]-Tabel1[[#This Row],[Godsomsætning 2021]]</f>
        <v>0</v>
      </c>
      <c r="CL82" s="54"/>
      <c r="CM82" s="54"/>
      <c r="CN82" s="54"/>
      <c r="CO82" s="19"/>
      <c r="CP82" s="1" t="s">
        <v>9</v>
      </c>
      <c r="CQ82" s="4"/>
      <c r="CR82" s="1">
        <v>9850</v>
      </c>
      <c r="CS82" s="1" t="s">
        <v>321</v>
      </c>
      <c r="CT82" s="15" t="s">
        <v>14</v>
      </c>
    </row>
    <row r="83" spans="1:98" s="97" customFormat="1" x14ac:dyDescent="0.25">
      <c r="A83" s="80" t="s">
        <v>156</v>
      </c>
      <c r="B83" s="117">
        <v>89832314</v>
      </c>
      <c r="C83" s="5" t="s">
        <v>165</v>
      </c>
      <c r="D83" t="s">
        <v>166</v>
      </c>
      <c r="E83">
        <v>711220</v>
      </c>
      <c r="F83" s="108">
        <v>45472</v>
      </c>
      <c r="G83" s="109"/>
      <c r="H83" s="109" t="s">
        <v>21</v>
      </c>
      <c r="I83" s="109" t="s">
        <v>21</v>
      </c>
      <c r="J83" s="109" t="s">
        <v>21</v>
      </c>
      <c r="K83" s="87">
        <f>Q83/R83-1</f>
        <v>-1</v>
      </c>
      <c r="L83" s="87">
        <f>R83/S83-1</f>
        <v>8.7164975355175534E-2</v>
      </c>
      <c r="M83" s="87">
        <f>S83/T83-1</f>
        <v>0.1120726790601454</v>
      </c>
      <c r="N83" s="110">
        <f>Q83-R83</f>
        <v>-468.70400000000001</v>
      </c>
      <c r="O83" s="110">
        <f>R83-S83</f>
        <v>37.579000000000008</v>
      </c>
      <c r="P83" s="110">
        <f>S83-T83</f>
        <v>43.447999999999979</v>
      </c>
      <c r="Q83" s="111"/>
      <c r="R83" s="111">
        <v>468.70400000000001</v>
      </c>
      <c r="S83" s="111">
        <v>431.125</v>
      </c>
      <c r="T83" s="111">
        <v>387.67700000000002</v>
      </c>
      <c r="U83" s="87">
        <f>(AA83-AB83)/ABS(AB83)</f>
        <v>-1</v>
      </c>
      <c r="V83" s="87">
        <f>(AB83-AC83)/ABS(AC83)</f>
        <v>0.10109328348291412</v>
      </c>
      <c r="W83" s="87">
        <f>(AC83-AD83)/ABS(AD83)</f>
        <v>6.0115243189428E-2</v>
      </c>
      <c r="X83" s="110">
        <f>AA83-AB83</f>
        <v>-248.56299999999999</v>
      </c>
      <c r="Y83" s="110">
        <f>AB83-AC83</f>
        <v>22.820999999999998</v>
      </c>
      <c r="Z83" s="110">
        <f>AC83-AD83</f>
        <v>12.800999999999988</v>
      </c>
      <c r="AA83" s="111"/>
      <c r="AB83" s="111">
        <v>248.56299999999999</v>
      </c>
      <c r="AC83" s="111">
        <v>225.74199999999999</v>
      </c>
      <c r="AD83" s="111">
        <v>212.941</v>
      </c>
      <c r="AE83" s="87">
        <f>(AK83-AL83)/ABS(AL83)</f>
        <v>-1</v>
      </c>
      <c r="AF83" s="87">
        <f>(AL83-AM83)/ABS(AM83)</f>
        <v>-0.13575169817497337</v>
      </c>
      <c r="AG83" s="87">
        <f>(AM83-AN83)/ABS(AN83)</f>
        <v>0.14573712463958366</v>
      </c>
      <c r="AH83" s="110">
        <f>AK83-AL83</f>
        <v>-42.241</v>
      </c>
      <c r="AI83" s="110">
        <f>AL83-AM83</f>
        <v>-6.634999999999998</v>
      </c>
      <c r="AJ83" s="110">
        <f>AM83-AN83</f>
        <v>6.2169999999999987</v>
      </c>
      <c r="AK83" s="111"/>
      <c r="AL83" s="111">
        <v>42.241</v>
      </c>
      <c r="AM83" s="111">
        <v>48.875999999999998</v>
      </c>
      <c r="AN83" s="111">
        <v>42.658999999999999</v>
      </c>
      <c r="AO83" s="87">
        <f>(AU83-AV83)/ABS(AV83)</f>
        <v>-1</v>
      </c>
      <c r="AP83" s="87">
        <f>(AV83-AW83)/ABS(AW83)</f>
        <v>-9.3416644400139803E-2</v>
      </c>
      <c r="AQ83" s="87">
        <f>(AW83-AX83)/ABS(AX83)</f>
        <v>0.154309710787919</v>
      </c>
      <c r="AR83" s="110">
        <f>AU83-AV83</f>
        <v>-44.107999999999997</v>
      </c>
      <c r="AS83" s="110">
        <f>AV83-AW83</f>
        <v>-4.5450000000000017</v>
      </c>
      <c r="AT83" s="110">
        <f>AW83-AX83</f>
        <v>6.5039999999999978</v>
      </c>
      <c r="AU83" s="111"/>
      <c r="AV83" s="111">
        <v>44.107999999999997</v>
      </c>
      <c r="AW83" s="111">
        <v>48.652999999999999</v>
      </c>
      <c r="AX83" s="111">
        <v>42.149000000000001</v>
      </c>
      <c r="AY83" s="87">
        <f>(BE83-BF83)/ABS(BF83)</f>
        <v>-1</v>
      </c>
      <c r="AZ83" s="87">
        <f>(BF83-BG83)/ABS(BG83)</f>
        <v>-9.1717114165657726E-2</v>
      </c>
      <c r="BA83" s="87">
        <f>(BG83-BH83)/ABS(BH83)</f>
        <v>0.63446092240355723</v>
      </c>
      <c r="BB83" s="110">
        <f>BE83-BF83</f>
        <v>-63.765999999999998</v>
      </c>
      <c r="BC83" s="110">
        <f>BF83-BG83</f>
        <v>-6.4390000000000001</v>
      </c>
      <c r="BD83" s="110">
        <f>BG83-BH83</f>
        <v>27.251999999999995</v>
      </c>
      <c r="BE83" s="111"/>
      <c r="BF83" s="111">
        <v>63.765999999999998</v>
      </c>
      <c r="BG83" s="111">
        <v>70.204999999999998</v>
      </c>
      <c r="BH83" s="111">
        <v>42.953000000000003</v>
      </c>
      <c r="BI83" s="87">
        <f>(BO83-BP83)/ABS(BP83)</f>
        <v>-1</v>
      </c>
      <c r="BJ83" s="87">
        <f>(BP83-BQ83)/ABS(BQ83)</f>
        <v>4.923070145489419E-3</v>
      </c>
      <c r="BK83" s="87">
        <f>(BQ83-BR83)/ABS(BR83)</f>
        <v>3.5774175517048583E-2</v>
      </c>
      <c r="BL83" s="110">
        <f>BO83-BP83</f>
        <v>-182.488</v>
      </c>
      <c r="BM83" s="110">
        <f>BP83-BQ83</f>
        <v>0.89400000000000546</v>
      </c>
      <c r="BN83" s="110">
        <f>BQ83-BR83</f>
        <v>6.2719999999999914</v>
      </c>
      <c r="BO83" s="111"/>
      <c r="BP83" s="111">
        <v>182.488</v>
      </c>
      <c r="BQ83" s="111">
        <v>181.59399999999999</v>
      </c>
      <c r="BR83" s="111">
        <v>175.322</v>
      </c>
      <c r="BS83" s="87">
        <f>(BY83-BZ83)/ABS(BZ83)</f>
        <v>-1</v>
      </c>
      <c r="BT83" s="87">
        <f>(BZ83-CA83)/ABS(CA83)</f>
        <v>9.8837209302325577E-2</v>
      </c>
      <c r="BU83" s="87">
        <f>(CA83-CB83)/ABS(CB83)</f>
        <v>2.3809523809523808E-2</v>
      </c>
      <c r="BV83" s="110">
        <f>BY83-BZ83</f>
        <v>-189</v>
      </c>
      <c r="BW83" s="110">
        <f>BZ83-CA83</f>
        <v>17</v>
      </c>
      <c r="BX83" s="110">
        <f>CA83-CB83</f>
        <v>4</v>
      </c>
      <c r="BY83" s="54"/>
      <c r="BZ83" s="54">
        <v>189</v>
      </c>
      <c r="CA83" s="54">
        <v>172</v>
      </c>
      <c r="CB83" s="54">
        <v>168</v>
      </c>
      <c r="CC83" s="110">
        <f>Tabel1[[#This Row],[2023 - Antal skibe ]]-Tabel1[[#This Row],[2022 - Antal skibe ]]</f>
        <v>0</v>
      </c>
      <c r="CD83" s="110">
        <f>Tabel1[[#This Row],[2022 - Antal skibe ]]-Tabel1[[#This Row],[2021 - Antal skibe ]]</f>
        <v>0</v>
      </c>
      <c r="CE83" s="5"/>
      <c r="CF83" s="5"/>
      <c r="CG83" s="5"/>
      <c r="CH83" s="100" t="e">
        <f>(Tabel1[[#This Row],[Godsomsætning 2023]]-Tabel1[[#This Row],[Godsomsætning 2022]])/Tabel1[[#This Row],[Godsomsætning 2022]]</f>
        <v>#DIV/0!</v>
      </c>
      <c r="CI83" s="100" t="e">
        <f>(Tabel1[[#This Row],[Godsomsætning 2022]]-Tabel1[[#This Row],[Godsomsætning 2021]])/Tabel1[[#This Row],[Godsomsætning 2021]]</f>
        <v>#DIV/0!</v>
      </c>
      <c r="CJ83" s="99">
        <f>Tabel1[[#This Row],[Godsomsætning 2023]]-Tabel1[[#This Row],[Godsomsætning 2022]]</f>
        <v>0</v>
      </c>
      <c r="CK83" s="89">
        <f>Tabel1[[#This Row],[Godsomsætning 2022]]-Tabel1[[#This Row],[Godsomsætning 2021]]</f>
        <v>0</v>
      </c>
      <c r="CL83" s="54"/>
      <c r="CM83" s="54"/>
      <c r="CN83" s="54"/>
      <c r="CO83" s="19"/>
      <c r="CP83" s="1" t="s">
        <v>9</v>
      </c>
      <c r="CQ83" s="4"/>
      <c r="CR83" s="1">
        <v>2900</v>
      </c>
      <c r="CS83" s="1" t="s">
        <v>361</v>
      </c>
      <c r="CT83" s="15" t="s">
        <v>15</v>
      </c>
    </row>
    <row r="84" spans="1:98" s="97" customFormat="1" x14ac:dyDescent="0.25">
      <c r="A84" s="80" t="s">
        <v>251</v>
      </c>
      <c r="B84" s="117">
        <v>36426594</v>
      </c>
      <c r="C84" s="5" t="s">
        <v>165</v>
      </c>
      <c r="D84"/>
      <c r="E84">
        <v>522920</v>
      </c>
      <c r="F84" s="108">
        <v>45357</v>
      </c>
      <c r="G84" s="109"/>
      <c r="H84" s="109" t="s">
        <v>21</v>
      </c>
      <c r="I84" s="109" t="s">
        <v>21</v>
      </c>
      <c r="J84" s="109" t="s">
        <v>21</v>
      </c>
      <c r="K84" s="87" t="e">
        <f>Q84/R84-1</f>
        <v>#DIV/0!</v>
      </c>
      <c r="L84" s="87" t="e">
        <f>R84/S84-1</f>
        <v>#DIV/0!</v>
      </c>
      <c r="M84" s="87" t="e">
        <f>S84/T84-1</f>
        <v>#DIV/0!</v>
      </c>
      <c r="N84" s="110">
        <f>Q84-R84</f>
        <v>0</v>
      </c>
      <c r="O84" s="110">
        <f>R84-S84</f>
        <v>0</v>
      </c>
      <c r="P84" s="110">
        <f>S84-T84</f>
        <v>0</v>
      </c>
      <c r="Q84" s="111"/>
      <c r="R84" s="111"/>
      <c r="S84" s="111"/>
      <c r="T84" s="111"/>
      <c r="U84" s="87">
        <f>(AA84-AB84)/ABS(AB84)</f>
        <v>-1</v>
      </c>
      <c r="V84" s="87">
        <f>(AB84-AC84)/ABS(AC84)</f>
        <v>6.6124109867751843E-2</v>
      </c>
      <c r="W84" s="87">
        <f>(AC84-AD84)/ABS(AD84)</f>
        <v>2.8624754420432215</v>
      </c>
      <c r="X84" s="110">
        <f>AA84-AB84</f>
        <v>-2.0960000000000001</v>
      </c>
      <c r="Y84" s="110">
        <f>AB84-AC84</f>
        <v>0.13000000000000012</v>
      </c>
      <c r="Z84" s="110">
        <f>AC84-AD84</f>
        <v>1.4569999999999999</v>
      </c>
      <c r="AA84" s="111"/>
      <c r="AB84" s="111">
        <v>2.0960000000000001</v>
      </c>
      <c r="AC84" s="111">
        <v>1.966</v>
      </c>
      <c r="AD84" s="111">
        <v>0.50900000000000001</v>
      </c>
      <c r="AE84" s="87">
        <f>(AK84-AL84)/ABS(AL84)</f>
        <v>-1</v>
      </c>
      <c r="AF84" s="87">
        <f>(AL84-AM84)/ABS(AM84)</f>
        <v>-0.16276894293732455</v>
      </c>
      <c r="AG84" s="87">
        <f>(AM84-AN84)/ABS(AN84)</f>
        <v>8.8029197080291954</v>
      </c>
      <c r="AH84" s="110">
        <f>AK84-AL84</f>
        <v>-0.89500000000000002</v>
      </c>
      <c r="AI84" s="110">
        <f>AL84-AM84</f>
        <v>-0.17399999999999993</v>
      </c>
      <c r="AJ84" s="110">
        <f>AM84-AN84</f>
        <v>1.206</v>
      </c>
      <c r="AK84" s="111"/>
      <c r="AL84" s="111">
        <v>0.89500000000000002</v>
      </c>
      <c r="AM84" s="111">
        <v>1.069</v>
      </c>
      <c r="AN84" s="111">
        <v>-0.13700000000000001</v>
      </c>
      <c r="AO84" s="87">
        <f>(AU84-AV84)/ABS(AV84)</f>
        <v>-1</v>
      </c>
      <c r="AP84" s="87">
        <f>(AV84-AW84)/ABS(AW84)</f>
        <v>-9.4795539033457332E-2</v>
      </c>
      <c r="AQ84" s="87">
        <f>(AW84-AX84)/ABS(AX84)</f>
        <v>8.7410071942446042</v>
      </c>
      <c r="AR84" s="110">
        <f>AU84-AV84</f>
        <v>-0.97399999999999998</v>
      </c>
      <c r="AS84" s="110">
        <f>AV84-AW84</f>
        <v>-0.10200000000000009</v>
      </c>
      <c r="AT84" s="110">
        <f>AW84-AX84</f>
        <v>1.2150000000000001</v>
      </c>
      <c r="AU84" s="111"/>
      <c r="AV84" s="111">
        <v>0.97399999999999998</v>
      </c>
      <c r="AW84" s="111">
        <v>1.0760000000000001</v>
      </c>
      <c r="AX84" s="111">
        <v>-0.13900000000000001</v>
      </c>
      <c r="AY84" s="87">
        <f>(BE84-BF84)/ABS(BF84)</f>
        <v>-1</v>
      </c>
      <c r="AZ84" s="87">
        <f>(BF84-BG84)/ABS(BG84)</f>
        <v>0.70131086142322085</v>
      </c>
      <c r="BA84" s="87">
        <f>(BG84-BH84)/ABS(BH84)</f>
        <v>5.5925925925925926</v>
      </c>
      <c r="BB84" s="110">
        <f>BE84-BF84</f>
        <v>-1.8169999999999999</v>
      </c>
      <c r="BC84" s="110">
        <f>BF84-BG84</f>
        <v>0.74899999999999989</v>
      </c>
      <c r="BD84" s="110">
        <f>BG84-BH84</f>
        <v>0.90600000000000003</v>
      </c>
      <c r="BE84" s="111"/>
      <c r="BF84" s="111">
        <v>1.8169999999999999</v>
      </c>
      <c r="BG84" s="111">
        <v>1.0680000000000001</v>
      </c>
      <c r="BH84" s="111">
        <v>0.16200000000000001</v>
      </c>
      <c r="BI84" s="87">
        <f>(BO84-BP84)/ABS(BP84)</f>
        <v>-1</v>
      </c>
      <c r="BJ84" s="87">
        <f>(BP84-BQ84)/ABS(BQ84)</f>
        <v>0.71538956857694802</v>
      </c>
      <c r="BK84" s="87">
        <f>(BQ84-BR84)/ABS(BR84)</f>
        <v>1.3459214501510572</v>
      </c>
      <c r="BL84" s="110">
        <f>BO84-BP84</f>
        <v>-2.6640000000000001</v>
      </c>
      <c r="BM84" s="110">
        <f>BP84-BQ84</f>
        <v>1.1110000000000002</v>
      </c>
      <c r="BN84" s="110">
        <f>BQ84-BR84</f>
        <v>0.8909999999999999</v>
      </c>
      <c r="BO84" s="111"/>
      <c r="BP84" s="111">
        <v>2.6640000000000001</v>
      </c>
      <c r="BQ84" s="111">
        <v>1.5529999999999999</v>
      </c>
      <c r="BR84" s="111">
        <v>0.66200000000000003</v>
      </c>
      <c r="BS84" s="87">
        <f>(BY84-BZ84)/ABS(BZ84)</f>
        <v>-1</v>
      </c>
      <c r="BT84" s="87">
        <f>(BZ84-CA84)/ABS(CA84)</f>
        <v>0</v>
      </c>
      <c r="BU84" s="87">
        <f>(CA84-CB84)/ABS(CB84)</f>
        <v>0</v>
      </c>
      <c r="BV84" s="110">
        <f>BY84-BZ84</f>
        <v>-2</v>
      </c>
      <c r="BW84" s="110">
        <f>BZ84-CA84</f>
        <v>0</v>
      </c>
      <c r="BX84" s="110">
        <f>CA84-CB84</f>
        <v>0</v>
      </c>
      <c r="BY84" s="54"/>
      <c r="BZ84" s="54">
        <v>2</v>
      </c>
      <c r="CA84" s="54">
        <v>2</v>
      </c>
      <c r="CB84" s="54">
        <v>2</v>
      </c>
      <c r="CC84" s="110">
        <f>Tabel1[[#This Row],[2023 - Antal skibe ]]-Tabel1[[#This Row],[2022 - Antal skibe ]]</f>
        <v>0</v>
      </c>
      <c r="CD84" s="110">
        <f>Tabel1[[#This Row],[2022 - Antal skibe ]]-Tabel1[[#This Row],[2021 - Antal skibe ]]</f>
        <v>0</v>
      </c>
      <c r="CE84" s="5"/>
      <c r="CF84" s="5"/>
      <c r="CG84" s="5"/>
      <c r="CH84" s="100" t="e">
        <f>(Tabel1[[#This Row],[Godsomsætning 2023]]-Tabel1[[#This Row],[Godsomsætning 2022]])/Tabel1[[#This Row],[Godsomsætning 2022]]</f>
        <v>#DIV/0!</v>
      </c>
      <c r="CI84" s="100" t="e">
        <f>(Tabel1[[#This Row],[Godsomsætning 2022]]-Tabel1[[#This Row],[Godsomsætning 2021]])/Tabel1[[#This Row],[Godsomsætning 2021]]</f>
        <v>#DIV/0!</v>
      </c>
      <c r="CJ84" s="99">
        <f>Tabel1[[#This Row],[Godsomsætning 2023]]-Tabel1[[#This Row],[Godsomsætning 2022]]</f>
        <v>0</v>
      </c>
      <c r="CK84" s="89">
        <f>Tabel1[[#This Row],[Godsomsætning 2022]]-Tabel1[[#This Row],[Godsomsætning 2021]]</f>
        <v>0</v>
      </c>
      <c r="CL84" s="54"/>
      <c r="CM84" s="54"/>
      <c r="CN84" s="54"/>
      <c r="CO84" s="19"/>
      <c r="CP84" s="1" t="s">
        <v>9</v>
      </c>
      <c r="CQ84" s="4"/>
      <c r="CR84" s="1">
        <v>2150</v>
      </c>
      <c r="CS84" s="1" t="s">
        <v>319</v>
      </c>
      <c r="CT84" s="15" t="s">
        <v>15</v>
      </c>
    </row>
    <row r="85" spans="1:98" s="97" customFormat="1" x14ac:dyDescent="0.25">
      <c r="A85" s="80" t="s">
        <v>116</v>
      </c>
      <c r="B85" s="117">
        <v>32781020</v>
      </c>
      <c r="C85" s="5" t="s">
        <v>112</v>
      </c>
      <c r="D85"/>
      <c r="E85">
        <v>501000</v>
      </c>
      <c r="F85" s="108">
        <v>45281</v>
      </c>
      <c r="G85" s="109"/>
      <c r="H85" s="109" t="s">
        <v>313</v>
      </c>
      <c r="I85" s="109" t="s">
        <v>313</v>
      </c>
      <c r="J85" s="109" t="s">
        <v>313</v>
      </c>
      <c r="K85" s="87">
        <f>Q85/R85-1</f>
        <v>-1</v>
      </c>
      <c r="L85" s="87">
        <f>R85/S85-1</f>
        <v>-4.7775961285094648E-2</v>
      </c>
      <c r="M85" s="87" t="e">
        <f>S85/T85-1</f>
        <v>#DIV/0!</v>
      </c>
      <c r="N85" s="110">
        <f>Q85-R85</f>
        <v>-336.077</v>
      </c>
      <c r="O85" s="110">
        <f>R85-S85</f>
        <v>-16.862000000000023</v>
      </c>
      <c r="P85" s="110">
        <f>S85-T85</f>
        <v>352.93900000000002</v>
      </c>
      <c r="Q85" s="111"/>
      <c r="R85" s="111">
        <v>336.077</v>
      </c>
      <c r="S85" s="111">
        <v>352.93900000000002</v>
      </c>
      <c r="T85" s="111"/>
      <c r="U85" s="87">
        <f>(AA85-AB85)/ABS(AB85)</f>
        <v>-1</v>
      </c>
      <c r="V85" s="87">
        <f>(AB85-AC85)/ABS(AC85)</f>
        <v>-3.1835467992826529E-2</v>
      </c>
      <c r="W85" s="87">
        <f>(AC85-AD85)/ABS(AD85)</f>
        <v>0.20075445187696647</v>
      </c>
      <c r="X85" s="110">
        <f>AA85-AB85</f>
        <v>-152.24</v>
      </c>
      <c r="Y85" s="110">
        <f>AB85-AC85</f>
        <v>-5.0060000000000002</v>
      </c>
      <c r="Z85" s="110">
        <f>AC85-AD85</f>
        <v>26.29000000000002</v>
      </c>
      <c r="AA85" s="111"/>
      <c r="AB85" s="111">
        <v>152.24</v>
      </c>
      <c r="AC85" s="111">
        <v>157.24600000000001</v>
      </c>
      <c r="AD85" s="111">
        <v>130.95599999999999</v>
      </c>
      <c r="AE85" s="87">
        <f>(AK85-AL85)/ABS(AL85)</f>
        <v>-1</v>
      </c>
      <c r="AF85" s="87">
        <f>(AL85-AM85)/ABS(AM85)</f>
        <v>-9.5972579263067272E-3</v>
      </c>
      <c r="AG85" s="87">
        <f>(AM85-AN85)/ABS(AN85)</f>
        <v>-1.2216798803713E-2</v>
      </c>
      <c r="AH85" s="110">
        <f>AK85-AL85</f>
        <v>-34.673999999999999</v>
      </c>
      <c r="AI85" s="110">
        <f>AL85-AM85</f>
        <v>-0.33599999999999852</v>
      </c>
      <c r="AJ85" s="110">
        <f>AM85-AN85</f>
        <v>-0.43299999999999983</v>
      </c>
      <c r="AK85" s="111"/>
      <c r="AL85" s="111">
        <v>34.673999999999999</v>
      </c>
      <c r="AM85" s="111">
        <v>35.01</v>
      </c>
      <c r="AN85" s="111">
        <v>35.442999999999998</v>
      </c>
      <c r="AO85" s="87">
        <f>(AU85-AV85)/ABS(AV85)</f>
        <v>-1</v>
      </c>
      <c r="AP85" s="87">
        <f>(AV85-AW85)/ABS(AW85)</f>
        <v>-0.122469968734573</v>
      </c>
      <c r="AQ85" s="87">
        <f>(AW85-AX85)/ABS(AX85)</f>
        <v>8.2713464879069942E-2</v>
      </c>
      <c r="AR85" s="110">
        <f>AU85-AV85</f>
        <v>-21.331</v>
      </c>
      <c r="AS85" s="110">
        <f>AV85-AW85</f>
        <v>-2.9770000000000003</v>
      </c>
      <c r="AT85" s="110">
        <f>AW85-AX85</f>
        <v>1.8569999999999993</v>
      </c>
      <c r="AU85" s="111"/>
      <c r="AV85" s="111">
        <v>21.331</v>
      </c>
      <c r="AW85" s="111">
        <v>24.308</v>
      </c>
      <c r="AX85" s="111">
        <v>22.451000000000001</v>
      </c>
      <c r="AY85" s="87">
        <f>(BE85-BF85)/ABS(BF85)</f>
        <v>-1</v>
      </c>
      <c r="AZ85" s="87">
        <f>(BF85-BG85)/ABS(BG85)</f>
        <v>0.10107413276985386</v>
      </c>
      <c r="BA85" s="87">
        <f>(BG85-BH85)/ABS(BH85)</f>
        <v>0.37660808588001032</v>
      </c>
      <c r="BB85" s="110">
        <f>BE85-BF85</f>
        <v>-87.542000000000002</v>
      </c>
      <c r="BC85" s="110">
        <f>BF85-BG85</f>
        <v>8.0360000000000014</v>
      </c>
      <c r="BD85" s="110">
        <f>BG85-BH85</f>
        <v>21.750999999999998</v>
      </c>
      <c r="BE85" s="111"/>
      <c r="BF85" s="111">
        <v>87.542000000000002</v>
      </c>
      <c r="BG85" s="111">
        <v>79.506</v>
      </c>
      <c r="BH85" s="111">
        <v>57.755000000000003</v>
      </c>
      <c r="BI85" s="87">
        <f>(BO85-BP85)/ABS(BP85)</f>
        <v>-1</v>
      </c>
      <c r="BJ85" s="87">
        <f>(BP85-BQ85)/ABS(BQ85)</f>
        <v>0.40572000903866479</v>
      </c>
      <c r="BK85" s="87">
        <f>(BQ85-BR85)/ABS(BR85)</f>
        <v>0.21659414169983335</v>
      </c>
      <c r="BL85" s="110">
        <f>BO85-BP85</f>
        <v>-690.52200000000005</v>
      </c>
      <c r="BM85" s="110">
        <f>BP85-BQ85</f>
        <v>199.29900000000004</v>
      </c>
      <c r="BN85" s="110">
        <f>BQ85-BR85</f>
        <v>87.454000000000008</v>
      </c>
      <c r="BO85" s="111"/>
      <c r="BP85" s="111">
        <v>690.52200000000005</v>
      </c>
      <c r="BQ85" s="111">
        <v>491.22300000000001</v>
      </c>
      <c r="BR85" s="111">
        <v>403.76900000000001</v>
      </c>
      <c r="BS85" s="87">
        <f>(BY85-BZ85)/ABS(BZ85)</f>
        <v>-1</v>
      </c>
      <c r="BT85" s="87">
        <f>(BZ85-CA85)/ABS(CA85)</f>
        <v>-6.4676616915422883E-2</v>
      </c>
      <c r="BU85" s="87">
        <f>(CA85-CB85)/ABS(CB85)</f>
        <v>0.2484472049689441</v>
      </c>
      <c r="BV85" s="110">
        <f>BY85-BZ85</f>
        <v>-188</v>
      </c>
      <c r="BW85" s="110">
        <f>BZ85-CA85</f>
        <v>-13</v>
      </c>
      <c r="BX85" s="110">
        <f>CA85-CB85</f>
        <v>40</v>
      </c>
      <c r="BY85" s="54"/>
      <c r="BZ85" s="54">
        <v>188</v>
      </c>
      <c r="CA85" s="54">
        <v>201</v>
      </c>
      <c r="CB85" s="54">
        <v>161</v>
      </c>
      <c r="CC85" s="110">
        <f>Tabel1[[#This Row],[2023 - Antal skibe ]]-Tabel1[[#This Row],[2022 - Antal skibe ]]</f>
        <v>0</v>
      </c>
      <c r="CD85" s="110">
        <f>Tabel1[[#This Row],[2022 - Antal skibe ]]-Tabel1[[#This Row],[2021 - Antal skibe ]]</f>
        <v>-40</v>
      </c>
      <c r="CE85" s="5"/>
      <c r="CF85" s="5"/>
      <c r="CG85" s="5">
        <v>40</v>
      </c>
      <c r="CH85" s="100" t="e">
        <f>(Tabel1[[#This Row],[Godsomsætning 2023]]-Tabel1[[#This Row],[Godsomsætning 2022]])/Tabel1[[#This Row],[Godsomsætning 2022]]</f>
        <v>#DIV/0!</v>
      </c>
      <c r="CI85" s="100" t="e">
        <f>(Tabel1[[#This Row],[Godsomsætning 2022]]-Tabel1[[#This Row],[Godsomsætning 2021]])/Tabel1[[#This Row],[Godsomsætning 2021]]</f>
        <v>#DIV/0!</v>
      </c>
      <c r="CJ85" s="99">
        <f>Tabel1[[#This Row],[Godsomsætning 2023]]-Tabel1[[#This Row],[Godsomsætning 2022]]</f>
        <v>0</v>
      </c>
      <c r="CK85" s="89">
        <f>Tabel1[[#This Row],[Godsomsætning 2022]]-Tabel1[[#This Row],[Godsomsætning 2021]]</f>
        <v>0</v>
      </c>
      <c r="CL85" s="54"/>
      <c r="CM85" s="54"/>
      <c r="CN85" s="54"/>
      <c r="CO85" s="19"/>
      <c r="CP85" s="1" t="s">
        <v>9</v>
      </c>
      <c r="CQ85" s="4" t="s">
        <v>13</v>
      </c>
      <c r="CR85" s="1">
        <v>1434</v>
      </c>
      <c r="CS85" s="1" t="s">
        <v>23</v>
      </c>
      <c r="CT85" s="15" t="s">
        <v>15</v>
      </c>
    </row>
    <row r="86" spans="1:98" s="97" customFormat="1" x14ac:dyDescent="0.25">
      <c r="A86" s="80" t="s">
        <v>233</v>
      </c>
      <c r="B86" s="117">
        <v>37067997</v>
      </c>
      <c r="C86" s="5" t="s">
        <v>353</v>
      </c>
      <c r="D86"/>
      <c r="E86">
        <v>522910</v>
      </c>
      <c r="F86" s="108">
        <v>45282</v>
      </c>
      <c r="G86" s="109"/>
      <c r="H86" s="109" t="s">
        <v>313</v>
      </c>
      <c r="I86" s="109" t="s">
        <v>313</v>
      </c>
      <c r="J86" s="109" t="s">
        <v>313</v>
      </c>
      <c r="K86" s="87" t="e">
        <f>Q86/R86-1</f>
        <v>#DIV/0!</v>
      </c>
      <c r="L86" s="87" t="e">
        <f>R86/S86-1</f>
        <v>#DIV/0!</v>
      </c>
      <c r="M86" s="87" t="e">
        <f>S86/T86-1</f>
        <v>#DIV/0!</v>
      </c>
      <c r="N86" s="110">
        <f>Q86-R86</f>
        <v>0</v>
      </c>
      <c r="O86" s="110">
        <f>R86-S86</f>
        <v>0</v>
      </c>
      <c r="P86" s="110">
        <f>S86-T86</f>
        <v>0</v>
      </c>
      <c r="Q86" s="111"/>
      <c r="R86" s="111"/>
      <c r="S86" s="111"/>
      <c r="T86" s="111"/>
      <c r="U86" s="87">
        <f>(AA86-AB86)/ABS(AB86)</f>
        <v>-1</v>
      </c>
      <c r="V86" s="87">
        <f>(AB86-AC86)/ABS(AC86)</f>
        <v>-1.760904684975767E-2</v>
      </c>
      <c r="W86" s="87">
        <f>(AC86-AD86)/ABS(AD86)</f>
        <v>0.21491658488714441</v>
      </c>
      <c r="X86" s="110">
        <f>AA86-AB86</f>
        <v>-6.0810000000000004</v>
      </c>
      <c r="Y86" s="110">
        <f>AB86-AC86</f>
        <v>-0.10899999999999999</v>
      </c>
      <c r="Z86" s="110">
        <f>AC86-AD86</f>
        <v>1.0950000000000006</v>
      </c>
      <c r="AA86" s="111"/>
      <c r="AB86" s="111">
        <v>6.0810000000000004</v>
      </c>
      <c r="AC86" s="111">
        <v>6.19</v>
      </c>
      <c r="AD86" s="111">
        <v>5.0949999999999998</v>
      </c>
      <c r="AE86" s="87">
        <f>(AK86-AL86)/ABS(AL86)</f>
        <v>-1</v>
      </c>
      <c r="AF86" s="87">
        <f>(AL86-AM86)/ABS(AM86)</f>
        <v>-0.13047445255474463</v>
      </c>
      <c r="AG86" s="87">
        <f>(AM86-AN86)/ABS(AN86)</f>
        <v>0.5826714801444044</v>
      </c>
      <c r="AH86" s="110">
        <f>AK86-AL86</f>
        <v>-1.9059999999999999</v>
      </c>
      <c r="AI86" s="110">
        <f>AL86-AM86</f>
        <v>-0.28600000000000025</v>
      </c>
      <c r="AJ86" s="110">
        <f>AM86-AN86</f>
        <v>0.80700000000000016</v>
      </c>
      <c r="AK86" s="111"/>
      <c r="AL86" s="111">
        <v>1.9059999999999999</v>
      </c>
      <c r="AM86" s="111">
        <v>2.1920000000000002</v>
      </c>
      <c r="AN86" s="111">
        <v>1.385</v>
      </c>
      <c r="AO86" s="87">
        <f>(AU86-AV86)/ABS(AV86)</f>
        <v>-1</v>
      </c>
      <c r="AP86" s="87">
        <f>(AV86-AW86)/ABS(AW86)</f>
        <v>-0.13330279431974346</v>
      </c>
      <c r="AQ86" s="87">
        <f>(AW86-AX86)/ABS(AX86)</f>
        <v>0.59926739926739914</v>
      </c>
      <c r="AR86" s="110">
        <f>AU86-AV86</f>
        <v>-1.8919999999999999</v>
      </c>
      <c r="AS86" s="110">
        <f>AV86-AW86</f>
        <v>-0.29099999999999993</v>
      </c>
      <c r="AT86" s="110">
        <f>AW86-AX86</f>
        <v>0.81799999999999984</v>
      </c>
      <c r="AU86" s="111"/>
      <c r="AV86" s="111">
        <v>1.8919999999999999</v>
      </c>
      <c r="AW86" s="111">
        <v>2.1829999999999998</v>
      </c>
      <c r="AX86" s="111">
        <v>1.365</v>
      </c>
      <c r="AY86" s="87">
        <f>(BE86-BF86)/ABS(BF86)</f>
        <v>-1</v>
      </c>
      <c r="AZ86" s="87">
        <f>(BF86-BG86)/ABS(BG86)</f>
        <v>-6.5329218106995893E-2</v>
      </c>
      <c r="BA86" s="87">
        <f>(BG86-BH86)/ABS(BH86)</f>
        <v>0.56395816572807711</v>
      </c>
      <c r="BB86" s="110">
        <f>BE86-BF86</f>
        <v>-1.8169999999999999</v>
      </c>
      <c r="BC86" s="110">
        <f>BF86-BG86</f>
        <v>-0.127</v>
      </c>
      <c r="BD86" s="110">
        <f>BG86-BH86</f>
        <v>0.70099999999999985</v>
      </c>
      <c r="BE86" s="111"/>
      <c r="BF86" s="111">
        <v>1.8169999999999999</v>
      </c>
      <c r="BG86" s="111">
        <v>1.944</v>
      </c>
      <c r="BH86" s="111">
        <v>1.2430000000000001</v>
      </c>
      <c r="BI86" s="87">
        <f>(BO86-BP86)/ABS(BP86)</f>
        <v>-1</v>
      </c>
      <c r="BJ86" s="87">
        <f>(BP86-BQ86)/ABS(BQ86)</f>
        <v>3.1250000000000007E-2</v>
      </c>
      <c r="BK86" s="87">
        <f>(BQ86-BR86)/ABS(BR86)</f>
        <v>0.13605581777139325</v>
      </c>
      <c r="BL86" s="110">
        <f>BO86-BP86</f>
        <v>-5.7089999999999996</v>
      </c>
      <c r="BM86" s="110">
        <f>BP86-BQ86</f>
        <v>0.17300000000000004</v>
      </c>
      <c r="BN86" s="110">
        <f>BQ86-BR86</f>
        <v>0.66299999999999937</v>
      </c>
      <c r="BO86" s="111"/>
      <c r="BP86" s="111">
        <v>5.7089999999999996</v>
      </c>
      <c r="BQ86" s="111">
        <v>5.5359999999999996</v>
      </c>
      <c r="BR86" s="111">
        <v>4.8730000000000002</v>
      </c>
      <c r="BS86" s="87">
        <f>(BY86-BZ86)/ABS(BZ86)</f>
        <v>-1</v>
      </c>
      <c r="BT86" s="87">
        <f>(BZ86-CA86)/ABS(CA86)</f>
        <v>0</v>
      </c>
      <c r="BU86" s="87">
        <f>(CA86-CB86)/ABS(CB86)</f>
        <v>0.125</v>
      </c>
      <c r="BV86" s="110">
        <f>BY86-BZ86</f>
        <v>-9</v>
      </c>
      <c r="BW86" s="110">
        <f>BZ86-CA86</f>
        <v>0</v>
      </c>
      <c r="BX86" s="110">
        <f>CA86-CB86</f>
        <v>1</v>
      </c>
      <c r="BY86" s="54"/>
      <c r="BZ86" s="54">
        <v>9</v>
      </c>
      <c r="CA86" s="54">
        <v>9</v>
      </c>
      <c r="CB86" s="54">
        <v>8</v>
      </c>
      <c r="CC86" s="110">
        <f>Tabel1[[#This Row],[2023 - Antal skibe ]]-Tabel1[[#This Row],[2022 - Antal skibe ]]</f>
        <v>0</v>
      </c>
      <c r="CD86" s="110">
        <f>Tabel1[[#This Row],[2022 - Antal skibe ]]-Tabel1[[#This Row],[2021 - Antal skibe ]]</f>
        <v>0</v>
      </c>
      <c r="CE86" s="5"/>
      <c r="CF86" s="5"/>
      <c r="CG86" s="5"/>
      <c r="CH86" s="100" t="e">
        <f>(Tabel1[[#This Row],[Godsomsætning 2023]]-Tabel1[[#This Row],[Godsomsætning 2022]])/Tabel1[[#This Row],[Godsomsætning 2022]]</f>
        <v>#DIV/0!</v>
      </c>
      <c r="CI86" s="100" t="e">
        <f>(Tabel1[[#This Row],[Godsomsætning 2022]]-Tabel1[[#This Row],[Godsomsætning 2021]])/Tabel1[[#This Row],[Godsomsætning 2021]]</f>
        <v>#DIV/0!</v>
      </c>
      <c r="CJ86" s="99">
        <f>Tabel1[[#This Row],[Godsomsætning 2023]]-Tabel1[[#This Row],[Godsomsætning 2022]]</f>
        <v>0</v>
      </c>
      <c r="CK86" s="89">
        <f>Tabel1[[#This Row],[Godsomsætning 2022]]-Tabel1[[#This Row],[Godsomsætning 2021]]</f>
        <v>0</v>
      </c>
      <c r="CL86" s="54"/>
      <c r="CM86" s="54"/>
      <c r="CN86" s="54"/>
      <c r="CO86" s="19"/>
      <c r="CP86" s="1" t="s">
        <v>9</v>
      </c>
      <c r="CQ86" s="4"/>
      <c r="CR86" s="1">
        <v>8500</v>
      </c>
      <c r="CS86" s="1" t="s">
        <v>320</v>
      </c>
      <c r="CT86" s="15" t="s">
        <v>345</v>
      </c>
    </row>
    <row r="87" spans="1:98" s="97" customFormat="1" x14ac:dyDescent="0.25">
      <c r="A87" s="80" t="s">
        <v>203</v>
      </c>
      <c r="B87" s="117">
        <v>30895460</v>
      </c>
      <c r="C87" s="5" t="s">
        <v>355</v>
      </c>
      <c r="D87"/>
      <c r="E87">
        <v>521000</v>
      </c>
      <c r="F87" s="108">
        <v>45348</v>
      </c>
      <c r="G87" s="109"/>
      <c r="H87" s="109" t="s">
        <v>21</v>
      </c>
      <c r="I87" s="109" t="s">
        <v>21</v>
      </c>
      <c r="J87" s="109" t="s">
        <v>21</v>
      </c>
      <c r="K87" s="87" t="e">
        <f>Q87/R87-1</f>
        <v>#DIV/0!</v>
      </c>
      <c r="L87" s="87" t="e">
        <f>R87/S87-1</f>
        <v>#DIV/0!</v>
      </c>
      <c r="M87" s="87" t="e">
        <f>S87/T87-1</f>
        <v>#DIV/0!</v>
      </c>
      <c r="N87" s="110">
        <f>Q87-R87</f>
        <v>0</v>
      </c>
      <c r="O87" s="110">
        <f>R87-S87</f>
        <v>0</v>
      </c>
      <c r="P87" s="110">
        <f>S87-T87</f>
        <v>0</v>
      </c>
      <c r="Q87" s="111"/>
      <c r="R87" s="111"/>
      <c r="S87" s="111"/>
      <c r="T87" s="111"/>
      <c r="U87" s="87">
        <f>(AA87-AB87)/ABS(AB87)</f>
        <v>-1</v>
      </c>
      <c r="V87" s="87">
        <f>(AB87-AC87)/ABS(AC87)</f>
        <v>-0.16704734219269105</v>
      </c>
      <c r="W87" s="87">
        <f>(AC87-AD87)/ABS(AD87)</f>
        <v>-0.3168794326241135</v>
      </c>
      <c r="X87" s="110">
        <f>AA87-AB87</f>
        <v>-8.0229999999999997</v>
      </c>
      <c r="Y87" s="110">
        <f>AB87-AC87</f>
        <v>-1.609</v>
      </c>
      <c r="Z87" s="110">
        <f>AC87-AD87</f>
        <v>-4.468</v>
      </c>
      <c r="AA87" s="111"/>
      <c r="AB87" s="111">
        <v>8.0229999999999997</v>
      </c>
      <c r="AC87" s="111">
        <v>9.6319999999999997</v>
      </c>
      <c r="AD87" s="111">
        <v>14.1</v>
      </c>
      <c r="AE87" s="87">
        <f>(AK87-AL87)/ABS(AL87)</f>
        <v>-1</v>
      </c>
      <c r="AF87" s="87">
        <f>(AL87-AM87)/ABS(AM87)</f>
        <v>-0.17284456276878973</v>
      </c>
      <c r="AG87" s="87">
        <f>(AM87-AN87)/ABS(AN87)</f>
        <v>-0.47780985990803126</v>
      </c>
      <c r="AH87" s="110">
        <f>AK87-AL87</f>
        <v>-4.0389999999999997</v>
      </c>
      <c r="AI87" s="110"/>
      <c r="AJ87" s="110"/>
      <c r="AK87" s="111"/>
      <c r="AL87" s="111">
        <v>4.0389999999999997</v>
      </c>
      <c r="AM87" s="111">
        <v>4.883</v>
      </c>
      <c r="AN87" s="111">
        <v>9.3510000000000009</v>
      </c>
      <c r="AO87" s="87">
        <f>(AU87-AV87)/ABS(AV87)</f>
        <v>-1</v>
      </c>
      <c r="AP87" s="87">
        <f>(AV87-AW87)/ABS(AW87)</f>
        <v>-0.16391639163916394</v>
      </c>
      <c r="AQ87" s="87">
        <f>(AW87-AX87)/ABS(AX87)</f>
        <v>-0.49359331476323121</v>
      </c>
      <c r="AR87" s="110">
        <f>AU87-AV87</f>
        <v>-3.8</v>
      </c>
      <c r="AS87" s="110">
        <f>AV87-AW87</f>
        <v>-0.74500000000000011</v>
      </c>
      <c r="AT87" s="110">
        <f>AW87-AX87</f>
        <v>-4.43</v>
      </c>
      <c r="AU87" s="111"/>
      <c r="AV87" s="111">
        <v>3.8</v>
      </c>
      <c r="AW87" s="111">
        <v>4.5449999999999999</v>
      </c>
      <c r="AX87" s="111">
        <v>8.9749999999999996</v>
      </c>
      <c r="AY87" s="87">
        <f>(BE87-BF87)/ABS(BF87)</f>
        <v>-1</v>
      </c>
      <c r="AZ87" s="87">
        <f>(BF87-BG87)/ABS(BG87)</f>
        <v>-0.11574758385446274</v>
      </c>
      <c r="BA87" s="87">
        <f>(BG87-BH87)/ABS(BH87)</f>
        <v>-0.20215902390347895</v>
      </c>
      <c r="BB87" s="110">
        <f>BE87-BF87</f>
        <v>-15.554</v>
      </c>
      <c r="BC87" s="110">
        <f>BF87-BG87</f>
        <v>-2.0359999999999996</v>
      </c>
      <c r="BD87" s="110">
        <f>BG87-BH87</f>
        <v>-4.4570000000000007</v>
      </c>
      <c r="BE87" s="111"/>
      <c r="BF87" s="111">
        <v>15.554</v>
      </c>
      <c r="BG87" s="111">
        <v>17.59</v>
      </c>
      <c r="BH87" s="111">
        <v>22.047000000000001</v>
      </c>
      <c r="BI87" s="87">
        <f>(BO87-BP87)/ABS(BP87)</f>
        <v>-1</v>
      </c>
      <c r="BJ87" s="87">
        <f>(BP87-BQ87)/ABS(BQ87)</f>
        <v>-7.4714903657098876E-3</v>
      </c>
      <c r="BK87" s="87">
        <f>(BQ87-BR87)/ABS(BR87)</f>
        <v>-0.15380007986157326</v>
      </c>
      <c r="BL87" s="110">
        <f>BO87-BP87</f>
        <v>-37.86</v>
      </c>
      <c r="BM87" s="110">
        <f>BP87-BQ87</f>
        <v>-0.28500000000000369</v>
      </c>
      <c r="BN87" s="110">
        <f>BQ87-BR87</f>
        <v>-6.9329999999999998</v>
      </c>
      <c r="BO87" s="111"/>
      <c r="BP87" s="111">
        <v>37.86</v>
      </c>
      <c r="BQ87" s="111">
        <v>38.145000000000003</v>
      </c>
      <c r="BR87" s="111">
        <v>45.078000000000003</v>
      </c>
      <c r="BS87" s="87" t="e">
        <f>(BY87-BZ87)/ABS(BZ87)</f>
        <v>#DIV/0!</v>
      </c>
      <c r="BT87" s="87" t="e">
        <f>(BZ87-CA87)/ABS(CA87)</f>
        <v>#DIV/0!</v>
      </c>
      <c r="BU87" s="87" t="e">
        <f>(CA87-CB87)/ABS(CB87)</f>
        <v>#DIV/0!</v>
      </c>
      <c r="BV87" s="110">
        <f>BY87-BZ87</f>
        <v>0</v>
      </c>
      <c r="BW87" s="110">
        <f>BZ87-CA87</f>
        <v>0</v>
      </c>
      <c r="BX87" s="110">
        <f>CA87-CB87</f>
        <v>0</v>
      </c>
      <c r="BY87" s="54"/>
      <c r="BZ87" s="54">
        <v>0</v>
      </c>
      <c r="CA87" s="54">
        <v>0</v>
      </c>
      <c r="CB87" s="54">
        <v>0</v>
      </c>
      <c r="CC87" s="110">
        <f>Tabel1[[#This Row],[2023 - Antal skibe ]]-Tabel1[[#This Row],[2022 - Antal skibe ]]</f>
        <v>0</v>
      </c>
      <c r="CD87" s="110">
        <f>Tabel1[[#This Row],[2022 - Antal skibe ]]-Tabel1[[#This Row],[2021 - Antal skibe ]]</f>
        <v>0</v>
      </c>
      <c r="CE87" s="5"/>
      <c r="CF87" s="5"/>
      <c r="CG87" s="5"/>
      <c r="CH87" s="100" t="e">
        <f>(Tabel1[[#This Row],[Godsomsætning 2023]]-Tabel1[[#This Row],[Godsomsætning 2022]])/Tabel1[[#This Row],[Godsomsætning 2022]]</f>
        <v>#DIV/0!</v>
      </c>
      <c r="CI87" s="100" t="e">
        <f>(Tabel1[[#This Row],[Godsomsætning 2022]]-Tabel1[[#This Row],[Godsomsætning 2021]])/Tabel1[[#This Row],[Godsomsætning 2021]]</f>
        <v>#DIV/0!</v>
      </c>
      <c r="CJ87" s="99">
        <f>Tabel1[[#This Row],[Godsomsætning 2023]]-Tabel1[[#This Row],[Godsomsætning 2022]]</f>
        <v>0</v>
      </c>
      <c r="CK87" s="89">
        <f>Tabel1[[#This Row],[Godsomsætning 2022]]-Tabel1[[#This Row],[Godsomsætning 2021]]</f>
        <v>0</v>
      </c>
      <c r="CL87" s="54"/>
      <c r="CM87" s="54"/>
      <c r="CN87" s="54"/>
      <c r="CO87" s="19"/>
      <c r="CP87" s="1" t="s">
        <v>9</v>
      </c>
      <c r="CQ87" s="4"/>
      <c r="CR87" s="1">
        <v>4400</v>
      </c>
      <c r="CS87" s="1" t="s">
        <v>326</v>
      </c>
      <c r="CT87" s="15" t="s">
        <v>327</v>
      </c>
    </row>
    <row r="88" spans="1:98" s="97" customFormat="1" x14ac:dyDescent="0.25">
      <c r="A88" s="80" t="s">
        <v>282</v>
      </c>
      <c r="B88" s="117">
        <v>12655142</v>
      </c>
      <c r="C88" s="5" t="s">
        <v>284</v>
      </c>
      <c r="D88"/>
      <c r="E88">
        <v>467100</v>
      </c>
      <c r="F88" s="108">
        <v>45386</v>
      </c>
      <c r="G88" s="109"/>
      <c r="H88" s="109" t="s">
        <v>21</v>
      </c>
      <c r="I88" s="109" t="s">
        <v>21</v>
      </c>
      <c r="J88" s="109" t="s">
        <v>21</v>
      </c>
      <c r="K88" s="87">
        <f>Q88/R88-1</f>
        <v>-1</v>
      </c>
      <c r="L88" s="87">
        <f>R88/S88-1</f>
        <v>-0.20978916652037205</v>
      </c>
      <c r="M88" s="87">
        <f>S88/T88-1</f>
        <v>0.61865581615683696</v>
      </c>
      <c r="N88" s="110">
        <f>Q88-R88</f>
        <v>-3596.5</v>
      </c>
      <c r="O88" s="110">
        <f>R88-S88</f>
        <v>-954.81700000000001</v>
      </c>
      <c r="P88" s="110">
        <f>S88-T88</f>
        <v>1739.529</v>
      </c>
      <c r="Q88" s="111"/>
      <c r="R88" s="111">
        <v>3596.5</v>
      </c>
      <c r="S88" s="111">
        <v>4551.317</v>
      </c>
      <c r="T88" s="111">
        <v>2811.788</v>
      </c>
      <c r="U88" s="87">
        <f>(AA88-AB88)/ABS(AB88)</f>
        <v>-1</v>
      </c>
      <c r="V88" s="87">
        <f>(AB88-AC88)/ABS(AC88)</f>
        <v>2.4763742966915419E-3</v>
      </c>
      <c r="W88" s="87">
        <f>(AC88-AD88)/ABS(AD88)</f>
        <v>0.36909020653894559</v>
      </c>
      <c r="X88" s="110">
        <f>AA88-AB88</f>
        <v>-110.11</v>
      </c>
      <c r="Y88" s="110">
        <f>AB88-AC88</f>
        <v>0.27200000000000557</v>
      </c>
      <c r="Z88" s="110">
        <f>AC88-AD88</f>
        <v>29.61099999999999</v>
      </c>
      <c r="AA88" s="111"/>
      <c r="AB88" s="111">
        <v>110.11</v>
      </c>
      <c r="AC88" s="111">
        <v>109.83799999999999</v>
      </c>
      <c r="AD88" s="111">
        <v>80.227000000000004</v>
      </c>
      <c r="AE88" s="87">
        <f>(AK88-AL88)/ABS(AL88)</f>
        <v>-1</v>
      </c>
      <c r="AF88" s="87">
        <f>(AL88-AM88)/ABS(AM88)</f>
        <v>-5.7113788700925622E-2</v>
      </c>
      <c r="AG88" s="87">
        <f>(AM88-AN88)/ABS(AN88)</f>
        <v>0.73351315834975961</v>
      </c>
      <c r="AH88" s="110">
        <f>AK88-AL88</f>
        <v>-47.265000000000001</v>
      </c>
      <c r="AI88" s="110">
        <f>AL88-AM88</f>
        <v>-2.8629999999999995</v>
      </c>
      <c r="AJ88" s="110">
        <f>AM88-AN88</f>
        <v>21.210999999999999</v>
      </c>
      <c r="AK88" s="111"/>
      <c r="AL88" s="111">
        <v>47.265000000000001</v>
      </c>
      <c r="AM88" s="111">
        <v>50.128</v>
      </c>
      <c r="AN88" s="111">
        <v>28.917000000000002</v>
      </c>
      <c r="AO88" s="87">
        <f>(AU88-AV88)/ABS(AV88)</f>
        <v>-1</v>
      </c>
      <c r="AP88" s="87">
        <f>(AV88-AW88)/ABS(AW88)</f>
        <v>-0.18916550204893756</v>
      </c>
      <c r="AQ88" s="87">
        <f>(AW88-AX88)/ABS(AX88)</f>
        <v>0.76854761007079719</v>
      </c>
      <c r="AR88" s="110">
        <f>AU88-AV88</f>
        <v>-34.231000000000002</v>
      </c>
      <c r="AS88" s="110">
        <f>AV88-AW88</f>
        <v>-7.9859999999999971</v>
      </c>
      <c r="AT88" s="110">
        <f>AW88-AX88</f>
        <v>18.346</v>
      </c>
      <c r="AU88" s="111"/>
      <c r="AV88" s="111">
        <v>34.231000000000002</v>
      </c>
      <c r="AW88" s="111">
        <v>42.216999999999999</v>
      </c>
      <c r="AX88" s="111">
        <v>23.870999999999999</v>
      </c>
      <c r="AY88" s="87">
        <f>(BE88-BF88)/ABS(BF88)</f>
        <v>-1</v>
      </c>
      <c r="AZ88" s="87">
        <f>(BF88-BG88)/ABS(BG88)</f>
        <v>0.12889230387134828</v>
      </c>
      <c r="BA88" s="87">
        <f>(BG88-BH88)/ABS(BH88)</f>
        <v>0.32708470665787742</v>
      </c>
      <c r="BB88" s="110">
        <f>BE88-BF88</f>
        <v>-145.45099999999999</v>
      </c>
      <c r="BC88" s="110">
        <f>BF88-BG88</f>
        <v>16.606999999999999</v>
      </c>
      <c r="BD88" s="110">
        <f>BG88-BH88</f>
        <v>31.756</v>
      </c>
      <c r="BE88" s="111"/>
      <c r="BF88" s="111">
        <v>145.45099999999999</v>
      </c>
      <c r="BG88" s="111">
        <v>128.84399999999999</v>
      </c>
      <c r="BH88" s="111">
        <v>97.087999999999994</v>
      </c>
      <c r="BI88" s="87">
        <f>(BO88-BP88)/ABS(BP88)</f>
        <v>-1</v>
      </c>
      <c r="BJ88" s="87">
        <f>(BP88-BQ88)/ABS(BQ88)</f>
        <v>-0.23601184086911825</v>
      </c>
      <c r="BK88" s="87">
        <f>(BQ88-BR88)/ABS(BR88)</f>
        <v>0.20007894432061787</v>
      </c>
      <c r="BL88" s="110">
        <f>BO88-BP88</f>
        <v>-387.90199999999999</v>
      </c>
      <c r="BM88" s="110">
        <f>BP88-BQ88</f>
        <v>-119.83100000000002</v>
      </c>
      <c r="BN88" s="110">
        <f>BQ88-BR88</f>
        <v>84.649999999999977</v>
      </c>
      <c r="BO88" s="111"/>
      <c r="BP88" s="111">
        <v>387.90199999999999</v>
      </c>
      <c r="BQ88" s="111">
        <v>507.733</v>
      </c>
      <c r="BR88" s="111">
        <v>423.08300000000003</v>
      </c>
      <c r="BS88" s="87">
        <f>(BY88-BZ88)/ABS(BZ88)</f>
        <v>-1</v>
      </c>
      <c r="BT88" s="87">
        <f>(BZ88-CA88)/ABS(CA88)</f>
        <v>6.4102564102564097E-2</v>
      </c>
      <c r="BU88" s="87">
        <f>(CA88-CB88)/ABS(CB88)</f>
        <v>0.04</v>
      </c>
      <c r="BV88" s="110">
        <f>BY88-BZ88</f>
        <v>-83</v>
      </c>
      <c r="BW88" s="110">
        <f>BZ88-CA88</f>
        <v>5</v>
      </c>
      <c r="BX88" s="110">
        <f>CA88-CB88</f>
        <v>3</v>
      </c>
      <c r="BY88" s="54"/>
      <c r="BZ88" s="54">
        <v>83</v>
      </c>
      <c r="CA88" s="54">
        <v>78</v>
      </c>
      <c r="CB88" s="54">
        <v>75</v>
      </c>
      <c r="CC88" s="110">
        <f>Tabel1[[#This Row],[2023 - Antal skibe ]]-Tabel1[[#This Row],[2022 - Antal skibe ]]</f>
        <v>0</v>
      </c>
      <c r="CD88" s="110">
        <f>Tabel1[[#This Row],[2022 - Antal skibe ]]-Tabel1[[#This Row],[2021 - Antal skibe ]]</f>
        <v>0</v>
      </c>
      <c r="CE88" s="5"/>
      <c r="CF88" s="5"/>
      <c r="CG88" s="5"/>
      <c r="CH88" s="100" t="e">
        <f>(Tabel1[[#This Row],[Godsomsætning 2023]]-Tabel1[[#This Row],[Godsomsætning 2022]])/Tabel1[[#This Row],[Godsomsætning 2022]]</f>
        <v>#DIV/0!</v>
      </c>
      <c r="CI88" s="100" t="e">
        <f>(Tabel1[[#This Row],[Godsomsætning 2022]]-Tabel1[[#This Row],[Godsomsætning 2021]])/Tabel1[[#This Row],[Godsomsætning 2021]]</f>
        <v>#DIV/0!</v>
      </c>
      <c r="CJ88" s="99">
        <f>Tabel1[[#This Row],[Godsomsætning 2023]]-Tabel1[[#This Row],[Godsomsætning 2022]]</f>
        <v>0</v>
      </c>
      <c r="CK88" s="89">
        <f>Tabel1[[#This Row],[Godsomsætning 2022]]-Tabel1[[#This Row],[Godsomsætning 2021]]</f>
        <v>0</v>
      </c>
      <c r="CL88" s="54"/>
      <c r="CM88" s="54"/>
      <c r="CN88" s="54"/>
      <c r="CO88" s="19"/>
      <c r="CP88" s="1" t="s">
        <v>11</v>
      </c>
      <c r="CQ88" s="4" t="s">
        <v>13</v>
      </c>
      <c r="CR88" s="1">
        <v>6200</v>
      </c>
      <c r="CS88" s="1" t="s">
        <v>310</v>
      </c>
      <c r="CT88" s="15" t="s">
        <v>14</v>
      </c>
    </row>
    <row r="89" spans="1:98" s="97" customFormat="1" x14ac:dyDescent="0.25">
      <c r="A89" s="80" t="s">
        <v>191</v>
      </c>
      <c r="B89" s="117">
        <v>13801282</v>
      </c>
      <c r="C89" s="5" t="s">
        <v>165</v>
      </c>
      <c r="D89" t="s">
        <v>202</v>
      </c>
      <c r="E89">
        <v>466900</v>
      </c>
      <c r="F89" s="108">
        <v>45455</v>
      </c>
      <c r="G89" s="109"/>
      <c r="H89" s="109" t="s">
        <v>21</v>
      </c>
      <c r="I89" s="109" t="s">
        <v>21</v>
      </c>
      <c r="J89" s="109" t="s">
        <v>21</v>
      </c>
      <c r="K89" s="87" t="e">
        <f>Q89/R89-1</f>
        <v>#DIV/0!</v>
      </c>
      <c r="L89" s="87" t="e">
        <f>R89/S89-1</f>
        <v>#DIV/0!</v>
      </c>
      <c r="M89" s="87" t="e">
        <f>S89/T89-1</f>
        <v>#DIV/0!</v>
      </c>
      <c r="N89" s="110">
        <f>Q89-R89</f>
        <v>0</v>
      </c>
      <c r="O89" s="110">
        <f>R89-S89</f>
        <v>0</v>
      </c>
      <c r="P89" s="110">
        <f>S89-T89</f>
        <v>0</v>
      </c>
      <c r="Q89" s="111"/>
      <c r="R89" s="111"/>
      <c r="S89" s="111"/>
      <c r="T89" s="111"/>
      <c r="U89" s="87">
        <f>(AA89-AB89)/ABS(AB89)</f>
        <v>-1</v>
      </c>
      <c r="V89" s="87">
        <f>(AB89-AC89)/ABS(AC89)</f>
        <v>-6.73625981441828E-2</v>
      </c>
      <c r="W89" s="87">
        <f>(AC89-AD89)/ABS(AD89)</f>
        <v>0.15457120782899827</v>
      </c>
      <c r="X89" s="110">
        <f>AA89-AB89</f>
        <v>-20.905999999999999</v>
      </c>
      <c r="Y89" s="110">
        <f>AB89-AC89</f>
        <v>-1.5100000000000016</v>
      </c>
      <c r="Z89" s="110">
        <f>AC89-AD89</f>
        <v>3.0010000000000012</v>
      </c>
      <c r="AA89" s="111"/>
      <c r="AB89" s="111">
        <v>20.905999999999999</v>
      </c>
      <c r="AC89" s="111">
        <v>22.416</v>
      </c>
      <c r="AD89" s="111">
        <v>19.414999999999999</v>
      </c>
      <c r="AE89" s="87">
        <f>(AK89-AL89)/ABS(AL89)</f>
        <v>-1</v>
      </c>
      <c r="AF89" s="87">
        <f>(AL89-AM89)/ABS(AM89)</f>
        <v>-0.28552544613350955</v>
      </c>
      <c r="AG89" s="87">
        <f>(AM89-AN89)/ABS(AN89)</f>
        <v>0.82142857142857129</v>
      </c>
      <c r="AH89" s="110">
        <f>AK89-AL89</f>
        <v>-3.2429999999999999</v>
      </c>
      <c r="AI89" s="110">
        <f>AL89-AM89</f>
        <v>-1.2959999999999998</v>
      </c>
      <c r="AJ89" s="110">
        <f>AM89-AN89</f>
        <v>2.0469999999999997</v>
      </c>
      <c r="AK89" s="111"/>
      <c r="AL89" s="111">
        <v>3.2429999999999999</v>
      </c>
      <c r="AM89" s="111">
        <v>4.5389999999999997</v>
      </c>
      <c r="AN89" s="111">
        <v>2.492</v>
      </c>
      <c r="AO89" s="87">
        <f>(AU89-AV89)/ABS(AV89)</f>
        <v>-1</v>
      </c>
      <c r="AP89" s="87">
        <f>(AV89-AW89)/ABS(AW89)</f>
        <v>-0.22073148318323832</v>
      </c>
      <c r="AQ89" s="87">
        <f>(AW89-AX89)/ABS(AX89)</f>
        <v>1.0951097420100115</v>
      </c>
      <c r="AR89" s="110">
        <f>AU89-AV89</f>
        <v>-4.24</v>
      </c>
      <c r="AS89" s="110">
        <f>AV89-AW89</f>
        <v>-1.2009999999999996</v>
      </c>
      <c r="AT89" s="110">
        <f>AW89-AX89</f>
        <v>2.8439999999999999</v>
      </c>
      <c r="AU89" s="111"/>
      <c r="AV89" s="111">
        <v>4.24</v>
      </c>
      <c r="AW89" s="111">
        <v>5.4409999999999998</v>
      </c>
      <c r="AX89" s="111">
        <v>2.597</v>
      </c>
      <c r="AY89" s="87">
        <f>(BE89-BF89)/ABS(BF89)</f>
        <v>-1</v>
      </c>
      <c r="AZ89" s="87">
        <f>(BF89-BG89)/ABS(BG89)</f>
        <v>-3.0483685068161161E-2</v>
      </c>
      <c r="BA89" s="87">
        <f>(BG89-BH89)/ABS(BH89)</f>
        <v>0.17426611284827562</v>
      </c>
      <c r="BB89" s="110">
        <f>BE89-BF89</f>
        <v>-24.393999999999998</v>
      </c>
      <c r="BC89" s="110">
        <f>BF89-BG89</f>
        <v>-0.76700000000000301</v>
      </c>
      <c r="BD89" s="110">
        <f>BG89-BH89</f>
        <v>3.7340000000000018</v>
      </c>
      <c r="BE89" s="111"/>
      <c r="BF89" s="111">
        <v>24.393999999999998</v>
      </c>
      <c r="BG89" s="111">
        <v>25.161000000000001</v>
      </c>
      <c r="BH89" s="111">
        <v>21.427</v>
      </c>
      <c r="BI89" s="87">
        <f>(BO89-BP89)/ABS(BP89)</f>
        <v>-1</v>
      </c>
      <c r="BJ89" s="87">
        <f>(BP89-BQ89)/ABS(BQ89)</f>
        <v>-7.3407638749606152E-2</v>
      </c>
      <c r="BK89" s="87">
        <f>(BQ89-BR89)/ABS(BR89)</f>
        <v>0.22549949085290932</v>
      </c>
      <c r="BL89" s="110">
        <f>BO89-BP89</f>
        <v>-32.338999999999999</v>
      </c>
      <c r="BM89" s="110">
        <f>BP89-BQ89</f>
        <v>-2.5620000000000047</v>
      </c>
      <c r="BN89" s="110">
        <f>BQ89-BR89</f>
        <v>6.4220000000000041</v>
      </c>
      <c r="BO89" s="111"/>
      <c r="BP89" s="111">
        <v>32.338999999999999</v>
      </c>
      <c r="BQ89" s="111">
        <v>34.901000000000003</v>
      </c>
      <c r="BR89" s="111">
        <v>28.478999999999999</v>
      </c>
      <c r="BS89" s="87">
        <f>(BY89-BZ89)/ABS(BZ89)</f>
        <v>-1</v>
      </c>
      <c r="BT89" s="87">
        <f>(BZ89-CA89)/ABS(CA89)</f>
        <v>0.19047619047619047</v>
      </c>
      <c r="BU89" s="87">
        <f>(CA89-CB89)/ABS(CB89)</f>
        <v>-0.125</v>
      </c>
      <c r="BV89" s="110">
        <f>BY89-BZ89</f>
        <v>-25</v>
      </c>
      <c r="BW89" s="110">
        <f>BZ89-CA89</f>
        <v>4</v>
      </c>
      <c r="BX89" s="110">
        <f>CA89-CB89</f>
        <v>-3</v>
      </c>
      <c r="BY89" s="54"/>
      <c r="BZ89" s="54">
        <v>25</v>
      </c>
      <c r="CA89" s="54">
        <v>21</v>
      </c>
      <c r="CB89" s="54">
        <v>24</v>
      </c>
      <c r="CC89" s="110">
        <f>Tabel1[[#This Row],[2023 - Antal skibe ]]-Tabel1[[#This Row],[2022 - Antal skibe ]]</f>
        <v>0</v>
      </c>
      <c r="CD89" s="110">
        <f>Tabel1[[#This Row],[2022 - Antal skibe ]]-Tabel1[[#This Row],[2021 - Antal skibe ]]</f>
        <v>0</v>
      </c>
      <c r="CE89" s="5"/>
      <c r="CF89" s="5"/>
      <c r="CG89" s="5"/>
      <c r="CH89" s="100" t="e">
        <f>(Tabel1[[#This Row],[Godsomsætning 2023]]-Tabel1[[#This Row],[Godsomsætning 2022]])/Tabel1[[#This Row],[Godsomsætning 2022]]</f>
        <v>#DIV/0!</v>
      </c>
      <c r="CI89" s="100" t="e">
        <f>(Tabel1[[#This Row],[Godsomsætning 2022]]-Tabel1[[#This Row],[Godsomsætning 2021]])/Tabel1[[#This Row],[Godsomsætning 2021]]</f>
        <v>#DIV/0!</v>
      </c>
      <c r="CJ89" s="99">
        <f>Tabel1[[#This Row],[Godsomsætning 2023]]-Tabel1[[#This Row],[Godsomsætning 2022]]</f>
        <v>0</v>
      </c>
      <c r="CK89" s="89">
        <f>Tabel1[[#This Row],[Godsomsætning 2022]]-Tabel1[[#This Row],[Godsomsætning 2021]]</f>
        <v>0</v>
      </c>
      <c r="CL89" s="54"/>
      <c r="CM89" s="54"/>
      <c r="CN89" s="54"/>
      <c r="CO89" s="19"/>
      <c r="CP89" s="1" t="s">
        <v>11</v>
      </c>
      <c r="CQ89" s="4"/>
      <c r="CR89" s="1">
        <v>6700</v>
      </c>
      <c r="CS89" s="1" t="s">
        <v>349</v>
      </c>
      <c r="CT89" s="15" t="s">
        <v>12</v>
      </c>
    </row>
    <row r="90" spans="1:98" s="97" customFormat="1" x14ac:dyDescent="0.25">
      <c r="A90" s="80" t="s">
        <v>126</v>
      </c>
      <c r="B90" s="117">
        <v>14194711</v>
      </c>
      <c r="C90" s="5" t="s">
        <v>112</v>
      </c>
      <c r="D90"/>
      <c r="E90">
        <v>501000</v>
      </c>
      <c r="F90" s="108">
        <v>45366</v>
      </c>
      <c r="G90" s="109"/>
      <c r="H90" s="109" t="s">
        <v>21</v>
      </c>
      <c r="I90" s="109" t="s">
        <v>21</v>
      </c>
      <c r="J90" s="109" t="s">
        <v>21</v>
      </c>
      <c r="K90" s="87">
        <f>Q90/R90-1</f>
        <v>-1</v>
      </c>
      <c r="L90" s="87">
        <f>R90/S90-1</f>
        <v>1.6038402857887046E-2</v>
      </c>
      <c r="M90" s="87">
        <f>S90/T90-1</f>
        <v>0.47015701077739491</v>
      </c>
      <c r="N90" s="110">
        <f>Q90-R90</f>
        <v>-27304</v>
      </c>
      <c r="O90" s="110">
        <f>R90-S90</f>
        <v>431</v>
      </c>
      <c r="P90" s="110">
        <f>S90-T90</f>
        <v>8594</v>
      </c>
      <c r="Q90" s="111"/>
      <c r="R90" s="111">
        <v>27304</v>
      </c>
      <c r="S90" s="111">
        <v>26873</v>
      </c>
      <c r="T90" s="111">
        <v>18279</v>
      </c>
      <c r="U90" s="87">
        <f>(AA90-AB90)/ABS(AB90)</f>
        <v>-1</v>
      </c>
      <c r="V90" s="87">
        <f>(AB90-AC90)/ABS(AC90)</f>
        <v>1.5943491422805246E-2</v>
      </c>
      <c r="W90" s="87">
        <f>(AC90-AD90)/ABS(AD90)</f>
        <v>0.45265318088537088</v>
      </c>
      <c r="X90" s="110">
        <f>AA90-AB90</f>
        <v>-5034</v>
      </c>
      <c r="Y90" s="110">
        <f>AB90-AC90</f>
        <v>79</v>
      </c>
      <c r="Z90" s="110">
        <f>AC90-AD90</f>
        <v>1544</v>
      </c>
      <c r="AA90" s="111"/>
      <c r="AB90" s="111">
        <v>5034</v>
      </c>
      <c r="AC90" s="111">
        <v>4955</v>
      </c>
      <c r="AD90" s="111">
        <v>3411</v>
      </c>
      <c r="AE90" s="87">
        <f>(AK90-AL90)/ABS(AL90)</f>
        <v>-1</v>
      </c>
      <c r="AF90" s="87">
        <f>(AL90-AM90)/ABS(AM90)</f>
        <v>-6.2852538275584208E-2</v>
      </c>
      <c r="AG90" s="87">
        <f>(AM90-AN90)/ABS(AN90)</f>
        <v>0.84124629080118696</v>
      </c>
      <c r="AH90" s="110">
        <f>AK90-AL90</f>
        <v>-2326</v>
      </c>
      <c r="AI90" s="110">
        <f>AL90-AM90</f>
        <v>-156</v>
      </c>
      <c r="AJ90" s="110">
        <f>AM90-AN90</f>
        <v>1134</v>
      </c>
      <c r="AK90" s="111"/>
      <c r="AL90" s="111">
        <v>2326</v>
      </c>
      <c r="AM90" s="111">
        <v>2482</v>
      </c>
      <c r="AN90" s="111">
        <v>1348</v>
      </c>
      <c r="AO90" s="87">
        <f>(AU90-AV90)/ABS(AV90)</f>
        <v>-1</v>
      </c>
      <c r="AP90" s="87">
        <f>(AV90-AW90)/ABS(AW90)</f>
        <v>-0.22767648433847593</v>
      </c>
      <c r="AQ90" s="87">
        <f>(AW90-AX90)/ABS(AX90)</f>
        <v>1.0009354536950421</v>
      </c>
      <c r="AR90" s="110">
        <f>AU90-AV90</f>
        <v>-1652</v>
      </c>
      <c r="AS90" s="110">
        <f>AV90-AW90</f>
        <v>-487</v>
      </c>
      <c r="AT90" s="110">
        <f>AW90-AX90</f>
        <v>1070</v>
      </c>
      <c r="AU90" s="111"/>
      <c r="AV90" s="111">
        <v>1652</v>
      </c>
      <c r="AW90" s="111">
        <v>2139</v>
      </c>
      <c r="AX90" s="111">
        <v>1069</v>
      </c>
      <c r="AY90" s="87">
        <f>(BE90-BF90)/ABS(BF90)</f>
        <v>-1</v>
      </c>
      <c r="AZ90" s="87">
        <f>(BF90-BG90)/ABS(BG90)</f>
        <v>5.9611724400456798E-2</v>
      </c>
      <c r="BA90" s="87">
        <f>(BG90-BH90)/ABS(BH90)</f>
        <v>0.13683572788644624</v>
      </c>
      <c r="BB90" s="110">
        <f>BE90-BF90</f>
        <v>-13918</v>
      </c>
      <c r="BC90" s="110">
        <f>BF90-BG90</f>
        <v>783</v>
      </c>
      <c r="BD90" s="110">
        <f>BG90-BH90</f>
        <v>1581</v>
      </c>
      <c r="BE90" s="111"/>
      <c r="BF90" s="111">
        <v>13918</v>
      </c>
      <c r="BG90" s="111">
        <v>13135</v>
      </c>
      <c r="BH90" s="111">
        <v>11554</v>
      </c>
      <c r="BI90" s="87">
        <f>(BO90-BP90)/ABS(BP90)</f>
        <v>-1</v>
      </c>
      <c r="BJ90" s="87">
        <f>(BP90-BQ90)/ABS(BQ90)</f>
        <v>2.6082619410867269E-2</v>
      </c>
      <c r="BK90" s="87">
        <f>(BQ90-BR90)/ABS(BR90)</f>
        <v>0.10946909280296865</v>
      </c>
      <c r="BL90" s="110">
        <f>BO90-BP90</f>
        <v>-34973</v>
      </c>
      <c r="BM90" s="110">
        <f>BP90-BQ90</f>
        <v>889</v>
      </c>
      <c r="BN90" s="110">
        <f>BQ90-BR90</f>
        <v>3363</v>
      </c>
      <c r="BO90" s="111"/>
      <c r="BP90" s="111">
        <v>34973</v>
      </c>
      <c r="BQ90" s="111">
        <v>34084</v>
      </c>
      <c r="BR90" s="111">
        <v>30721</v>
      </c>
      <c r="BS90" s="87">
        <f>(BY90-BZ90)/ABS(BZ90)</f>
        <v>-1</v>
      </c>
      <c r="BT90" s="87">
        <f>(BZ90-CA90)/ABS(CA90)</f>
        <v>0.14604691572545614</v>
      </c>
      <c r="BU90" s="87">
        <f>(CA90-CB90)/ABS(CB90)</f>
        <v>0.29704755465404553</v>
      </c>
      <c r="BV90" s="110">
        <f>BY90-BZ90</f>
        <v>-13191</v>
      </c>
      <c r="BW90" s="110">
        <f>BZ90-CA90</f>
        <v>1681</v>
      </c>
      <c r="BX90" s="110">
        <f>CA90-CB90</f>
        <v>2636</v>
      </c>
      <c r="BY90" s="54"/>
      <c r="BZ90" s="54">
        <v>13191</v>
      </c>
      <c r="CA90" s="54">
        <v>11510</v>
      </c>
      <c r="CB90" s="54">
        <v>8874</v>
      </c>
      <c r="CC90" s="110">
        <f>Tabel1[[#This Row],[2023 - Antal skibe ]]-Tabel1[[#This Row],[2022 - Antal skibe ]]</f>
        <v>0</v>
      </c>
      <c r="CD90" s="110">
        <f>Tabel1[[#This Row],[2022 - Antal skibe ]]-Tabel1[[#This Row],[2021 - Antal skibe ]]</f>
        <v>-78</v>
      </c>
      <c r="CE90" s="5"/>
      <c r="CF90" s="5"/>
      <c r="CG90" s="5">
        <v>78</v>
      </c>
      <c r="CH90" s="100" t="e">
        <f>(Tabel1[[#This Row],[Godsomsætning 2023]]-Tabel1[[#This Row],[Godsomsætning 2022]])/Tabel1[[#This Row],[Godsomsætning 2022]]</f>
        <v>#DIV/0!</v>
      </c>
      <c r="CI90" s="100" t="e">
        <f>(Tabel1[[#This Row],[Godsomsætning 2022]]-Tabel1[[#This Row],[Godsomsætning 2021]])/Tabel1[[#This Row],[Godsomsætning 2021]]</f>
        <v>#DIV/0!</v>
      </c>
      <c r="CJ90" s="99">
        <f>Tabel1[[#This Row],[Godsomsætning 2023]]-Tabel1[[#This Row],[Godsomsætning 2022]]</f>
        <v>0</v>
      </c>
      <c r="CK90" s="89">
        <f>Tabel1[[#This Row],[Godsomsætning 2022]]-Tabel1[[#This Row],[Godsomsætning 2021]]</f>
        <v>0</v>
      </c>
      <c r="CL90" s="54"/>
      <c r="CM90" s="54"/>
      <c r="CN90" s="54"/>
      <c r="CO90" s="19"/>
      <c r="CP90" s="1" t="s">
        <v>9</v>
      </c>
      <c r="CQ90" s="4" t="s">
        <v>13</v>
      </c>
      <c r="CR90" s="1">
        <v>2100</v>
      </c>
      <c r="CS90" s="1" t="s">
        <v>360</v>
      </c>
      <c r="CT90" s="15" t="s">
        <v>15</v>
      </c>
    </row>
    <row r="91" spans="1:98" s="97" customFormat="1" x14ac:dyDescent="0.25">
      <c r="A91" s="80" t="s">
        <v>152</v>
      </c>
      <c r="B91" s="117">
        <v>38437011</v>
      </c>
      <c r="C91" s="5" t="s">
        <v>154</v>
      </c>
      <c r="D91"/>
      <c r="E91" t="s">
        <v>300</v>
      </c>
      <c r="F91" s="108">
        <v>45440</v>
      </c>
      <c r="G91" s="109"/>
      <c r="H91" s="109" t="s">
        <v>21</v>
      </c>
      <c r="I91" s="109" t="s">
        <v>21</v>
      </c>
      <c r="J91" s="109" t="s">
        <v>21</v>
      </c>
      <c r="K91" s="87">
        <f>Q91/R91-1</f>
        <v>-1</v>
      </c>
      <c r="L91" s="87">
        <f>R91/S91-1</f>
        <v>0.17880674503513916</v>
      </c>
      <c r="M91" s="87">
        <f>S91/T91-1</f>
        <v>0.27635789632470997</v>
      </c>
      <c r="N91" s="110">
        <f>Q91-R91</f>
        <v>-279.27699999999999</v>
      </c>
      <c r="O91" s="110">
        <f>R91-S91</f>
        <v>42.361999999999995</v>
      </c>
      <c r="P91" s="110">
        <f>S91-T91</f>
        <v>51.296999999999997</v>
      </c>
      <c r="Q91" s="111"/>
      <c r="R91" s="111">
        <v>279.27699999999999</v>
      </c>
      <c r="S91" s="111">
        <v>236.91499999999999</v>
      </c>
      <c r="T91" s="111">
        <v>185.61799999999999</v>
      </c>
      <c r="U91" s="87">
        <f>(AA91-AB91)/ABS(AB91)</f>
        <v>-1</v>
      </c>
      <c r="V91" s="87">
        <f>(AB91-AC91)/ABS(AC91)</f>
        <v>0.15433696859864288</v>
      </c>
      <c r="W91" s="87">
        <f>(AC91-AD91)/ABS(AD91)</f>
        <v>0.30354631869059007</v>
      </c>
      <c r="X91" s="110">
        <f>AA91-AB91</f>
        <v>-214.02099999999999</v>
      </c>
      <c r="Y91" s="110">
        <f>AB91-AC91</f>
        <v>28.614999999999981</v>
      </c>
      <c r="Z91" s="110">
        <f>AC91-AD91</f>
        <v>43.174000000000007</v>
      </c>
      <c r="AA91" s="111"/>
      <c r="AB91" s="111">
        <v>214.02099999999999</v>
      </c>
      <c r="AC91" s="111">
        <v>185.40600000000001</v>
      </c>
      <c r="AD91" s="111">
        <v>142.232</v>
      </c>
      <c r="AE91" s="87">
        <f>(AK91-AL91)/ABS(AL91)</f>
        <v>-1</v>
      </c>
      <c r="AF91" s="87">
        <f>(AL91-AM91)/ABS(AM91)</f>
        <v>0.25961642648174243</v>
      </c>
      <c r="AG91" s="87">
        <f>(AM91-AN91)/ABS(AN91)</f>
        <v>0.87974278398510219</v>
      </c>
      <c r="AH91" s="110">
        <f>AK91-AL91</f>
        <v>-81.375</v>
      </c>
      <c r="AI91" s="110">
        <f>AL91-AM91</f>
        <v>16.772000000000006</v>
      </c>
      <c r="AJ91" s="110">
        <f>AM91-AN91</f>
        <v>30.234999999999992</v>
      </c>
      <c r="AK91" s="111"/>
      <c r="AL91" s="111">
        <v>81.375</v>
      </c>
      <c r="AM91" s="111">
        <v>64.602999999999994</v>
      </c>
      <c r="AN91" s="111">
        <v>34.368000000000002</v>
      </c>
      <c r="AO91" s="87">
        <f>(AU91-AV91)/ABS(AV91)</f>
        <v>-1</v>
      </c>
      <c r="AP91" s="87">
        <f>(AV91-AW91)/ABS(AW91)</f>
        <v>-0.26343208222048148</v>
      </c>
      <c r="AQ91" s="87">
        <f>(AW91-AX91)/ABS(AX91)</f>
        <v>2.5841761661536382</v>
      </c>
      <c r="AR91" s="110">
        <f>AU91-AV91</f>
        <v>-78.046000000000006</v>
      </c>
      <c r="AS91" s="110">
        <f>AV91-AW91</f>
        <v>-27.912999999999997</v>
      </c>
      <c r="AT91" s="110">
        <f>AW91-AX91</f>
        <v>76.396000000000001</v>
      </c>
      <c r="AU91" s="111"/>
      <c r="AV91" s="111">
        <v>78.046000000000006</v>
      </c>
      <c r="AW91" s="111">
        <v>105.959</v>
      </c>
      <c r="AX91" s="111">
        <v>29.562999999999999</v>
      </c>
      <c r="AY91" s="87">
        <f>(BE91-BF91)/ABS(BF91)</f>
        <v>-1</v>
      </c>
      <c r="AZ91" s="87">
        <f>(BF91-BG91)/ABS(BG91)</f>
        <v>4.7313556040937697E-2</v>
      </c>
      <c r="BA91" s="87">
        <f>(BG91-BH91)/ABS(BH91)</f>
        <v>8.5263389891244545E-2</v>
      </c>
      <c r="BB91" s="110">
        <f>BE91-BF91</f>
        <v>-1433.6780000000001</v>
      </c>
      <c r="BC91" s="110">
        <f>BF91-BG91</f>
        <v>64.768000000000029</v>
      </c>
      <c r="BD91" s="110">
        <f>BG91-BH91</f>
        <v>107.548</v>
      </c>
      <c r="BE91" s="111"/>
      <c r="BF91" s="111">
        <v>1433.6780000000001</v>
      </c>
      <c r="BG91" s="111">
        <v>1368.91</v>
      </c>
      <c r="BH91" s="111">
        <v>1261.3620000000001</v>
      </c>
      <c r="BI91" s="87">
        <f>(BO91-BP91)/ABS(BP91)</f>
        <v>-1</v>
      </c>
      <c r="BJ91" s="87">
        <f>(BP91-BQ91)/ABS(BQ91)</f>
        <v>5.4428370757278492E-3</v>
      </c>
      <c r="BK91" s="87">
        <f>(BQ91-BR91)/ABS(BR91)</f>
        <v>4.2027909109972221E-2</v>
      </c>
      <c r="BL91" s="110">
        <f>BO91-BP91</f>
        <v>-2028.4949999999999</v>
      </c>
      <c r="BM91" s="110">
        <f>BP91-BQ91</f>
        <v>10.980999999999995</v>
      </c>
      <c r="BN91" s="110">
        <f>BQ91-BR91</f>
        <v>81.371999999999844</v>
      </c>
      <c r="BO91" s="111"/>
      <c r="BP91" s="111">
        <v>2028.4949999999999</v>
      </c>
      <c r="BQ91" s="111">
        <v>2017.5139999999999</v>
      </c>
      <c r="BR91" s="111">
        <v>1936.1420000000001</v>
      </c>
      <c r="BS91" s="87">
        <f>(BY91-BZ91)/ABS(BZ91)</f>
        <v>-1</v>
      </c>
      <c r="BT91" s="87">
        <f>(BZ91-CA91)/ABS(CA91)</f>
        <v>0.14634146341463414</v>
      </c>
      <c r="BU91" s="87">
        <f>(CA91-CB91)/ABS(CB91)</f>
        <v>0.15492957746478872</v>
      </c>
      <c r="BV91" s="110">
        <f>BY91-BZ91</f>
        <v>-94</v>
      </c>
      <c r="BW91" s="110">
        <f>BZ91-CA91</f>
        <v>12</v>
      </c>
      <c r="BX91" s="110">
        <f>CA91-CB91</f>
        <v>11</v>
      </c>
      <c r="BY91" s="54"/>
      <c r="BZ91" s="54">
        <v>94</v>
      </c>
      <c r="CA91" s="54">
        <v>82</v>
      </c>
      <c r="CB91" s="54">
        <v>71</v>
      </c>
      <c r="CC91" s="110">
        <f>Tabel1[[#This Row],[2023 - Antal skibe ]]-Tabel1[[#This Row],[2022 - Antal skibe ]]</f>
        <v>0</v>
      </c>
      <c r="CD91" s="110">
        <f>Tabel1[[#This Row],[2022 - Antal skibe ]]-Tabel1[[#This Row],[2021 - Antal skibe ]]</f>
        <v>0</v>
      </c>
      <c r="CE91" s="5"/>
      <c r="CF91" s="5"/>
      <c r="CG91" s="5"/>
      <c r="CH91" s="100">
        <f>(Tabel1[[#This Row],[Godsomsætning 2023]]-Tabel1[[#This Row],[Godsomsætning 2022]])/Tabel1[[#This Row],[Godsomsætning 2022]]</f>
        <v>-1</v>
      </c>
      <c r="CI91" s="100">
        <f>(Tabel1[[#This Row],[Godsomsætning 2022]]-Tabel1[[#This Row],[Godsomsætning 2021]])/Tabel1[[#This Row],[Godsomsætning 2021]]</f>
        <v>0.5277916875312969</v>
      </c>
      <c r="CJ91" s="99">
        <f>Tabel1[[#This Row],[Godsomsætning 2023]]-Tabel1[[#This Row],[Godsomsætning 2022]]</f>
        <v>-3051000</v>
      </c>
      <c r="CK91" s="89">
        <f>Tabel1[[#This Row],[Godsomsætning 2022]]-Tabel1[[#This Row],[Godsomsætning 2021]]</f>
        <v>1054000</v>
      </c>
      <c r="CL91" s="54"/>
      <c r="CM91" s="54">
        <v>3051000</v>
      </c>
      <c r="CN91" s="54">
        <v>1997000</v>
      </c>
      <c r="CO91" s="19"/>
      <c r="CP91" s="1" t="s">
        <v>11</v>
      </c>
      <c r="CQ91" s="4" t="s">
        <v>13</v>
      </c>
      <c r="CR91" s="1">
        <v>5000</v>
      </c>
      <c r="CS91" s="1" t="s">
        <v>324</v>
      </c>
      <c r="CT91" s="15" t="s">
        <v>12</v>
      </c>
    </row>
    <row r="92" spans="1:98" s="97" customFormat="1" x14ac:dyDescent="0.25">
      <c r="A92" s="80" t="s">
        <v>182</v>
      </c>
      <c r="B92" s="117">
        <v>12375344</v>
      </c>
      <c r="C92" s="5" t="s">
        <v>165</v>
      </c>
      <c r="D92" t="s">
        <v>202</v>
      </c>
      <c r="E92">
        <v>281200</v>
      </c>
      <c r="F92" s="108">
        <v>45376</v>
      </c>
      <c r="G92" s="109"/>
      <c r="H92" s="109" t="s">
        <v>21</v>
      </c>
      <c r="I92" s="109" t="s">
        <v>21</v>
      </c>
      <c r="J92" s="109" t="s">
        <v>21</v>
      </c>
      <c r="K92" s="87" t="e">
        <f>Q92/R92-1</f>
        <v>#DIV/0!</v>
      </c>
      <c r="L92" s="87" t="e">
        <f>R92/S92-1</f>
        <v>#DIV/0!</v>
      </c>
      <c r="M92" s="87" t="e">
        <f>S92/T92-1</f>
        <v>#DIV/0!</v>
      </c>
      <c r="N92" s="110">
        <f>Q92-R92</f>
        <v>0</v>
      </c>
      <c r="O92" s="110">
        <f>R92-S92</f>
        <v>0</v>
      </c>
      <c r="P92" s="110">
        <f>S92-T92</f>
        <v>0</v>
      </c>
      <c r="Q92" s="111"/>
      <c r="R92" s="111"/>
      <c r="S92" s="111"/>
      <c r="T92" s="111"/>
      <c r="U92" s="87">
        <f>(AA92-AB92)/ABS(AB92)</f>
        <v>-1</v>
      </c>
      <c r="V92" s="87">
        <f>(AB92-AC92)/ABS(AC92)</f>
        <v>4.8220805508787191E-2</v>
      </c>
      <c r="W92" s="87">
        <f>(AC92-AD92)/ABS(AD92)</f>
        <v>0.11099201345102983</v>
      </c>
      <c r="X92" s="110">
        <f>AA92-AB92</f>
        <v>-110.82</v>
      </c>
      <c r="Y92" s="110">
        <f>AB92-AC92</f>
        <v>5.097999999999999</v>
      </c>
      <c r="Z92" s="110">
        <f>AC92-AD92</f>
        <v>10.561999999999998</v>
      </c>
      <c r="AA92" s="111"/>
      <c r="AB92" s="111">
        <v>110.82</v>
      </c>
      <c r="AC92" s="111">
        <v>105.72199999999999</v>
      </c>
      <c r="AD92" s="111">
        <v>95.16</v>
      </c>
      <c r="AE92" s="87">
        <f>(AK92-AL92)/ABS(AL92)</f>
        <v>-1</v>
      </c>
      <c r="AF92" s="87">
        <f>(AL92-AM92)/ABS(AM92)</f>
        <v>-6.7389464350489731E-2</v>
      </c>
      <c r="AG92" s="87">
        <f>(AM92-AN92)/ABS(AN92)</f>
        <v>-0.21632975363234366</v>
      </c>
      <c r="AH92" s="110">
        <f>AK92-AL92</f>
        <v>-23.138999999999999</v>
      </c>
      <c r="AI92" s="110">
        <f>AL92-AM92</f>
        <v>-1.6720000000000006</v>
      </c>
      <c r="AJ92" s="110">
        <f>AM92-AN92</f>
        <v>-6.8490000000000002</v>
      </c>
      <c r="AK92" s="111"/>
      <c r="AL92" s="111">
        <v>23.138999999999999</v>
      </c>
      <c r="AM92" s="111">
        <v>24.811</v>
      </c>
      <c r="AN92" s="111">
        <v>31.66</v>
      </c>
      <c r="AO92" s="87">
        <f>(AU92-AV92)/ABS(AV92)</f>
        <v>-1</v>
      </c>
      <c r="AP92" s="87">
        <f>(AV92-AW92)/ABS(AW92)</f>
        <v>-0.28526249209361171</v>
      </c>
      <c r="AQ92" s="87">
        <f>(AW92-AX92)/ABS(AX92)</f>
        <v>-0.14987972265459173</v>
      </c>
      <c r="AR92" s="110">
        <f>AU92-AV92</f>
        <v>-21.47</v>
      </c>
      <c r="AS92" s="110">
        <f>AV92-AW92</f>
        <v>-8.5690000000000026</v>
      </c>
      <c r="AT92" s="110">
        <f>AW92-AX92</f>
        <v>-5.2959999999999994</v>
      </c>
      <c r="AU92" s="111"/>
      <c r="AV92" s="111">
        <v>21.47</v>
      </c>
      <c r="AW92" s="111">
        <v>30.039000000000001</v>
      </c>
      <c r="AX92" s="111">
        <v>35.335000000000001</v>
      </c>
      <c r="AY92" s="87">
        <f>(BE92-BF92)/ABS(BF92)</f>
        <v>-1</v>
      </c>
      <c r="AZ92" s="87">
        <f>(BF92-BG92)/ABS(BG92)</f>
        <v>7.8208921256258598E-2</v>
      </c>
      <c r="BA92" s="87">
        <f>(BG92-BH92)/ABS(BH92)</f>
        <v>0.11090042600528394</v>
      </c>
      <c r="BB92" s="110">
        <f>BE92-BF92</f>
        <v>-189.506</v>
      </c>
      <c r="BC92" s="110">
        <f>BF92-BG92</f>
        <v>13.746000000000009</v>
      </c>
      <c r="BD92" s="110">
        <f>BG92-BH92</f>
        <v>17.545999999999992</v>
      </c>
      <c r="BE92" s="111"/>
      <c r="BF92" s="111">
        <v>189.506</v>
      </c>
      <c r="BG92" s="111">
        <v>175.76</v>
      </c>
      <c r="BH92" s="111">
        <v>158.214</v>
      </c>
      <c r="BI92" s="87">
        <f>(BO92-BP92)/ABS(BP92)</f>
        <v>-1</v>
      </c>
      <c r="BJ92" s="87">
        <f>(BP92-BQ92)/ABS(BQ92)</f>
        <v>1.7946858458685919E-2</v>
      </c>
      <c r="BK92" s="87">
        <f>(BQ92-BR92)/ABS(BR92)</f>
        <v>7.9291048539693904E-2</v>
      </c>
      <c r="BL92" s="110">
        <f>BO92-BP92</f>
        <v>-272.31299999999999</v>
      </c>
      <c r="BM92" s="110">
        <f>BP92-BQ92</f>
        <v>4.8009999999999877</v>
      </c>
      <c r="BN92" s="110">
        <f>BQ92-BR92</f>
        <v>19.652999999999992</v>
      </c>
      <c r="BO92" s="111"/>
      <c r="BP92" s="111">
        <v>272.31299999999999</v>
      </c>
      <c r="BQ92" s="111">
        <v>267.512</v>
      </c>
      <c r="BR92" s="111">
        <v>247.85900000000001</v>
      </c>
      <c r="BS92" s="87">
        <f>(BY92-BZ92)/ABS(BZ92)</f>
        <v>-1</v>
      </c>
      <c r="BT92" s="87">
        <f>(BZ92-CA92)/ABS(CA92)</f>
        <v>6.6666666666666666E-2</v>
      </c>
      <c r="BU92" s="87">
        <f>(CA92-CB92)/ABS(CB92)</f>
        <v>0.25</v>
      </c>
      <c r="BV92" s="110">
        <f>BY92-BZ92</f>
        <v>-112</v>
      </c>
      <c r="BW92" s="110">
        <f>BZ92-CA92</f>
        <v>7</v>
      </c>
      <c r="BX92" s="110">
        <f>CA92-CB92</f>
        <v>21</v>
      </c>
      <c r="BY92" s="54"/>
      <c r="BZ92" s="54">
        <v>112</v>
      </c>
      <c r="CA92" s="54">
        <v>105</v>
      </c>
      <c r="CB92" s="54">
        <v>84</v>
      </c>
      <c r="CC92" s="110">
        <f>Tabel1[[#This Row],[2023 - Antal skibe ]]-Tabel1[[#This Row],[2022 - Antal skibe ]]</f>
        <v>0</v>
      </c>
      <c r="CD92" s="110">
        <f>Tabel1[[#This Row],[2022 - Antal skibe ]]-Tabel1[[#This Row],[2021 - Antal skibe ]]</f>
        <v>0</v>
      </c>
      <c r="CE92" s="5"/>
      <c r="CF92" s="5"/>
      <c r="CG92" s="5"/>
      <c r="CH92" s="100" t="e">
        <f>(Tabel1[[#This Row],[Godsomsætning 2023]]-Tabel1[[#This Row],[Godsomsætning 2022]])/Tabel1[[#This Row],[Godsomsætning 2022]]</f>
        <v>#DIV/0!</v>
      </c>
      <c r="CI92" s="100" t="e">
        <f>(Tabel1[[#This Row],[Godsomsætning 2022]]-Tabel1[[#This Row],[Godsomsætning 2021]])/Tabel1[[#This Row],[Godsomsætning 2021]]</f>
        <v>#DIV/0!</v>
      </c>
      <c r="CJ92" s="99">
        <f>Tabel1[[#This Row],[Godsomsætning 2023]]-Tabel1[[#This Row],[Godsomsætning 2022]]</f>
        <v>0</v>
      </c>
      <c r="CK92" s="89">
        <f>Tabel1[[#This Row],[Godsomsætning 2022]]-Tabel1[[#This Row],[Godsomsætning 2021]]</f>
        <v>0</v>
      </c>
      <c r="CL92" s="54"/>
      <c r="CM92" s="54"/>
      <c r="CN92" s="54"/>
      <c r="CO92" s="19"/>
      <c r="CP92" s="1" t="s">
        <v>9</v>
      </c>
      <c r="CQ92" s="4" t="s">
        <v>13</v>
      </c>
      <c r="CR92" s="1">
        <v>4200</v>
      </c>
      <c r="CS92" s="1" t="s">
        <v>397</v>
      </c>
      <c r="CT92" s="15" t="s">
        <v>327</v>
      </c>
    </row>
    <row r="93" spans="1:98" s="97" customFormat="1" x14ac:dyDescent="0.25">
      <c r="A93" s="80" t="s">
        <v>235</v>
      </c>
      <c r="B93" s="117">
        <v>17473271</v>
      </c>
      <c r="C93" s="5" t="s">
        <v>353</v>
      </c>
      <c r="D93"/>
      <c r="E93">
        <v>522920</v>
      </c>
      <c r="F93" s="108">
        <v>45440</v>
      </c>
      <c r="G93" s="109"/>
      <c r="H93" s="109" t="s">
        <v>21</v>
      </c>
      <c r="I93" s="109" t="s">
        <v>21</v>
      </c>
      <c r="J93" s="109" t="s">
        <v>21</v>
      </c>
      <c r="K93" s="87" t="e">
        <f>Q93/R93-1</f>
        <v>#DIV/0!</v>
      </c>
      <c r="L93" s="87" t="e">
        <f>R93/S93-1</f>
        <v>#DIV/0!</v>
      </c>
      <c r="M93" s="87" t="e">
        <f>S93/T93-1</f>
        <v>#DIV/0!</v>
      </c>
      <c r="N93" s="110">
        <f>Q93-R93</f>
        <v>0</v>
      </c>
      <c r="O93" s="110">
        <f>R93-S93</f>
        <v>0</v>
      </c>
      <c r="P93" s="110">
        <f>S93-T93</f>
        <v>0</v>
      </c>
      <c r="Q93" s="111"/>
      <c r="R93" s="111"/>
      <c r="S93" s="111"/>
      <c r="T93" s="111"/>
      <c r="U93" s="87">
        <f>(AA93-AB93)/ABS(AB93)</f>
        <v>-1</v>
      </c>
      <c r="V93" s="87">
        <f>(AB93-AC93)/ABS(AC93)</f>
        <v>-0.16143011917659805</v>
      </c>
      <c r="W93" s="87">
        <f>(AC93-AD93)/ABS(AD93)</f>
        <v>0.29756326148078738</v>
      </c>
      <c r="X93" s="110">
        <f>AA93-AB93</f>
        <v>-4.6440000000000001</v>
      </c>
      <c r="Y93" s="110">
        <f>AB93-AC93</f>
        <v>-0.89400000000000013</v>
      </c>
      <c r="Z93" s="110">
        <f>AC93-AD93</f>
        <v>1.2700000000000005</v>
      </c>
      <c r="AA93" s="111"/>
      <c r="AB93" s="111">
        <v>4.6440000000000001</v>
      </c>
      <c r="AC93" s="111">
        <v>5.5380000000000003</v>
      </c>
      <c r="AD93" s="111">
        <v>4.2679999999999998</v>
      </c>
      <c r="AE93" s="87">
        <f>(AK93-AL93)/ABS(AL93)</f>
        <v>-1</v>
      </c>
      <c r="AF93" s="87">
        <f>(AL93-AM93)/ABS(AM93)</f>
        <v>-0.50579896907216493</v>
      </c>
      <c r="AG93" s="87">
        <f>(AM93-AN93)/ABS(AN93)</f>
        <v>1.8634686346863467</v>
      </c>
      <c r="AH93" s="110">
        <f>AK93-AL93</f>
        <v>-0.76700000000000002</v>
      </c>
      <c r="AI93" s="110">
        <f>AL93-AM93</f>
        <v>-0.78500000000000003</v>
      </c>
      <c r="AJ93" s="110">
        <f>AM93-AN93</f>
        <v>1.01</v>
      </c>
      <c r="AK93" s="111"/>
      <c r="AL93" s="111">
        <v>0.76700000000000002</v>
      </c>
      <c r="AM93" s="111">
        <v>1.552</v>
      </c>
      <c r="AN93" s="111">
        <v>0.54200000000000004</v>
      </c>
      <c r="AO93" s="87">
        <f>(AU93-AV93)/ABS(AV93)</f>
        <v>-1</v>
      </c>
      <c r="AP93" s="87">
        <f>(AV93-AW93)/ABS(AW93)</f>
        <v>-0.29972752043596729</v>
      </c>
      <c r="AQ93" s="87">
        <f>(AW93-AX93)/ABS(AX93)</f>
        <v>4.2932692307692308</v>
      </c>
      <c r="AR93" s="110">
        <f>AU93-AV93</f>
        <v>-0.77100000000000002</v>
      </c>
      <c r="AS93" s="110">
        <f>AV93-AW93</f>
        <v>-0.32999999999999996</v>
      </c>
      <c r="AT93" s="110">
        <f>AW93-AX93</f>
        <v>0.89300000000000002</v>
      </c>
      <c r="AU93" s="111"/>
      <c r="AV93" s="111">
        <v>0.77100000000000002</v>
      </c>
      <c r="AW93" s="111">
        <v>1.101</v>
      </c>
      <c r="AX93" s="111">
        <v>0.20799999999999999</v>
      </c>
      <c r="AY93" s="87">
        <f>(BE93-BF93)/ABS(BF93)</f>
        <v>-1</v>
      </c>
      <c r="AZ93" s="87">
        <f>(BF93-BG93)/ABS(BG93)</f>
        <v>9.5170003177629525E-2</v>
      </c>
      <c r="BA93" s="87">
        <f>(BG93-BH93)/ABS(BH93)</f>
        <v>0.15783664459161142</v>
      </c>
      <c r="BB93" s="110">
        <f>BE93-BF93</f>
        <v>-6.8929999999999998</v>
      </c>
      <c r="BC93" s="110">
        <f>BF93-BG93</f>
        <v>0.5990000000000002</v>
      </c>
      <c r="BD93" s="110">
        <f>BG93-BH93</f>
        <v>0.85799999999999965</v>
      </c>
      <c r="BE93" s="111"/>
      <c r="BF93" s="111">
        <v>6.8929999999999998</v>
      </c>
      <c r="BG93" s="111">
        <v>6.2939999999999996</v>
      </c>
      <c r="BH93" s="111">
        <v>5.4359999999999999</v>
      </c>
      <c r="BI93" s="87">
        <f>(BO93-BP93)/ABS(BP93)</f>
        <v>-1</v>
      </c>
      <c r="BJ93" s="87">
        <f>(BP93-BQ93)/ABS(BQ93)</f>
        <v>-7.0377184912603391E-2</v>
      </c>
      <c r="BK93" s="87">
        <f>(BQ93-BR93)/ABS(BR93)</f>
        <v>-0.3877436070744622</v>
      </c>
      <c r="BL93" s="110">
        <f>BO93-BP93</f>
        <v>-10.105</v>
      </c>
      <c r="BM93" s="110">
        <f>BP93-BQ93</f>
        <v>-0.76499999999999879</v>
      </c>
      <c r="BN93" s="110">
        <f>BQ93-BR93</f>
        <v>-6.8840000000000021</v>
      </c>
      <c r="BO93" s="111"/>
      <c r="BP93" s="111">
        <v>10.105</v>
      </c>
      <c r="BQ93" s="111">
        <v>10.87</v>
      </c>
      <c r="BR93" s="111">
        <v>17.754000000000001</v>
      </c>
      <c r="BS93" s="87">
        <f>(BY93-BZ93)/ABS(BZ93)</f>
        <v>-1</v>
      </c>
      <c r="BT93" s="87">
        <f>(BZ93-CA93)/ABS(CA93)</f>
        <v>0</v>
      </c>
      <c r="BU93" s="87">
        <f>(CA93-CB93)/ABS(CB93)</f>
        <v>-0.125</v>
      </c>
      <c r="BV93" s="110">
        <f>BY93-BZ93</f>
        <v>-7</v>
      </c>
      <c r="BW93" s="110">
        <f>BZ93-CA93</f>
        <v>0</v>
      </c>
      <c r="BX93" s="110">
        <f>CA93-CB93</f>
        <v>-1</v>
      </c>
      <c r="BY93" s="54"/>
      <c r="BZ93" s="54">
        <v>7</v>
      </c>
      <c r="CA93" s="54">
        <v>7</v>
      </c>
      <c r="CB93" s="54">
        <v>8</v>
      </c>
      <c r="CC93" s="110">
        <f>Tabel1[[#This Row],[2023 - Antal skibe ]]-Tabel1[[#This Row],[2022 - Antal skibe ]]</f>
        <v>0</v>
      </c>
      <c r="CD93" s="110">
        <f>Tabel1[[#This Row],[2022 - Antal skibe ]]-Tabel1[[#This Row],[2021 - Antal skibe ]]</f>
        <v>0</v>
      </c>
      <c r="CE93" s="5"/>
      <c r="CF93" s="5"/>
      <c r="CG93" s="5"/>
      <c r="CH93" s="100" t="e">
        <f>(Tabel1[[#This Row],[Godsomsætning 2023]]-Tabel1[[#This Row],[Godsomsætning 2022]])/Tabel1[[#This Row],[Godsomsætning 2022]]</f>
        <v>#DIV/0!</v>
      </c>
      <c r="CI93" s="100" t="e">
        <f>(Tabel1[[#This Row],[Godsomsætning 2022]]-Tabel1[[#This Row],[Godsomsætning 2021]])/Tabel1[[#This Row],[Godsomsætning 2021]]</f>
        <v>#DIV/0!</v>
      </c>
      <c r="CJ93" s="99">
        <f>Tabel1[[#This Row],[Godsomsætning 2023]]-Tabel1[[#This Row],[Godsomsætning 2022]]</f>
        <v>0</v>
      </c>
      <c r="CK93" s="89">
        <f>Tabel1[[#This Row],[Godsomsætning 2022]]-Tabel1[[#This Row],[Godsomsætning 2021]]</f>
        <v>0</v>
      </c>
      <c r="CL93" s="54"/>
      <c r="CM93" s="54"/>
      <c r="CN93" s="54"/>
      <c r="CO93" s="19"/>
      <c r="CP93" s="1" t="s">
        <v>9</v>
      </c>
      <c r="CQ93" s="4"/>
      <c r="CR93" s="1">
        <v>2100</v>
      </c>
      <c r="CS93" s="1" t="s">
        <v>360</v>
      </c>
      <c r="CT93" s="15" t="s">
        <v>15</v>
      </c>
    </row>
    <row r="94" spans="1:98" s="97" customFormat="1" x14ac:dyDescent="0.25">
      <c r="A94" s="80" t="s">
        <v>207</v>
      </c>
      <c r="B94" s="117">
        <v>19272796</v>
      </c>
      <c r="C94" s="5" t="s">
        <v>355</v>
      </c>
      <c r="D94"/>
      <c r="E94">
        <v>469000</v>
      </c>
      <c r="F94" s="108">
        <v>45435</v>
      </c>
      <c r="G94" s="109"/>
      <c r="H94" s="109" t="s">
        <v>21</v>
      </c>
      <c r="I94" s="109" t="s">
        <v>21</v>
      </c>
      <c r="J94" s="109" t="s">
        <v>21</v>
      </c>
      <c r="K94" s="87">
        <f>Q94/R94-1</f>
        <v>-1</v>
      </c>
      <c r="L94" s="87">
        <f>R94/S94-1</f>
        <v>2.9468950615955336E-2</v>
      </c>
      <c r="M94" s="87">
        <f>S94/T94-1</f>
        <v>0.20892703516054834</v>
      </c>
      <c r="N94" s="110">
        <f>Q94-R94</f>
        <v>-5547.8370000000004</v>
      </c>
      <c r="O94" s="110">
        <f>R94-S94</f>
        <v>158.8090000000002</v>
      </c>
      <c r="P94" s="110">
        <f>S94-T94</f>
        <v>931.33300000000054</v>
      </c>
      <c r="Q94" s="111"/>
      <c r="R94" s="111">
        <v>5547.8370000000004</v>
      </c>
      <c r="S94" s="111">
        <v>5389.0280000000002</v>
      </c>
      <c r="T94" s="111">
        <v>4457.6949999999997</v>
      </c>
      <c r="U94" s="87">
        <f>(AA94-AB94)/ABS(AB94)</f>
        <v>-1</v>
      </c>
      <c r="V94" s="87">
        <f>(AB94-AC94)/ABS(AC94)</f>
        <v>4.4712545180742858E-2</v>
      </c>
      <c r="W94" s="87">
        <f>(AC94-AD94)/ABS(AD94)</f>
        <v>0.25977736824673531</v>
      </c>
      <c r="X94" s="110">
        <f>AA94-AB94</f>
        <v>-1577.5640000000001</v>
      </c>
      <c r="Y94" s="110">
        <f>AB94-AC94</f>
        <v>67.518000000000029</v>
      </c>
      <c r="Z94" s="110">
        <f>AC94-AD94</f>
        <v>311.38499999999999</v>
      </c>
      <c r="AA94" s="111"/>
      <c r="AB94" s="111">
        <v>1577.5640000000001</v>
      </c>
      <c r="AC94" s="111">
        <v>1510.046</v>
      </c>
      <c r="AD94" s="111">
        <v>1198.6610000000001</v>
      </c>
      <c r="AE94" s="87">
        <f>(AK94-AL94)/ABS(AL94)</f>
        <v>-1</v>
      </c>
      <c r="AF94" s="87">
        <f>(AL94-AM94)/ABS(AM94)</f>
        <v>-8.7729121385341252E-2</v>
      </c>
      <c r="AG94" s="87">
        <f>(AM94-AN94)/ABS(AN94)</f>
        <v>0.59964336023059439</v>
      </c>
      <c r="AH94" s="110">
        <f>AK94-AL94</f>
        <v>-179.22200000000001</v>
      </c>
      <c r="AI94" s="110">
        <f>AL94-AM94</f>
        <v>-17.234999999999985</v>
      </c>
      <c r="AJ94" s="110">
        <f>AM94-AN94</f>
        <v>73.643999999999991</v>
      </c>
      <c r="AK94" s="111"/>
      <c r="AL94" s="111">
        <v>179.22200000000001</v>
      </c>
      <c r="AM94" s="111">
        <v>196.45699999999999</v>
      </c>
      <c r="AN94" s="111">
        <v>122.813</v>
      </c>
      <c r="AO94" s="87">
        <f>(AU94-AV94)/ABS(AV94)</f>
        <v>-1</v>
      </c>
      <c r="AP94" s="87">
        <f>(AV94-AW94)/ABS(AW94)</f>
        <v>-0.328569564082485</v>
      </c>
      <c r="AQ94" s="87">
        <f>(AW94-AX94)/ABS(AX94)</f>
        <v>0.85405855940634001</v>
      </c>
      <c r="AR94" s="110">
        <f>AU94-AV94</f>
        <v>-92.600999999999999</v>
      </c>
      <c r="AS94" s="110">
        <f>AV94-AW94</f>
        <v>-45.314999999999998</v>
      </c>
      <c r="AT94" s="110">
        <f>AW94-AX94</f>
        <v>63.53</v>
      </c>
      <c r="AU94" s="111"/>
      <c r="AV94" s="111">
        <v>92.600999999999999</v>
      </c>
      <c r="AW94" s="111">
        <v>137.916</v>
      </c>
      <c r="AX94" s="111">
        <v>74.385999999999996</v>
      </c>
      <c r="AY94" s="87">
        <f>(BE94-BF94)/ABS(BF94)</f>
        <v>-1</v>
      </c>
      <c r="AZ94" s="87">
        <f>(BF94-BG94)/ABS(BG94)</f>
        <v>5.8111316572208728E-2</v>
      </c>
      <c r="BA94" s="87">
        <f>(BG94-BH94)/ABS(BH94)</f>
        <v>0.14450251666147948</v>
      </c>
      <c r="BB94" s="110">
        <f>BE94-BF94</f>
        <v>-1128.4079999999999</v>
      </c>
      <c r="BC94" s="110">
        <f>BF94-BG94</f>
        <v>61.97199999999998</v>
      </c>
      <c r="BD94" s="110">
        <f>BG94-BH94</f>
        <v>134.64599999999996</v>
      </c>
      <c r="BE94" s="111"/>
      <c r="BF94" s="111">
        <v>1128.4079999999999</v>
      </c>
      <c r="BG94" s="111">
        <v>1066.4359999999999</v>
      </c>
      <c r="BH94" s="111">
        <v>931.79</v>
      </c>
      <c r="BI94" s="87">
        <f>(BO94-BP94)/ABS(BP94)</f>
        <v>-1</v>
      </c>
      <c r="BJ94" s="87">
        <f>(BP94-BQ94)/ABS(BQ94)</f>
        <v>7.198474328040548E-2</v>
      </c>
      <c r="BK94" s="87">
        <f>(BQ94-BR94)/ABS(BR94)</f>
        <v>0.1281670293950469</v>
      </c>
      <c r="BL94" s="110">
        <f>BO94-BP94</f>
        <v>-3357.453</v>
      </c>
      <c r="BM94" s="110">
        <f>BP94-BQ94</f>
        <v>225.45600000000013</v>
      </c>
      <c r="BN94" s="110">
        <f>BQ94-BR94</f>
        <v>355.81500000000005</v>
      </c>
      <c r="BO94" s="111"/>
      <c r="BP94" s="111">
        <v>3357.453</v>
      </c>
      <c r="BQ94" s="111">
        <v>3131.9969999999998</v>
      </c>
      <c r="BR94" s="111">
        <v>2776.1819999999998</v>
      </c>
      <c r="BS94" s="87">
        <f>(BY94-BZ94)/ABS(BZ94)</f>
        <v>-1</v>
      </c>
      <c r="BT94" s="87">
        <f>(BZ94-CA94)/ABS(CA94)</f>
        <v>0.11370262390670553</v>
      </c>
      <c r="BU94" s="87">
        <f>(CA94-CB94)/ABS(CB94)</f>
        <v>8.5443037974683542E-2</v>
      </c>
      <c r="BV94" s="110">
        <f>BY94-BZ94</f>
        <v>-382</v>
      </c>
      <c r="BW94" s="110">
        <f>BZ94-CA94</f>
        <v>39</v>
      </c>
      <c r="BX94" s="110">
        <f>CA94-CB94</f>
        <v>27</v>
      </c>
      <c r="BY94" s="54"/>
      <c r="BZ94" s="54">
        <v>382</v>
      </c>
      <c r="CA94" s="54">
        <v>343</v>
      </c>
      <c r="CB94" s="54">
        <v>316</v>
      </c>
      <c r="CC94" s="110">
        <f>Tabel1[[#This Row],[2023 - Antal skibe ]]-Tabel1[[#This Row],[2022 - Antal skibe ]]</f>
        <v>0</v>
      </c>
      <c r="CD94" s="110">
        <f>Tabel1[[#This Row],[2022 - Antal skibe ]]-Tabel1[[#This Row],[2021 - Antal skibe ]]</f>
        <v>0</v>
      </c>
      <c r="CE94" s="5"/>
      <c r="CF94" s="5"/>
      <c r="CG94" s="5"/>
      <c r="CH94" s="100" t="e">
        <f>(Tabel1[[#This Row],[Godsomsætning 2023]]-Tabel1[[#This Row],[Godsomsætning 2022]])/Tabel1[[#This Row],[Godsomsætning 2022]]</f>
        <v>#DIV/0!</v>
      </c>
      <c r="CI94" s="100" t="e">
        <f>(Tabel1[[#This Row],[Godsomsætning 2022]]-Tabel1[[#This Row],[Godsomsætning 2021]])/Tabel1[[#This Row],[Godsomsætning 2021]]</f>
        <v>#DIV/0!</v>
      </c>
      <c r="CJ94" s="99">
        <f>Tabel1[[#This Row],[Godsomsætning 2023]]-Tabel1[[#This Row],[Godsomsætning 2022]]</f>
        <v>0</v>
      </c>
      <c r="CK94" s="89">
        <f>Tabel1[[#This Row],[Godsomsætning 2022]]-Tabel1[[#This Row],[Godsomsætning 2021]]</f>
        <v>0</v>
      </c>
      <c r="CL94" s="54"/>
      <c r="CM94" s="54"/>
      <c r="CN94" s="54"/>
      <c r="CO94" s="19"/>
      <c r="CP94" s="1" t="s">
        <v>17</v>
      </c>
      <c r="CQ94" s="4" t="s">
        <v>13</v>
      </c>
      <c r="CR94" s="1">
        <v>9400</v>
      </c>
      <c r="CS94" s="1" t="s">
        <v>332</v>
      </c>
      <c r="CT94" s="15" t="s">
        <v>314</v>
      </c>
    </row>
    <row r="95" spans="1:98" s="97" customFormat="1" x14ac:dyDescent="0.25">
      <c r="A95" s="80" t="s">
        <v>180</v>
      </c>
      <c r="B95" s="117">
        <v>30804996</v>
      </c>
      <c r="C95" s="5" t="s">
        <v>165</v>
      </c>
      <c r="D95" t="s">
        <v>202</v>
      </c>
      <c r="E95">
        <v>271100</v>
      </c>
      <c r="F95" s="108">
        <v>45461</v>
      </c>
      <c r="G95" s="109"/>
      <c r="H95" s="109" t="s">
        <v>21</v>
      </c>
      <c r="I95" s="109" t="s">
        <v>21</v>
      </c>
      <c r="J95" s="109" t="s">
        <v>21</v>
      </c>
      <c r="K95" s="87" t="e">
        <f>Q95/R95-1</f>
        <v>#DIV/0!</v>
      </c>
      <c r="L95" s="87" t="e">
        <f>R95/S95-1</f>
        <v>#DIV/0!</v>
      </c>
      <c r="M95" s="87" t="e">
        <f>S95/T95-1</f>
        <v>#DIV/0!</v>
      </c>
      <c r="N95" s="110">
        <f>Q95-R95</f>
        <v>0</v>
      </c>
      <c r="O95" s="110">
        <f>R95-S95</f>
        <v>0</v>
      </c>
      <c r="P95" s="110">
        <f>S95-T95</f>
        <v>0</v>
      </c>
      <c r="Q95" s="111"/>
      <c r="R95" s="111"/>
      <c r="S95" s="111"/>
      <c r="T95" s="111"/>
      <c r="U95" s="87">
        <f>(AA95-AB95)/ABS(AB95)</f>
        <v>1</v>
      </c>
      <c r="V95" s="87">
        <f>(AB95-AC95)/ABS(AC95)</f>
        <v>-0.2310194089875853</v>
      </c>
      <c r="W95" s="87">
        <f>(AC95-AD95)/ABS(AD95)</f>
        <v>-5.5555201529393017</v>
      </c>
      <c r="X95" s="110">
        <f>AA95-AB95</f>
        <v>35.201000000000001</v>
      </c>
      <c r="Y95" s="110">
        <f>AB95-AC95</f>
        <v>-6.6060000000000016</v>
      </c>
      <c r="Z95" s="110">
        <f>AC95-AD95</f>
        <v>-34.872</v>
      </c>
      <c r="AA95" s="111"/>
      <c r="AB95" s="111">
        <v>-35.201000000000001</v>
      </c>
      <c r="AC95" s="111">
        <v>-28.594999999999999</v>
      </c>
      <c r="AD95" s="111">
        <v>6.2770000000000001</v>
      </c>
      <c r="AE95" s="87">
        <f>(AK95-AL95)/ABS(AL95)</f>
        <v>1</v>
      </c>
      <c r="AF95" s="87">
        <f>(AL95-AM95)/ABS(AM95)</f>
        <v>-0.35917069886159009</v>
      </c>
      <c r="AG95" s="87">
        <f>(AM95-AN95)/ABS(AN95)</f>
        <v>-1.08056949240894</v>
      </c>
      <c r="AH95" s="110">
        <f>AK95-AL95</f>
        <v>173.596</v>
      </c>
      <c r="AI95" s="110">
        <f>AL95-AM95</f>
        <v>-45.874000000000009</v>
      </c>
      <c r="AJ95" s="110">
        <f>AM95-AN95</f>
        <v>-66.334000000000003</v>
      </c>
      <c r="AK95" s="111"/>
      <c r="AL95" s="111">
        <v>-173.596</v>
      </c>
      <c r="AM95" s="111">
        <v>-127.72199999999999</v>
      </c>
      <c r="AN95" s="111">
        <v>-61.387999999999998</v>
      </c>
      <c r="AO95" s="87">
        <f>(AU95-AV95)/ABS(AV95)</f>
        <v>1</v>
      </c>
      <c r="AP95" s="87">
        <f>(AV95-AW95)/ABS(AW95)</f>
        <v>-0.33790275246362472</v>
      </c>
      <c r="AQ95" s="87">
        <f>(AW95-AX95)/ABS(AX95)</f>
        <v>-0.92109909348526009</v>
      </c>
      <c r="AR95" s="110">
        <f>AU95-AV95</f>
        <v>173.23699999999999</v>
      </c>
      <c r="AS95" s="110">
        <f>AV95-AW95</f>
        <v>-43.752999999999986</v>
      </c>
      <c r="AT95" s="110">
        <f>AW95-AX95</f>
        <v>-62.083000000000013</v>
      </c>
      <c r="AU95" s="111"/>
      <c r="AV95" s="111">
        <v>-173.23699999999999</v>
      </c>
      <c r="AW95" s="111">
        <v>-129.48400000000001</v>
      </c>
      <c r="AX95" s="111">
        <v>-67.400999999999996</v>
      </c>
      <c r="AY95" s="87">
        <f>(BE95-BF95)/ABS(BF95)</f>
        <v>-1</v>
      </c>
      <c r="AZ95" s="87">
        <f>(BF95-BG95)/ABS(BG95)</f>
        <v>0.63120464999903758</v>
      </c>
      <c r="BA95" s="87">
        <f>(BG95-BH95)/ABS(BH95)</f>
        <v>1.4976324960942198</v>
      </c>
      <c r="BB95" s="110">
        <f>BE95-BF95</f>
        <v>-169.505</v>
      </c>
      <c r="BC95" s="110">
        <f>BF95-BG95</f>
        <v>65.590999999999994</v>
      </c>
      <c r="BD95" s="110">
        <f>BG95-BH95</f>
        <v>62.309000000000005</v>
      </c>
      <c r="BE95" s="111"/>
      <c r="BF95" s="111">
        <v>169.505</v>
      </c>
      <c r="BG95" s="111">
        <v>103.914</v>
      </c>
      <c r="BH95" s="111">
        <v>41.604999999999997</v>
      </c>
      <c r="BI95" s="87">
        <f>(BO95-BP95)/ABS(BP95)</f>
        <v>-1</v>
      </c>
      <c r="BJ95" s="87">
        <f>(BP95-BQ95)/ABS(BQ95)</f>
        <v>0.30241141130865384</v>
      </c>
      <c r="BK95" s="87">
        <f>(BQ95-BR95)/ABS(BR95)</f>
        <v>0.78978634796759339</v>
      </c>
      <c r="BL95" s="110">
        <f>BO95-BP95</f>
        <v>-266.43299999999999</v>
      </c>
      <c r="BM95" s="110">
        <f>BP95-BQ95</f>
        <v>61.864000000000004</v>
      </c>
      <c r="BN95" s="110">
        <f>BQ95-BR95</f>
        <v>90.270999999999987</v>
      </c>
      <c r="BO95" s="111"/>
      <c r="BP95" s="111">
        <v>266.43299999999999</v>
      </c>
      <c r="BQ95" s="111">
        <v>204.56899999999999</v>
      </c>
      <c r="BR95" s="111">
        <v>114.298</v>
      </c>
      <c r="BS95" s="87">
        <f>(BY95-BZ95)/ABS(BZ95)</f>
        <v>-1</v>
      </c>
      <c r="BT95" s="87">
        <f>(BZ95-CA95)/ABS(CA95)</f>
        <v>0.22068965517241379</v>
      </c>
      <c r="BU95" s="87">
        <f>(CA95-CB95)/ABS(CB95)</f>
        <v>0.64772727272727271</v>
      </c>
      <c r="BV95" s="110">
        <f>BY95-BZ95</f>
        <v>-177</v>
      </c>
      <c r="BW95" s="110">
        <f>BZ95-CA95</f>
        <v>32</v>
      </c>
      <c r="BX95" s="110">
        <f>CA95-CB95</f>
        <v>57</v>
      </c>
      <c r="BY95" s="54"/>
      <c r="BZ95" s="54">
        <v>177</v>
      </c>
      <c r="CA95" s="54">
        <v>145</v>
      </c>
      <c r="CB95" s="54">
        <v>88</v>
      </c>
      <c r="CC95" s="110">
        <f>Tabel1[[#This Row],[2023 - Antal skibe ]]-Tabel1[[#This Row],[2022 - Antal skibe ]]</f>
        <v>0</v>
      </c>
      <c r="CD95" s="110">
        <f>Tabel1[[#This Row],[2022 - Antal skibe ]]-Tabel1[[#This Row],[2021 - Antal skibe ]]</f>
        <v>0</v>
      </c>
      <c r="CE95" s="5"/>
      <c r="CF95" s="5"/>
      <c r="CG95" s="5"/>
      <c r="CH95" s="100" t="e">
        <f>(Tabel1[[#This Row],[Godsomsætning 2023]]-Tabel1[[#This Row],[Godsomsætning 2022]])/Tabel1[[#This Row],[Godsomsætning 2022]]</f>
        <v>#DIV/0!</v>
      </c>
      <c r="CI95" s="100" t="e">
        <f>(Tabel1[[#This Row],[Godsomsætning 2022]]-Tabel1[[#This Row],[Godsomsætning 2021]])/Tabel1[[#This Row],[Godsomsætning 2021]]</f>
        <v>#DIV/0!</v>
      </c>
      <c r="CJ95" s="99">
        <f>Tabel1[[#This Row],[Godsomsætning 2023]]-Tabel1[[#This Row],[Godsomsætning 2022]]</f>
        <v>0</v>
      </c>
      <c r="CK95" s="89">
        <f>Tabel1[[#This Row],[Godsomsætning 2022]]-Tabel1[[#This Row],[Godsomsætning 2021]]</f>
        <v>0</v>
      </c>
      <c r="CL95" s="54"/>
      <c r="CM95" s="54"/>
      <c r="CN95" s="54"/>
      <c r="CO95" s="19"/>
      <c r="CP95" s="1" t="s">
        <v>9</v>
      </c>
      <c r="CQ95" s="4" t="s">
        <v>13</v>
      </c>
      <c r="CR95" s="1">
        <v>9500</v>
      </c>
      <c r="CS95" s="1" t="s">
        <v>407</v>
      </c>
      <c r="CT95" s="15" t="s">
        <v>14</v>
      </c>
    </row>
    <row r="96" spans="1:98" s="97" customFormat="1" x14ac:dyDescent="0.25">
      <c r="A96" s="80" t="s">
        <v>229</v>
      </c>
      <c r="B96" s="117">
        <v>27300294</v>
      </c>
      <c r="C96" s="5" t="s">
        <v>353</v>
      </c>
      <c r="D96"/>
      <c r="E96">
        <v>522920</v>
      </c>
      <c r="F96" s="108">
        <v>45399</v>
      </c>
      <c r="G96" s="109"/>
      <c r="H96" s="109" t="s">
        <v>21</v>
      </c>
      <c r="I96" s="109" t="s">
        <v>21</v>
      </c>
      <c r="J96" s="109" t="s">
        <v>21</v>
      </c>
      <c r="K96" s="87" t="e">
        <f>Q96/R96-1</f>
        <v>#DIV/0!</v>
      </c>
      <c r="L96" s="87" t="e">
        <f>R96/S96-1</f>
        <v>#DIV/0!</v>
      </c>
      <c r="M96" s="87" t="e">
        <f>S96/T96-1</f>
        <v>#DIV/0!</v>
      </c>
      <c r="N96" s="110">
        <f>Q96-R96</f>
        <v>0</v>
      </c>
      <c r="O96" s="110">
        <f>R96-S96</f>
        <v>0</v>
      </c>
      <c r="P96" s="110">
        <f>S96-T96</f>
        <v>0</v>
      </c>
      <c r="Q96" s="111"/>
      <c r="R96" s="111"/>
      <c r="S96" s="111"/>
      <c r="T96" s="111"/>
      <c r="U96" s="87">
        <f>(AA96-AB96)/ABS(AB96)</f>
        <v>-1</v>
      </c>
      <c r="V96" s="87">
        <f>(AB96-AC96)/ABS(AC96)</f>
        <v>-0.30683439242640392</v>
      </c>
      <c r="W96" s="87">
        <f>(AC96-AD96)/ABS(AD96)</f>
        <v>4.0364583333334092E-3</v>
      </c>
      <c r="X96" s="110">
        <f>AA96-AB96</f>
        <v>-10.69</v>
      </c>
      <c r="Y96" s="110">
        <f>AB96-AC96</f>
        <v>-4.7320000000000011</v>
      </c>
      <c r="Z96" s="110">
        <f>AC96-AD96</f>
        <v>6.2000000000001165E-2</v>
      </c>
      <c r="AA96" s="111"/>
      <c r="AB96" s="111">
        <v>10.69</v>
      </c>
      <c r="AC96" s="111">
        <v>15.422000000000001</v>
      </c>
      <c r="AD96" s="111">
        <v>15.36</v>
      </c>
      <c r="AE96" s="87">
        <f>(AK96-AL96)/ABS(AL96)</f>
        <v>-1</v>
      </c>
      <c r="AF96" s="87">
        <f>(AL96-AM96)/ABS(AM96)</f>
        <v>-0.3469960696238068</v>
      </c>
      <c r="AG96" s="87">
        <f>(AM96-AN96)/ABS(AN96)</f>
        <v>-1.9947723208144238E-2</v>
      </c>
      <c r="AH96" s="110">
        <f>AK96-AL96</f>
        <v>-4.6520000000000001</v>
      </c>
      <c r="AI96" s="110">
        <f>AL96-AM96</f>
        <v>-2.4719999999999995</v>
      </c>
      <c r="AJ96" s="110">
        <f>AM96-AN96</f>
        <v>-0.14500000000000046</v>
      </c>
      <c r="AK96" s="111"/>
      <c r="AL96" s="111">
        <v>4.6520000000000001</v>
      </c>
      <c r="AM96" s="111">
        <v>7.1239999999999997</v>
      </c>
      <c r="AN96" s="111">
        <v>7.2690000000000001</v>
      </c>
      <c r="AO96" s="87">
        <f>(AU96-AV96)/ABS(AV96)</f>
        <v>-1</v>
      </c>
      <c r="AP96" s="87">
        <f>(AV96-AW96)/ABS(AW96)</f>
        <v>-0.36025688526614796</v>
      </c>
      <c r="AQ96" s="87">
        <f>(AW96-AX96)/ABS(AX96)</f>
        <v>9.03582009157015E-2</v>
      </c>
      <c r="AR96" s="110">
        <f>AU96-AV96</f>
        <v>-5.18</v>
      </c>
      <c r="AS96" s="110">
        <f>AV96-AW96</f>
        <v>-2.9169999999999998</v>
      </c>
      <c r="AT96" s="110">
        <f>AW96-AX96</f>
        <v>0.67099999999999937</v>
      </c>
      <c r="AU96" s="111"/>
      <c r="AV96" s="111">
        <v>5.18</v>
      </c>
      <c r="AW96" s="111">
        <v>8.0969999999999995</v>
      </c>
      <c r="AX96" s="111">
        <v>7.4260000000000002</v>
      </c>
      <c r="AY96" s="87">
        <f>(BE96-BF96)/ABS(BF96)</f>
        <v>-1</v>
      </c>
      <c r="AZ96" s="87">
        <f>(BF96-BG96)/ABS(BG96)</f>
        <v>65.925445054209604</v>
      </c>
      <c r="BA96" s="87">
        <f>(BG96-BH96)/ABS(BH96)</f>
        <v>-0.34898919484140822</v>
      </c>
      <c r="BB96" s="110">
        <f>BE96-BF96</f>
        <v>-500</v>
      </c>
      <c r="BC96" s="110">
        <f>BF96-BG96</f>
        <v>492.529</v>
      </c>
      <c r="BD96" s="110">
        <f>BG96-BH96</f>
        <v>-4.0050000000000008</v>
      </c>
      <c r="BE96" s="111"/>
      <c r="BF96" s="111">
        <v>500</v>
      </c>
      <c r="BG96" s="111">
        <v>7.4710000000000001</v>
      </c>
      <c r="BH96" s="111">
        <v>11.476000000000001</v>
      </c>
      <c r="BI96" s="87">
        <f>(BO96-BP96)/ABS(BP96)</f>
        <v>-1</v>
      </c>
      <c r="BJ96" s="87">
        <f>(BP96-BQ96)/ABS(BQ96)</f>
        <v>-0.17962937605550219</v>
      </c>
      <c r="BK96" s="87">
        <f>(BQ96-BR96)/ABS(BR96)</f>
        <v>-0.16020468788929992</v>
      </c>
      <c r="BL96" s="110">
        <f>BO96-BP96</f>
        <v>-35.947000000000003</v>
      </c>
      <c r="BM96" s="110">
        <f>BP96-BQ96</f>
        <v>-7.8709999999999951</v>
      </c>
      <c r="BN96" s="110">
        <f>BQ96-BR96</f>
        <v>-8.3590000000000018</v>
      </c>
      <c r="BO96" s="111"/>
      <c r="BP96" s="111">
        <v>35.947000000000003</v>
      </c>
      <c r="BQ96" s="111">
        <v>43.817999999999998</v>
      </c>
      <c r="BR96" s="111">
        <v>52.177</v>
      </c>
      <c r="BS96" s="87">
        <f>(BY96-BZ96)/ABS(BZ96)</f>
        <v>-1</v>
      </c>
      <c r="BT96" s="87">
        <f>(BZ96-CA96)/ABS(CA96)</f>
        <v>-0.30769230769230771</v>
      </c>
      <c r="BU96" s="87">
        <f>(CA96-CB96)/ABS(CB96)</f>
        <v>0</v>
      </c>
      <c r="BV96" s="110">
        <f>BY96-BZ96</f>
        <v>-9</v>
      </c>
      <c r="BW96" s="110">
        <f>BZ96-CA96</f>
        <v>-4</v>
      </c>
      <c r="BX96" s="110">
        <f>CA96-CB96</f>
        <v>0</v>
      </c>
      <c r="BY96" s="54"/>
      <c r="BZ96" s="54">
        <v>9</v>
      </c>
      <c r="CA96" s="54">
        <v>13</v>
      </c>
      <c r="CB96" s="54">
        <v>13</v>
      </c>
      <c r="CC96" s="110">
        <f>Tabel1[[#This Row],[2023 - Antal skibe ]]-Tabel1[[#This Row],[2022 - Antal skibe ]]</f>
        <v>0</v>
      </c>
      <c r="CD96" s="110">
        <f>Tabel1[[#This Row],[2022 - Antal skibe ]]-Tabel1[[#This Row],[2021 - Antal skibe ]]</f>
        <v>0</v>
      </c>
      <c r="CE96" s="5"/>
      <c r="CF96" s="5"/>
      <c r="CG96" s="5"/>
      <c r="CH96" s="100" t="e">
        <f>(Tabel1[[#This Row],[Godsomsætning 2023]]-Tabel1[[#This Row],[Godsomsætning 2022]])/Tabel1[[#This Row],[Godsomsætning 2022]]</f>
        <v>#DIV/0!</v>
      </c>
      <c r="CI96" s="100" t="e">
        <f>(Tabel1[[#This Row],[Godsomsætning 2022]]-Tabel1[[#This Row],[Godsomsætning 2021]])/Tabel1[[#This Row],[Godsomsætning 2021]]</f>
        <v>#DIV/0!</v>
      </c>
      <c r="CJ96" s="99">
        <f>Tabel1[[#This Row],[Godsomsætning 2023]]-Tabel1[[#This Row],[Godsomsætning 2022]]</f>
        <v>0</v>
      </c>
      <c r="CK96" s="89">
        <f>Tabel1[[#This Row],[Godsomsætning 2022]]-Tabel1[[#This Row],[Godsomsætning 2021]]</f>
        <v>0</v>
      </c>
      <c r="CL96" s="54"/>
      <c r="CM96" s="54"/>
      <c r="CN96" s="54"/>
      <c r="CO96" s="19"/>
      <c r="CP96" s="1" t="s">
        <v>9</v>
      </c>
      <c r="CQ96" s="4"/>
      <c r="CR96" s="1">
        <v>8000</v>
      </c>
      <c r="CS96" s="1" t="s">
        <v>340</v>
      </c>
      <c r="CT96" s="15" t="s">
        <v>10</v>
      </c>
    </row>
    <row r="97" spans="1:98" s="97" customFormat="1" x14ac:dyDescent="0.25">
      <c r="A97" s="80" t="s">
        <v>117</v>
      </c>
      <c r="B97" s="117">
        <v>81445710</v>
      </c>
      <c r="C97" s="5" t="s">
        <v>112</v>
      </c>
      <c r="D97"/>
      <c r="E97">
        <v>522910</v>
      </c>
      <c r="F97" s="108">
        <v>45406</v>
      </c>
      <c r="G97" s="109"/>
      <c r="H97" s="109" t="s">
        <v>21</v>
      </c>
      <c r="I97" s="109" t="s">
        <v>21</v>
      </c>
      <c r="J97" s="109" t="s">
        <v>21</v>
      </c>
      <c r="K97" s="87">
        <f>Q97/R97-1</f>
        <v>-1</v>
      </c>
      <c r="L97" s="87">
        <f>R97/S97-1</f>
        <v>-6.5303001139278005E-2</v>
      </c>
      <c r="M97" s="87">
        <f>S97/T97-1</f>
        <v>0.80783410138248857</v>
      </c>
      <c r="N97" s="110">
        <f>Q97-R97</f>
        <v>-179.67400000000001</v>
      </c>
      <c r="O97" s="110">
        <f>R97-S97</f>
        <v>-12.552999999999997</v>
      </c>
      <c r="P97" s="110">
        <f>S97-T97</f>
        <v>85.897000000000006</v>
      </c>
      <c r="Q97" s="111"/>
      <c r="R97" s="111">
        <v>179.67400000000001</v>
      </c>
      <c r="S97" s="111">
        <v>192.227</v>
      </c>
      <c r="T97" s="111">
        <v>106.33</v>
      </c>
      <c r="U97" s="87">
        <f>(AA97-AB97)/ABS(AB97)</f>
        <v>-1</v>
      </c>
      <c r="V97" s="87">
        <f>(AB97-AC97)/ABS(AC97)</f>
        <v>-0.11491765638679199</v>
      </c>
      <c r="W97" s="87">
        <f>(AC97-AD97)/ABS(AD97)</f>
        <v>0.86288176013539497</v>
      </c>
      <c r="X97" s="110">
        <f>AA97-AB97</f>
        <v>-107.164</v>
      </c>
      <c r="Y97" s="110">
        <f>AB97-AC97</f>
        <v>-13.914000000000001</v>
      </c>
      <c r="Z97" s="110">
        <f>AC97-AD97</f>
        <v>56.082999999999998</v>
      </c>
      <c r="AA97" s="111"/>
      <c r="AB97" s="111">
        <v>107.164</v>
      </c>
      <c r="AC97" s="111">
        <v>121.078</v>
      </c>
      <c r="AD97" s="111">
        <v>64.995000000000005</v>
      </c>
      <c r="AE97" s="87">
        <f>(AK97-AL97)/ABS(AL97)</f>
        <v>-1</v>
      </c>
      <c r="AF97" s="87">
        <f>(AL97-AM97)/ABS(AM97)</f>
        <v>-0.25634532853049918</v>
      </c>
      <c r="AG97" s="87">
        <f>(AM97-AN97)/ABS(AN97)</f>
        <v>1.2390598381601365</v>
      </c>
      <c r="AH97" s="110">
        <f>AK97-AL97</f>
        <v>-62.554000000000002</v>
      </c>
      <c r="AI97" s="110">
        <f>AL97-AM97</f>
        <v>-21.563000000000002</v>
      </c>
      <c r="AJ97" s="110">
        <f>AM97-AN97</f>
        <v>46.549000000000007</v>
      </c>
      <c r="AK97" s="111"/>
      <c r="AL97" s="111">
        <v>62.554000000000002</v>
      </c>
      <c r="AM97" s="111">
        <v>84.117000000000004</v>
      </c>
      <c r="AN97" s="111">
        <v>37.567999999999998</v>
      </c>
      <c r="AO97" s="87">
        <f>(AU97-AV97)/ABS(AV97)</f>
        <v>-1</v>
      </c>
      <c r="AP97" s="87">
        <f>(AV97-AW97)/ABS(AW97)</f>
        <v>-0.36126430415688354</v>
      </c>
      <c r="AQ97" s="87">
        <f>(AW97-AX97)/ABS(AX97)</f>
        <v>2.1256506845140137</v>
      </c>
      <c r="AR97" s="110">
        <f>AU97-AV97</f>
        <v>-163.768</v>
      </c>
      <c r="AS97" s="110">
        <f>AV97-AW97</f>
        <v>-92.626000000000005</v>
      </c>
      <c r="AT97" s="110">
        <f>AW97-AX97</f>
        <v>174.36500000000001</v>
      </c>
      <c r="AU97" s="111"/>
      <c r="AV97" s="111">
        <v>163.768</v>
      </c>
      <c r="AW97" s="111">
        <v>256.39400000000001</v>
      </c>
      <c r="AX97" s="111">
        <v>82.028999999999996</v>
      </c>
      <c r="AY97" s="87">
        <f>(BE97-BF97)/ABS(BF97)</f>
        <v>-1</v>
      </c>
      <c r="AZ97" s="87">
        <f>(BF97-BG97)/ABS(BG97)</f>
        <v>-0.2485862405770243</v>
      </c>
      <c r="BA97" s="87">
        <f>(BG97-BH97)/ABS(BH97)</f>
        <v>1.6561959500811581</v>
      </c>
      <c r="BB97" s="110">
        <f>BE97-BF97</f>
        <v>-150.01599999999999</v>
      </c>
      <c r="BC97" s="110">
        <f>BF97-BG97</f>
        <v>-49.629000000000019</v>
      </c>
      <c r="BD97" s="110">
        <f>BG97-BH97</f>
        <v>124.483</v>
      </c>
      <c r="BE97" s="111"/>
      <c r="BF97" s="111">
        <v>150.01599999999999</v>
      </c>
      <c r="BG97" s="111">
        <v>199.64500000000001</v>
      </c>
      <c r="BH97" s="111">
        <v>75.162000000000006</v>
      </c>
      <c r="BI97" s="87">
        <f>(BO97-BP97)/ABS(BP97)</f>
        <v>-1</v>
      </c>
      <c r="BJ97" s="87">
        <f>(BP97-BQ97)/ABS(BQ97)</f>
        <v>-2.3818434815987801E-2</v>
      </c>
      <c r="BK97" s="87">
        <f>(BQ97-BR97)/ABS(BR97)</f>
        <v>1.2008011489235884</v>
      </c>
      <c r="BL97" s="110">
        <f>BO97-BP97</f>
        <v>-305.16899999999998</v>
      </c>
      <c r="BM97" s="110">
        <f>BP97-BQ97</f>
        <v>-7.4460000000000264</v>
      </c>
      <c r="BN97" s="110">
        <f>BQ97-BR97</f>
        <v>170.56900000000002</v>
      </c>
      <c r="BO97" s="111"/>
      <c r="BP97" s="111">
        <v>305.16899999999998</v>
      </c>
      <c r="BQ97" s="111">
        <v>312.61500000000001</v>
      </c>
      <c r="BR97" s="111">
        <v>142.04599999999999</v>
      </c>
      <c r="BS97" s="87">
        <f>(BY97-BZ97)/ABS(BZ97)</f>
        <v>-1</v>
      </c>
      <c r="BT97" s="87">
        <f>(BZ97-CA97)/ABS(CA97)</f>
        <v>0.18421052631578946</v>
      </c>
      <c r="BU97" s="87">
        <f>(CA97-CB97)/ABS(CB97)</f>
        <v>0.1875</v>
      </c>
      <c r="BV97" s="110">
        <f>BY97-BZ97</f>
        <v>-45</v>
      </c>
      <c r="BW97" s="110">
        <f>BZ97-CA97</f>
        <v>7</v>
      </c>
      <c r="BX97" s="110">
        <f>CA97-CB97</f>
        <v>6</v>
      </c>
      <c r="BY97" s="54"/>
      <c r="BZ97" s="54">
        <v>45</v>
      </c>
      <c r="CA97" s="54">
        <v>38</v>
      </c>
      <c r="CB97" s="54">
        <v>32</v>
      </c>
      <c r="CC97" s="110">
        <f>Tabel1[[#This Row],[2023 - Antal skibe ]]-Tabel1[[#This Row],[2022 - Antal skibe ]]</f>
        <v>0</v>
      </c>
      <c r="CD97" s="110">
        <f>Tabel1[[#This Row],[2022 - Antal skibe ]]-Tabel1[[#This Row],[2021 - Antal skibe ]]</f>
        <v>-36</v>
      </c>
      <c r="CE97" s="5"/>
      <c r="CF97" s="5"/>
      <c r="CG97" s="5">
        <v>36</v>
      </c>
      <c r="CH97" s="100" t="e">
        <f>(Tabel1[[#This Row],[Godsomsætning 2023]]-Tabel1[[#This Row],[Godsomsætning 2022]])/Tabel1[[#This Row],[Godsomsætning 2022]]</f>
        <v>#DIV/0!</v>
      </c>
      <c r="CI97" s="100" t="e">
        <f>(Tabel1[[#This Row],[Godsomsætning 2022]]-Tabel1[[#This Row],[Godsomsætning 2021]])/Tabel1[[#This Row],[Godsomsætning 2021]]</f>
        <v>#DIV/0!</v>
      </c>
      <c r="CJ97" s="99">
        <f>Tabel1[[#This Row],[Godsomsætning 2023]]-Tabel1[[#This Row],[Godsomsætning 2022]]</f>
        <v>0</v>
      </c>
      <c r="CK97" s="89">
        <f>Tabel1[[#This Row],[Godsomsætning 2022]]-Tabel1[[#This Row],[Godsomsætning 2021]]</f>
        <v>0</v>
      </c>
      <c r="CL97" s="54"/>
      <c r="CM97" s="54"/>
      <c r="CN97" s="54"/>
      <c r="CO97" s="19"/>
      <c r="CP97" s="1" t="s">
        <v>18</v>
      </c>
      <c r="CQ97" s="4" t="s">
        <v>13</v>
      </c>
      <c r="CR97" s="1">
        <v>3390</v>
      </c>
      <c r="CS97" s="1" t="s">
        <v>337</v>
      </c>
      <c r="CT97" s="15" t="s">
        <v>15</v>
      </c>
    </row>
    <row r="98" spans="1:98" s="97" customFormat="1" x14ac:dyDescent="0.25">
      <c r="A98" s="80" t="s">
        <v>141</v>
      </c>
      <c r="B98" s="117">
        <v>17952072</v>
      </c>
      <c r="C98" s="5" t="s">
        <v>112</v>
      </c>
      <c r="D98"/>
      <c r="E98">
        <v>502000</v>
      </c>
      <c r="F98" s="108">
        <v>45435</v>
      </c>
      <c r="G98" s="109"/>
      <c r="H98" s="109" t="s">
        <v>21</v>
      </c>
      <c r="I98" s="109" t="s">
        <v>21</v>
      </c>
      <c r="J98" s="109" t="s">
        <v>21</v>
      </c>
      <c r="K98" s="87">
        <f>Q98/R98-1</f>
        <v>-1</v>
      </c>
      <c r="L98" s="87">
        <f>R98/S98-1</f>
        <v>0.19610605866530029</v>
      </c>
      <c r="M98" s="87">
        <f>S98/T98-1</f>
        <v>-0.1262451035254617</v>
      </c>
      <c r="N98" s="110">
        <f>Q98-R98</f>
        <v>-84.042000000000002</v>
      </c>
      <c r="O98" s="110">
        <f>R98-S98</f>
        <v>13.778999999999996</v>
      </c>
      <c r="P98" s="110">
        <f>S98-T98</f>
        <v>-10.152000000000001</v>
      </c>
      <c r="Q98" s="111"/>
      <c r="R98" s="111">
        <v>84.042000000000002</v>
      </c>
      <c r="S98" s="111">
        <v>70.263000000000005</v>
      </c>
      <c r="T98" s="111">
        <v>80.415000000000006</v>
      </c>
      <c r="U98" s="87">
        <f>(AA98-AB98)/ABS(AB98)</f>
        <v>-1</v>
      </c>
      <c r="V98" s="87">
        <f>(AB98-AC98)/ABS(AC98)</f>
        <v>0.16570140004217981</v>
      </c>
      <c r="W98" s="87">
        <f>(AC98-AD98)/ABS(AD98)</f>
        <v>-0.10622471616860238</v>
      </c>
      <c r="X98" s="110">
        <f>AA98-AB98</f>
        <v>-71.855000000000004</v>
      </c>
      <c r="Y98" s="110">
        <f>AB98-AC98</f>
        <v>10.214000000000006</v>
      </c>
      <c r="Z98" s="110">
        <f>AC98-AD98</f>
        <v>-7.3260000000000005</v>
      </c>
      <c r="AA98" s="111"/>
      <c r="AB98" s="111">
        <v>71.855000000000004</v>
      </c>
      <c r="AC98" s="111">
        <v>61.640999999999998</v>
      </c>
      <c r="AD98" s="111">
        <v>68.966999999999999</v>
      </c>
      <c r="AE98" s="87">
        <f>(AK98-AL98)/ABS(AL98)</f>
        <v>-1</v>
      </c>
      <c r="AF98" s="87">
        <f>(AL98-AM98)/ABS(AM98)</f>
        <v>0.4325539568345324</v>
      </c>
      <c r="AG98" s="87">
        <f>(AM98-AN98)/ABS(AN98)</f>
        <v>-0.28960817717206133</v>
      </c>
      <c r="AH98" s="110">
        <f>AK98-AL98</f>
        <v>-4.7789999999999999</v>
      </c>
      <c r="AI98" s="110">
        <f>AL98-AM98</f>
        <v>1.4430000000000001</v>
      </c>
      <c r="AJ98" s="110">
        <f>AM98-AN98</f>
        <v>-1.3599999999999999</v>
      </c>
      <c r="AK98" s="111"/>
      <c r="AL98" s="111">
        <v>4.7789999999999999</v>
      </c>
      <c r="AM98" s="111">
        <v>3.3359999999999999</v>
      </c>
      <c r="AN98" s="111">
        <v>4.6959999999999997</v>
      </c>
      <c r="AO98" s="87">
        <f>(AU98-AV98)/ABS(AV98)</f>
        <v>-1</v>
      </c>
      <c r="AP98" s="87">
        <f>(AV98-AW98)/ABS(AW98)</f>
        <v>-0.37578447879993876</v>
      </c>
      <c r="AQ98" s="87">
        <f>(AW98-AX98)/ABS(AX98)</f>
        <v>0.67341188524590179</v>
      </c>
      <c r="AR98" s="110">
        <f>AU98-AV98</f>
        <v>-4.0780000000000003</v>
      </c>
      <c r="AS98" s="110">
        <f>AV98-AW98</f>
        <v>-2.4550000000000001</v>
      </c>
      <c r="AT98" s="110">
        <f>AW98-AX98</f>
        <v>2.6290000000000004</v>
      </c>
      <c r="AU98" s="111"/>
      <c r="AV98" s="111">
        <v>4.0780000000000003</v>
      </c>
      <c r="AW98" s="111">
        <v>6.5330000000000004</v>
      </c>
      <c r="AX98" s="111">
        <v>3.9039999999999999</v>
      </c>
      <c r="AY98" s="87">
        <f>(BE98-BF98)/ABS(BF98)</f>
        <v>-1</v>
      </c>
      <c r="AZ98" s="87">
        <f>(BF98-BG98)/ABS(BG98)</f>
        <v>-0.39740782905683508</v>
      </c>
      <c r="BA98" s="87">
        <f>(BG98-BH98)/ABS(BH98)</f>
        <v>0.18123512982310963</v>
      </c>
      <c r="BB98" s="110">
        <f>BE98-BF98</f>
        <v>-6.8810000000000002</v>
      </c>
      <c r="BC98" s="110">
        <f>BF98-BG98</f>
        <v>-4.5380000000000003</v>
      </c>
      <c r="BD98" s="110">
        <f>BG98-BH98</f>
        <v>1.7520000000000007</v>
      </c>
      <c r="BE98" s="111"/>
      <c r="BF98" s="111">
        <v>6.8810000000000002</v>
      </c>
      <c r="BG98" s="111">
        <v>11.419</v>
      </c>
      <c r="BH98" s="111">
        <v>9.6669999999999998</v>
      </c>
      <c r="BI98" s="87">
        <f>(BO98-BP98)/ABS(BP98)</f>
        <v>-1</v>
      </c>
      <c r="BJ98" s="87">
        <f>(BP98-BQ98)/ABS(BQ98)</f>
        <v>-0.13420900398135227</v>
      </c>
      <c r="BK98" s="87">
        <f>(BQ98-BR98)/ABS(BR98)</f>
        <v>0.26265360488098305</v>
      </c>
      <c r="BL98" s="110">
        <f>BO98-BP98</f>
        <v>-25.443000000000001</v>
      </c>
      <c r="BM98" s="110">
        <f>BP98-BQ98</f>
        <v>-3.9439999999999991</v>
      </c>
      <c r="BN98" s="110">
        <f>BQ98-BR98</f>
        <v>6.1129999999999995</v>
      </c>
      <c r="BO98" s="111"/>
      <c r="BP98" s="111">
        <v>25.443000000000001</v>
      </c>
      <c r="BQ98" s="111">
        <v>29.387</v>
      </c>
      <c r="BR98" s="111">
        <v>23.274000000000001</v>
      </c>
      <c r="BS98" s="87">
        <f>(BY98-BZ98)/ABS(BZ98)</f>
        <v>-1</v>
      </c>
      <c r="BT98" s="87">
        <f>(BZ98-CA98)/ABS(CA98)</f>
        <v>0.15217391304347827</v>
      </c>
      <c r="BU98" s="87">
        <f>(CA98-CB98)/ABS(CB98)</f>
        <v>-0.19298245614035087</v>
      </c>
      <c r="BV98" s="110">
        <f>BY98-BZ98</f>
        <v>-53</v>
      </c>
      <c r="BW98" s="110">
        <f>BZ98-CA98</f>
        <v>7</v>
      </c>
      <c r="BX98" s="110">
        <f>CA98-CB98</f>
        <v>-11</v>
      </c>
      <c r="BY98" s="54"/>
      <c r="BZ98" s="54">
        <v>53</v>
      </c>
      <c r="CA98" s="54">
        <v>46</v>
      </c>
      <c r="CB98" s="54">
        <v>57</v>
      </c>
      <c r="CC98" s="110">
        <f>Tabel1[[#This Row],[2023 - Antal skibe ]]-Tabel1[[#This Row],[2022 - Antal skibe ]]</f>
        <v>0</v>
      </c>
      <c r="CD98" s="110">
        <f>Tabel1[[#This Row],[2022 - Antal skibe ]]-Tabel1[[#This Row],[2021 - Antal skibe ]]</f>
        <v>0</v>
      </c>
      <c r="CE98" s="5"/>
      <c r="CF98" s="5"/>
      <c r="CG98" s="5"/>
      <c r="CH98" s="100" t="e">
        <f>(Tabel1[[#This Row],[Godsomsætning 2023]]-Tabel1[[#This Row],[Godsomsætning 2022]])/Tabel1[[#This Row],[Godsomsætning 2022]]</f>
        <v>#DIV/0!</v>
      </c>
      <c r="CI98" s="100" t="e">
        <f>(Tabel1[[#This Row],[Godsomsætning 2022]]-Tabel1[[#This Row],[Godsomsætning 2021]])/Tabel1[[#This Row],[Godsomsætning 2021]]</f>
        <v>#DIV/0!</v>
      </c>
      <c r="CJ98" s="99">
        <f>Tabel1[[#This Row],[Godsomsætning 2023]]-Tabel1[[#This Row],[Godsomsætning 2022]]</f>
        <v>0</v>
      </c>
      <c r="CK98" s="89">
        <f>Tabel1[[#This Row],[Godsomsætning 2022]]-Tabel1[[#This Row],[Godsomsætning 2021]]</f>
        <v>0</v>
      </c>
      <c r="CL98" s="54"/>
      <c r="CM98" s="54"/>
      <c r="CN98" s="54"/>
      <c r="CO98" s="19"/>
      <c r="CP98" s="1" t="s">
        <v>9</v>
      </c>
      <c r="CQ98" s="4"/>
      <c r="CR98" s="1">
        <v>2900</v>
      </c>
      <c r="CS98" s="1" t="s">
        <v>361</v>
      </c>
      <c r="CT98" s="15" t="s">
        <v>15</v>
      </c>
    </row>
    <row r="99" spans="1:98" s="97" customFormat="1" x14ac:dyDescent="0.25">
      <c r="A99" s="80" t="s">
        <v>270</v>
      </c>
      <c r="B99" s="117">
        <v>74047912</v>
      </c>
      <c r="C99" s="5" t="s">
        <v>111</v>
      </c>
      <c r="D99"/>
      <c r="E99">
        <v>331200</v>
      </c>
      <c r="F99" s="108">
        <v>45355</v>
      </c>
      <c r="G99" s="109"/>
      <c r="H99" s="109" t="s">
        <v>307</v>
      </c>
      <c r="I99" s="109" t="s">
        <v>307</v>
      </c>
      <c r="J99" s="109" t="s">
        <v>307</v>
      </c>
      <c r="K99" s="87" t="e">
        <f>Q99/R99-1</f>
        <v>#DIV/0!</v>
      </c>
      <c r="L99" s="87" t="e">
        <f>R99/S99-1</f>
        <v>#DIV/0!</v>
      </c>
      <c r="M99" s="87" t="e">
        <f>S99/T99-1</f>
        <v>#DIV/0!</v>
      </c>
      <c r="N99" s="110">
        <f>Q99-R99</f>
        <v>0</v>
      </c>
      <c r="O99" s="110">
        <f>R99-S99</f>
        <v>0</v>
      </c>
      <c r="P99" s="110">
        <f>S99-T99</f>
        <v>0</v>
      </c>
      <c r="Q99" s="111"/>
      <c r="R99" s="111"/>
      <c r="S99" s="111"/>
      <c r="T99" s="111"/>
      <c r="U99" s="87">
        <f>(AA99-AB99)/ABS(AB99)</f>
        <v>-1</v>
      </c>
      <c r="V99" s="87">
        <f>(AB99-AC99)/ABS(AC99)</f>
        <v>-3.0565823144725598E-2</v>
      </c>
      <c r="W99" s="87">
        <f>(AC99-AD99)/ABS(AD99)</f>
        <v>3.807556080283353E-2</v>
      </c>
      <c r="X99" s="110">
        <f>AA99-AB99</f>
        <v>-13.638</v>
      </c>
      <c r="Y99" s="110">
        <f>AB99-AC99</f>
        <v>-0.42999999999999972</v>
      </c>
      <c r="Z99" s="110">
        <f>AC99-AD99</f>
        <v>0.51600000000000001</v>
      </c>
      <c r="AA99" s="111"/>
      <c r="AB99" s="111">
        <v>13.638</v>
      </c>
      <c r="AC99" s="111">
        <v>14.068</v>
      </c>
      <c r="AD99" s="111">
        <v>13.552</v>
      </c>
      <c r="AE99" s="87">
        <f>(AK99-AL99)/ABS(AL99)</f>
        <v>-1</v>
      </c>
      <c r="AF99" s="87">
        <f>(AL99-AM99)/ABS(AM99)</f>
        <v>-0.37779175841459578</v>
      </c>
      <c r="AG99" s="87">
        <f>(AM99-AN99)/ABS(AN99)</f>
        <v>6.4634963161419826E-2</v>
      </c>
      <c r="AH99" s="110">
        <f>AK99-AL99</f>
        <v>-1.978</v>
      </c>
      <c r="AI99" s="110">
        <f>AL99-AM99</f>
        <v>-1.2009999999999998</v>
      </c>
      <c r="AJ99" s="110">
        <f>AM99-AN99</f>
        <v>0.19299999999999962</v>
      </c>
      <c r="AK99" s="111"/>
      <c r="AL99" s="111">
        <v>1.978</v>
      </c>
      <c r="AM99" s="111">
        <v>3.1789999999999998</v>
      </c>
      <c r="AN99" s="111">
        <v>2.9860000000000002</v>
      </c>
      <c r="AO99" s="87">
        <f>(AU99-AV99)/ABS(AV99)</f>
        <v>-1</v>
      </c>
      <c r="AP99" s="87">
        <f>(AV99-AW99)/ABS(AW99)</f>
        <v>-0.39240506329113917</v>
      </c>
      <c r="AQ99" s="87">
        <f>(AW99-AX99)/ABS(AX99)</f>
        <v>1.3162335470806514E-2</v>
      </c>
      <c r="AR99" s="110">
        <f>AU99-AV99</f>
        <v>-1.8240000000000001</v>
      </c>
      <c r="AS99" s="110">
        <f>AV99-AW99</f>
        <v>-1.1779999999999997</v>
      </c>
      <c r="AT99" s="110">
        <f>AW99-AX99</f>
        <v>3.8999999999999702E-2</v>
      </c>
      <c r="AU99" s="111"/>
      <c r="AV99" s="111">
        <v>1.8240000000000001</v>
      </c>
      <c r="AW99" s="111">
        <v>3.0019999999999998</v>
      </c>
      <c r="AX99" s="111">
        <v>2.9630000000000001</v>
      </c>
      <c r="AY99" s="87">
        <f>(BE99-BF99)/ABS(BF99)</f>
        <v>-1</v>
      </c>
      <c r="AZ99" s="87">
        <f>(BF99-BG99)/ABS(BG99)</f>
        <v>-0.10213210079021912</v>
      </c>
      <c r="BA99" s="87">
        <f>(BG99-BH99)/ABS(BH99)</f>
        <v>-0.22192575406032478</v>
      </c>
      <c r="BB99" s="110">
        <f>BE99-BF99</f>
        <v>-6.0220000000000002</v>
      </c>
      <c r="BC99" s="110">
        <f>BF99-BG99</f>
        <v>-0.68499999999999961</v>
      </c>
      <c r="BD99" s="110">
        <f>BG99-BH99</f>
        <v>-1.9129999999999994</v>
      </c>
      <c r="BE99" s="111"/>
      <c r="BF99" s="111">
        <v>6.0220000000000002</v>
      </c>
      <c r="BG99" s="111">
        <v>6.7069999999999999</v>
      </c>
      <c r="BH99" s="111">
        <v>8.6199999999999992</v>
      </c>
      <c r="BI99" s="87">
        <f>(BO99-BP99)/ABS(BP99)</f>
        <v>-1</v>
      </c>
      <c r="BJ99" s="87">
        <f>(BP99-BQ99)/ABS(BQ99)</f>
        <v>3.2892434740010214E-3</v>
      </c>
      <c r="BK99" s="87">
        <f>(BQ99-BR99)/ABS(BR99)</f>
        <v>3.3188720173535767E-2</v>
      </c>
      <c r="BL99" s="110">
        <f>BO99-BP99</f>
        <v>-14.336</v>
      </c>
      <c r="BM99" s="110">
        <f>BP99-BQ99</f>
        <v>4.7000000000000597E-2</v>
      </c>
      <c r="BN99" s="110">
        <f>BQ99-BR99</f>
        <v>0.45899999999999963</v>
      </c>
      <c r="BO99" s="111"/>
      <c r="BP99" s="111">
        <v>14.336</v>
      </c>
      <c r="BQ99" s="111">
        <v>14.289</v>
      </c>
      <c r="BR99" s="111">
        <v>13.83</v>
      </c>
      <c r="BS99" s="87">
        <f>(BY99-BZ99)/ABS(BZ99)</f>
        <v>-1</v>
      </c>
      <c r="BT99" s="87">
        <f>(BZ99-CA99)/ABS(CA99)</f>
        <v>-7.407407407407407E-2</v>
      </c>
      <c r="BU99" s="87">
        <f>(CA99-CB99)/ABS(CB99)</f>
        <v>0</v>
      </c>
      <c r="BV99" s="110">
        <f>BY99-BZ99</f>
        <v>-25</v>
      </c>
      <c r="BW99" s="110">
        <f>BZ99-CA99</f>
        <v>-2</v>
      </c>
      <c r="BX99" s="110">
        <f>CA99-CB99</f>
        <v>0</v>
      </c>
      <c r="BY99" s="54"/>
      <c r="BZ99" s="54">
        <v>25</v>
      </c>
      <c r="CA99" s="54">
        <v>27</v>
      </c>
      <c r="CB99" s="54">
        <v>27</v>
      </c>
      <c r="CC99" s="110">
        <f>Tabel1[[#This Row],[2023 - Antal skibe ]]-Tabel1[[#This Row],[2022 - Antal skibe ]]</f>
        <v>0</v>
      </c>
      <c r="CD99" s="110">
        <f>Tabel1[[#This Row],[2022 - Antal skibe ]]-Tabel1[[#This Row],[2021 - Antal skibe ]]</f>
        <v>0</v>
      </c>
      <c r="CE99" s="5"/>
      <c r="CF99" s="5"/>
      <c r="CG99" s="5"/>
      <c r="CH99" s="100" t="e">
        <f>(Tabel1[[#This Row],[Godsomsætning 2023]]-Tabel1[[#This Row],[Godsomsætning 2022]])/Tabel1[[#This Row],[Godsomsætning 2022]]</f>
        <v>#DIV/0!</v>
      </c>
      <c r="CI99" s="100" t="e">
        <f>(Tabel1[[#This Row],[Godsomsætning 2022]]-Tabel1[[#This Row],[Godsomsætning 2021]])/Tabel1[[#This Row],[Godsomsætning 2021]]</f>
        <v>#DIV/0!</v>
      </c>
      <c r="CJ99" s="99">
        <f>Tabel1[[#This Row],[Godsomsætning 2023]]-Tabel1[[#This Row],[Godsomsætning 2022]]</f>
        <v>0</v>
      </c>
      <c r="CK99" s="89">
        <f>Tabel1[[#This Row],[Godsomsætning 2022]]-Tabel1[[#This Row],[Godsomsætning 2021]]</f>
        <v>0</v>
      </c>
      <c r="CL99" s="54"/>
      <c r="CM99" s="54"/>
      <c r="CN99" s="54"/>
      <c r="CO99" s="19"/>
      <c r="CP99" s="1" t="s">
        <v>9</v>
      </c>
      <c r="CQ99" s="4"/>
      <c r="CR99" s="1">
        <v>3250</v>
      </c>
      <c r="CS99" s="1" t="s">
        <v>329</v>
      </c>
      <c r="CT99" s="15" t="s">
        <v>15</v>
      </c>
    </row>
    <row r="100" spans="1:98" s="97" customFormat="1" x14ac:dyDescent="0.25">
      <c r="A100" s="80" t="s">
        <v>211</v>
      </c>
      <c r="B100" s="117">
        <v>24336212</v>
      </c>
      <c r="C100" s="5" t="s">
        <v>354</v>
      </c>
      <c r="D100"/>
      <c r="E100">
        <v>383200</v>
      </c>
      <c r="F100" s="108">
        <v>45293</v>
      </c>
      <c r="G100" s="109"/>
      <c r="H100" s="109" t="s">
        <v>307</v>
      </c>
      <c r="I100" s="109" t="s">
        <v>307</v>
      </c>
      <c r="J100" s="109" t="s">
        <v>307</v>
      </c>
      <c r="K100" s="87">
        <f>Q100/R100-1</f>
        <v>-1</v>
      </c>
      <c r="L100" s="87">
        <f>R100/S100-1</f>
        <v>-0.22263946351424935</v>
      </c>
      <c r="M100" s="87">
        <f>S100/T100-1</f>
        <v>0.52291565201352075</v>
      </c>
      <c r="N100" s="110">
        <f>Q100-R100</f>
        <v>-2856.1260000000002</v>
      </c>
      <c r="O100" s="110">
        <f>R100-S100</f>
        <v>-818.00699999999961</v>
      </c>
      <c r="P100" s="110">
        <f>S100-T100</f>
        <v>1261.5679999999998</v>
      </c>
      <c r="Q100" s="111"/>
      <c r="R100" s="111">
        <v>2856.1260000000002</v>
      </c>
      <c r="S100" s="111">
        <v>3674.1329999999998</v>
      </c>
      <c r="T100" s="111">
        <v>2412.5650000000001</v>
      </c>
      <c r="U100" s="87">
        <f>(AA100-AB100)/ABS(AB100)</f>
        <v>-1</v>
      </c>
      <c r="V100" s="87">
        <f>(AB100-AC100)/ABS(AC100)</f>
        <v>-0.17795998349834982</v>
      </c>
      <c r="W100" s="87">
        <f>(AC100-AD100)/ABS(AD100)</f>
        <v>0.28464488395886844</v>
      </c>
      <c r="X100" s="110">
        <f>AA100-AB100</f>
        <v>-143.46899999999999</v>
      </c>
      <c r="Y100" s="110">
        <f>AB100-AC100</f>
        <v>-31.058999999999997</v>
      </c>
      <c r="Z100" s="110">
        <f>AC100-AD100</f>
        <v>38.670999999999992</v>
      </c>
      <c r="AA100" s="111"/>
      <c r="AB100" s="111">
        <v>143.46899999999999</v>
      </c>
      <c r="AC100" s="111">
        <v>174.52799999999999</v>
      </c>
      <c r="AD100" s="111">
        <v>135.857</v>
      </c>
      <c r="AE100" s="87">
        <f>(AK100-AL100)/ABS(AL100)</f>
        <v>-1</v>
      </c>
      <c r="AF100" s="87">
        <f>(AL100-AM100)/ABS(AM100)</f>
        <v>-0.32246362678940593</v>
      </c>
      <c r="AG100" s="87">
        <f>(AM100-AN100)/ABS(AN100)</f>
        <v>0.39348561644766356</v>
      </c>
      <c r="AH100" s="110">
        <f>AK100-AL100</f>
        <v>-69.48</v>
      </c>
      <c r="AI100" s="110">
        <f>AL100-AM100</f>
        <v>-33.067999999999998</v>
      </c>
      <c r="AJ100" s="110">
        <f>AM100-AN100</f>
        <v>28.957000000000008</v>
      </c>
      <c r="AK100" s="111"/>
      <c r="AL100" s="111">
        <v>69.48</v>
      </c>
      <c r="AM100" s="111">
        <v>102.548</v>
      </c>
      <c r="AN100" s="111">
        <v>73.590999999999994</v>
      </c>
      <c r="AO100" s="87">
        <f>(AU100-AV100)/ABS(AV100)</f>
        <v>-1</v>
      </c>
      <c r="AP100" s="87">
        <f>(AV100-AW100)/ABS(AW100)</f>
        <v>-0.40515721234527935</v>
      </c>
      <c r="AQ100" s="87">
        <f>(AW100-AX100)/ABS(AX100)</f>
        <v>0.59037825827778678</v>
      </c>
      <c r="AR100" s="110">
        <f>AU100-AV100</f>
        <v>-69.828000000000003</v>
      </c>
      <c r="AS100" s="110">
        <f>AV100-AW100</f>
        <v>-47.560999999999993</v>
      </c>
      <c r="AT100" s="110">
        <f>AW100-AX100</f>
        <v>43.576999999999998</v>
      </c>
      <c r="AU100" s="111"/>
      <c r="AV100" s="111">
        <v>69.828000000000003</v>
      </c>
      <c r="AW100" s="111">
        <v>117.389</v>
      </c>
      <c r="AX100" s="111">
        <v>73.811999999999998</v>
      </c>
      <c r="AY100" s="87">
        <f>(BE100-BF100)/ABS(BF100)</f>
        <v>-1</v>
      </c>
      <c r="AZ100" s="87">
        <f>(BF100-BG100)/ABS(BG100)</f>
        <v>8.6774190342744126E-2</v>
      </c>
      <c r="BA100" s="87">
        <f>(BG100-BH100)/ABS(BH100)</f>
        <v>0.760140630739361</v>
      </c>
      <c r="BB100" s="110">
        <f>BE100-BF100</f>
        <v>-218.72200000000001</v>
      </c>
      <c r="BC100" s="110">
        <f>BF100-BG100</f>
        <v>17.463999999999999</v>
      </c>
      <c r="BD100" s="110">
        <f>BG100-BH100</f>
        <v>86.916000000000011</v>
      </c>
      <c r="BE100" s="111"/>
      <c r="BF100" s="111">
        <v>218.72200000000001</v>
      </c>
      <c r="BG100" s="111">
        <v>201.25800000000001</v>
      </c>
      <c r="BH100" s="111">
        <v>114.342</v>
      </c>
      <c r="BI100" s="87">
        <f>(BO100-BP100)/ABS(BP100)</f>
        <v>-1</v>
      </c>
      <c r="BJ100" s="87">
        <f>(BP100-BQ100)/ABS(BQ100)</f>
        <v>0.10292661207449685</v>
      </c>
      <c r="BK100" s="87">
        <f>(BQ100-BR100)/ABS(BR100)</f>
        <v>0.20897165885837199</v>
      </c>
      <c r="BL100" s="110">
        <f>BO100-BP100</f>
        <v>-651.48</v>
      </c>
      <c r="BM100" s="110">
        <f>BP100-BQ100</f>
        <v>60.797000000000025</v>
      </c>
      <c r="BN100" s="110">
        <f>BQ100-BR100</f>
        <v>102.09999999999997</v>
      </c>
      <c r="BO100" s="111"/>
      <c r="BP100" s="111">
        <v>651.48</v>
      </c>
      <c r="BQ100" s="111">
        <v>590.68299999999999</v>
      </c>
      <c r="BR100" s="111">
        <v>488.58300000000003</v>
      </c>
      <c r="BS100" s="87">
        <f>(BY100-BZ100)/ABS(BZ100)</f>
        <v>-1</v>
      </c>
      <c r="BT100" s="87">
        <f>(BZ100-CA100)/ABS(CA100)</f>
        <v>2.0202020202020204E-2</v>
      </c>
      <c r="BU100" s="87">
        <f>(CA100-CB100)/ABS(CB100)</f>
        <v>0.17857142857142858</v>
      </c>
      <c r="BV100" s="110">
        <f>BY100-BZ100</f>
        <v>-202</v>
      </c>
      <c r="BW100" s="110">
        <f>BZ100-CA100</f>
        <v>4</v>
      </c>
      <c r="BX100" s="110">
        <f>CA100-CB100</f>
        <v>30</v>
      </c>
      <c r="BY100" s="54"/>
      <c r="BZ100" s="54">
        <v>202</v>
      </c>
      <c r="CA100" s="54">
        <v>198</v>
      </c>
      <c r="CB100" s="54">
        <v>168</v>
      </c>
      <c r="CC100" s="110">
        <f>Tabel1[[#This Row],[2023 - Antal skibe ]]-Tabel1[[#This Row],[2022 - Antal skibe ]]</f>
        <v>0</v>
      </c>
      <c r="CD100" s="110">
        <f>Tabel1[[#This Row],[2022 - Antal skibe ]]-Tabel1[[#This Row],[2021 - Antal skibe ]]</f>
        <v>0</v>
      </c>
      <c r="CE100" s="5"/>
      <c r="CF100" s="5"/>
      <c r="CG100" s="5"/>
      <c r="CH100" s="100" t="e">
        <f>(Tabel1[[#This Row],[Godsomsætning 2023]]-Tabel1[[#This Row],[Godsomsætning 2022]])/Tabel1[[#This Row],[Godsomsætning 2022]]</f>
        <v>#DIV/0!</v>
      </c>
      <c r="CI100" s="100" t="e">
        <f>(Tabel1[[#This Row],[Godsomsætning 2022]]-Tabel1[[#This Row],[Godsomsætning 2021]])/Tabel1[[#This Row],[Godsomsætning 2021]]</f>
        <v>#DIV/0!</v>
      </c>
      <c r="CJ100" s="99">
        <f>Tabel1[[#This Row],[Godsomsætning 2023]]-Tabel1[[#This Row],[Godsomsætning 2022]]</f>
        <v>0</v>
      </c>
      <c r="CK100" s="89">
        <f>Tabel1[[#This Row],[Godsomsætning 2022]]-Tabel1[[#This Row],[Godsomsætning 2021]]</f>
        <v>0</v>
      </c>
      <c r="CL100" s="54"/>
      <c r="CM100" s="54"/>
      <c r="CN100" s="54"/>
      <c r="CO100" s="19"/>
      <c r="CP100" s="1" t="s">
        <v>11</v>
      </c>
      <c r="CQ100" s="4" t="s">
        <v>13</v>
      </c>
      <c r="CR100" s="1">
        <v>5000</v>
      </c>
      <c r="CS100" s="1" t="s">
        <v>324</v>
      </c>
      <c r="CT100" s="15" t="s">
        <v>12</v>
      </c>
    </row>
    <row r="101" spans="1:98" s="97" customFormat="1" x14ac:dyDescent="0.25">
      <c r="A101" s="80" t="s">
        <v>239</v>
      </c>
      <c r="B101" s="117">
        <v>56768718</v>
      </c>
      <c r="C101" s="5" t="s">
        <v>353</v>
      </c>
      <c r="D101" s="5"/>
      <c r="E101">
        <v>522910</v>
      </c>
      <c r="F101" s="108">
        <v>45314</v>
      </c>
      <c r="G101" s="109"/>
      <c r="H101" s="109" t="s">
        <v>21</v>
      </c>
      <c r="I101" s="109" t="s">
        <v>21</v>
      </c>
      <c r="J101" s="109" t="s">
        <v>21</v>
      </c>
      <c r="K101" s="87" t="e">
        <f>Q101/R101-1</f>
        <v>#DIV/0!</v>
      </c>
      <c r="L101" s="87" t="e">
        <f>R101/S101-1</f>
        <v>#DIV/0!</v>
      </c>
      <c r="M101" s="87" t="e">
        <f>S101/T101-1</f>
        <v>#DIV/0!</v>
      </c>
      <c r="N101" s="110">
        <f>Q101-R101</f>
        <v>0</v>
      </c>
      <c r="O101" s="110">
        <f>R101-S101</f>
        <v>0</v>
      </c>
      <c r="P101" s="110">
        <f>S101-T101</f>
        <v>0</v>
      </c>
      <c r="Q101" s="111"/>
      <c r="R101" s="111"/>
      <c r="S101" s="111"/>
      <c r="T101" s="111"/>
      <c r="U101" s="87">
        <f>(AA101-AB101)/ABS(AB101)</f>
        <v>-1</v>
      </c>
      <c r="V101" s="87">
        <f>(AB101-AC101)/ABS(AC101)</f>
        <v>-8.5828571428571462E-2</v>
      </c>
      <c r="W101" s="87">
        <f>(AC101-AD101)/ABS(AD101)</f>
        <v>0.89025707496219508</v>
      </c>
      <c r="X101" s="110">
        <f>AA101-AB101</f>
        <v>-7.9989999999999997</v>
      </c>
      <c r="Y101" s="110">
        <f>AB101-AC101</f>
        <v>-0.75100000000000033</v>
      </c>
      <c r="Z101" s="110">
        <f>AC101-AD101</f>
        <v>4.1210000000000004</v>
      </c>
      <c r="AA101" s="111"/>
      <c r="AB101" s="111">
        <v>7.9989999999999997</v>
      </c>
      <c r="AC101" s="111">
        <v>8.75</v>
      </c>
      <c r="AD101" s="111">
        <v>4.6289999999999996</v>
      </c>
      <c r="AE101" s="87">
        <f>(AK101-AL101)/ABS(AL101)</f>
        <v>-1</v>
      </c>
      <c r="AF101" s="87">
        <f>(AL101-AM101)/ABS(AM101)</f>
        <v>-0.34480995397988751</v>
      </c>
      <c r="AG101" s="87">
        <f>(AM101-AN101)/ABS(AN101)</f>
        <v>5.4120218579234969</v>
      </c>
      <c r="AH101" s="110">
        <f>AK101-AL101</f>
        <v>-3.8439999999999999</v>
      </c>
      <c r="AI101" s="110">
        <f>AL101-AM101</f>
        <v>-2.0230000000000001</v>
      </c>
      <c r="AJ101" s="110">
        <f>AM101-AN101</f>
        <v>4.952</v>
      </c>
      <c r="AK101" s="111"/>
      <c r="AL101" s="111">
        <v>3.8439999999999999</v>
      </c>
      <c r="AM101" s="111">
        <v>5.867</v>
      </c>
      <c r="AN101" s="111">
        <v>0.91500000000000004</v>
      </c>
      <c r="AO101" s="87">
        <f>(AU101-AV101)/ABS(AV101)</f>
        <v>-1</v>
      </c>
      <c r="AP101" s="87">
        <f>(AV101-AW101)/ABS(AW101)</f>
        <v>-0.41414734370413853</v>
      </c>
      <c r="AQ101" s="87">
        <f>(AW101-AX101)/ABS(AX101)</f>
        <v>6.932479627473807</v>
      </c>
      <c r="AR101" s="110">
        <f>AU101-AV101</f>
        <v>-3.992</v>
      </c>
      <c r="AS101" s="110">
        <f>AV101-AW101</f>
        <v>-2.8220000000000001</v>
      </c>
      <c r="AT101" s="110">
        <f>AW101-AX101</f>
        <v>5.9550000000000001</v>
      </c>
      <c r="AU101" s="111"/>
      <c r="AV101" s="111">
        <v>3.992</v>
      </c>
      <c r="AW101" s="111">
        <v>6.8140000000000001</v>
      </c>
      <c r="AX101" s="111">
        <v>0.85899999999999999</v>
      </c>
      <c r="AY101" s="87">
        <f>(BE101-BF101)/ABS(BF101)</f>
        <v>-1</v>
      </c>
      <c r="AZ101" s="87">
        <f>(BF101-BG101)/ABS(BG101)</f>
        <v>-0.28535688005886684</v>
      </c>
      <c r="BA101" s="87">
        <f>(BG101-BH101)/ABS(BH101)</f>
        <v>4.363062352012629</v>
      </c>
      <c r="BB101" s="110">
        <f>BE101-BF101</f>
        <v>-4.8559999999999999</v>
      </c>
      <c r="BC101" s="110">
        <f>BF101-BG101</f>
        <v>-1.9390000000000001</v>
      </c>
      <c r="BD101" s="110">
        <f>BG101-BH101</f>
        <v>5.5280000000000005</v>
      </c>
      <c r="BE101" s="111"/>
      <c r="BF101" s="111">
        <v>4.8559999999999999</v>
      </c>
      <c r="BG101" s="111">
        <v>6.7949999999999999</v>
      </c>
      <c r="BH101" s="111">
        <v>1.2669999999999999</v>
      </c>
      <c r="BI101" s="87">
        <f>(BO101-BP101)/ABS(BP101)</f>
        <v>-1</v>
      </c>
      <c r="BJ101" s="87">
        <f>(BP101-BQ101)/ABS(BQ101)</f>
        <v>0.29547427154370753</v>
      </c>
      <c r="BK101" s="87">
        <f>(BQ101-BR101)/ABS(BR101)</f>
        <v>1.9477339181286544</v>
      </c>
      <c r="BL101" s="110">
        <f>BO101-BP101</f>
        <v>-10.448</v>
      </c>
      <c r="BM101" s="110">
        <f>BP101-BQ101</f>
        <v>2.3830000000000009</v>
      </c>
      <c r="BN101" s="110">
        <f>BQ101-BR101</f>
        <v>5.3289999999999988</v>
      </c>
      <c r="BO101" s="111"/>
      <c r="BP101" s="111">
        <v>10.448</v>
      </c>
      <c r="BQ101" s="111">
        <v>8.0649999999999995</v>
      </c>
      <c r="BR101" s="111">
        <v>2.7360000000000002</v>
      </c>
      <c r="BS101" s="87">
        <f>(BY101-BZ101)/ABS(BZ101)</f>
        <v>-1</v>
      </c>
      <c r="BT101" s="87">
        <f>(BZ101-CA101)/ABS(CA101)</f>
        <v>0</v>
      </c>
      <c r="BU101" s="87">
        <f>(CA101-CB101)/ABS(CB101)</f>
        <v>0</v>
      </c>
      <c r="BV101" s="110">
        <f>BY101-BZ101</f>
        <v>-4</v>
      </c>
      <c r="BW101" s="110">
        <f>BZ101-CA101</f>
        <v>0</v>
      </c>
      <c r="BX101" s="110">
        <f>CA101-CB101</f>
        <v>0</v>
      </c>
      <c r="BY101" s="54"/>
      <c r="BZ101" s="54">
        <v>4</v>
      </c>
      <c r="CA101" s="54">
        <v>4</v>
      </c>
      <c r="CB101" s="54">
        <v>4</v>
      </c>
      <c r="CC101" s="110">
        <f>Tabel1[[#This Row],[2023 - Antal skibe ]]-Tabel1[[#This Row],[2022 - Antal skibe ]]</f>
        <v>0</v>
      </c>
      <c r="CD101" s="110">
        <f>Tabel1[[#This Row],[2022 - Antal skibe ]]-Tabel1[[#This Row],[2021 - Antal skibe ]]</f>
        <v>0</v>
      </c>
      <c r="CE101" s="5"/>
      <c r="CF101" s="5"/>
      <c r="CG101" s="5"/>
      <c r="CH101" s="100" t="e">
        <f>(Tabel1[[#This Row],[Godsomsætning 2023]]-Tabel1[[#This Row],[Godsomsætning 2022]])/Tabel1[[#This Row],[Godsomsætning 2022]]</f>
        <v>#DIV/0!</v>
      </c>
      <c r="CI101" s="100" t="e">
        <f>(Tabel1[[#This Row],[Godsomsætning 2022]]-Tabel1[[#This Row],[Godsomsætning 2021]])/Tabel1[[#This Row],[Godsomsætning 2021]]</f>
        <v>#DIV/0!</v>
      </c>
      <c r="CJ101" s="99">
        <f>Tabel1[[#This Row],[Godsomsætning 2023]]-Tabel1[[#This Row],[Godsomsætning 2022]]</f>
        <v>0</v>
      </c>
      <c r="CK101" s="89">
        <f>Tabel1[[#This Row],[Godsomsætning 2022]]-Tabel1[[#This Row],[Godsomsætning 2021]]</f>
        <v>0</v>
      </c>
      <c r="CL101" s="54"/>
      <c r="CM101" s="54"/>
      <c r="CN101" s="54"/>
      <c r="CO101" s="19"/>
      <c r="CP101" s="1" t="s">
        <v>9</v>
      </c>
      <c r="CQ101" s="4"/>
      <c r="CR101" s="1">
        <v>3250</v>
      </c>
      <c r="CS101" s="1" t="s">
        <v>338</v>
      </c>
      <c r="CT101" s="15" t="s">
        <v>15</v>
      </c>
    </row>
    <row r="102" spans="1:98" s="97" customFormat="1" x14ac:dyDescent="0.25">
      <c r="A102" s="80" t="s">
        <v>160</v>
      </c>
      <c r="B102" s="117">
        <v>24221768</v>
      </c>
      <c r="C102" s="5" t="s">
        <v>165</v>
      </c>
      <c r="D102" t="s">
        <v>166</v>
      </c>
      <c r="E102">
        <v>711220</v>
      </c>
      <c r="F102" s="108">
        <v>45215</v>
      </c>
      <c r="G102" s="109"/>
      <c r="H102" s="109" t="s">
        <v>313</v>
      </c>
      <c r="I102" s="109" t="s">
        <v>313</v>
      </c>
      <c r="J102" s="109" t="s">
        <v>313</v>
      </c>
      <c r="K102" s="87" t="e">
        <f>Q102/R102-1</f>
        <v>#DIV/0!</v>
      </c>
      <c r="L102" s="87" t="e">
        <f>R102/S102-1</f>
        <v>#DIV/0!</v>
      </c>
      <c r="M102" s="87" t="e">
        <f>S102/T102-1</f>
        <v>#DIV/0!</v>
      </c>
      <c r="N102" s="110">
        <f>Q102-R102</f>
        <v>0</v>
      </c>
      <c r="O102" s="110">
        <f>R102-S102</f>
        <v>0</v>
      </c>
      <c r="P102" s="110">
        <f>S102-T102</f>
        <v>0</v>
      </c>
      <c r="Q102" s="111"/>
      <c r="R102" s="111"/>
      <c r="S102" s="111"/>
      <c r="T102" s="111"/>
      <c r="U102" s="87">
        <f>(AA102-AB102)/ABS(AB102)</f>
        <v>-1</v>
      </c>
      <c r="V102" s="87">
        <f>(AB102-AC102)/ABS(AC102)</f>
        <v>0.11713082143692971</v>
      </c>
      <c r="W102" s="87">
        <f>(AC102-AD102)/ABS(AD102)</f>
        <v>9.6695540583894624E-2</v>
      </c>
      <c r="X102" s="110">
        <f>AA102-AB102</f>
        <v>-38.188000000000002</v>
      </c>
      <c r="Y102" s="110">
        <f>AB102-AC102</f>
        <v>4.0040000000000049</v>
      </c>
      <c r="Z102" s="110">
        <f>AC102-AD102</f>
        <v>3.0139999999999958</v>
      </c>
      <c r="AA102" s="111"/>
      <c r="AB102" s="111">
        <v>38.188000000000002</v>
      </c>
      <c r="AC102" s="111">
        <v>34.183999999999997</v>
      </c>
      <c r="AD102" s="111">
        <v>31.17</v>
      </c>
      <c r="AE102" s="87">
        <f>(AK102-AL102)/ABS(AL102)</f>
        <v>-1</v>
      </c>
      <c r="AF102" s="87">
        <f>(AL102-AM102)/ABS(AM102)</f>
        <v>-0.30104887301941524</v>
      </c>
      <c r="AG102" s="87">
        <f>(AM102-AN102)/ABS(AN102)</f>
        <v>-8.9186176142707859E-4</v>
      </c>
      <c r="AH102" s="110">
        <f>AK102-AL102</f>
        <v>-3.1320000000000001</v>
      </c>
      <c r="AI102" s="110">
        <f>AL102-AM102</f>
        <v>-1.3489999999999998</v>
      </c>
      <c r="AJ102" s="110">
        <f>AM102-AN102</f>
        <v>-4.0000000000004476E-3</v>
      </c>
      <c r="AK102" s="111"/>
      <c r="AL102" s="111">
        <v>3.1320000000000001</v>
      </c>
      <c r="AM102" s="111">
        <v>4.4809999999999999</v>
      </c>
      <c r="AN102" s="111">
        <v>4.4850000000000003</v>
      </c>
      <c r="AO102" s="87">
        <f>(AU102-AV102)/ABS(AV102)</f>
        <v>-1</v>
      </c>
      <c r="AP102" s="87">
        <f>(AV102-AW102)/ABS(AW102)</f>
        <v>-0.43559670781893012</v>
      </c>
      <c r="AQ102" s="87">
        <f>(AW102-AX102)/ABS(AX102)</f>
        <v>9.9050203527815614E-2</v>
      </c>
      <c r="AR102" s="110">
        <f>AU102-AV102</f>
        <v>-2.7429999999999999</v>
      </c>
      <c r="AS102" s="110">
        <f>AV102-AW102</f>
        <v>-2.1170000000000004</v>
      </c>
      <c r="AT102" s="110">
        <f>AW102-AX102</f>
        <v>0.43800000000000061</v>
      </c>
      <c r="AU102" s="111"/>
      <c r="AV102" s="111">
        <v>2.7429999999999999</v>
      </c>
      <c r="AW102" s="111">
        <v>4.8600000000000003</v>
      </c>
      <c r="AX102" s="111">
        <v>4.4219999999999997</v>
      </c>
      <c r="AY102" s="87">
        <f>(BE102-BF102)/ABS(BF102)</f>
        <v>-1</v>
      </c>
      <c r="AZ102" s="87">
        <f>(BF102-BG102)/ABS(BG102)</f>
        <v>-0.17343992893626473</v>
      </c>
      <c r="BA102" s="87">
        <f>(BG102-BH102)/ABS(BH102)</f>
        <v>4.4900800556909211E-2</v>
      </c>
      <c r="BB102" s="110">
        <f>BE102-BF102</f>
        <v>-7.444</v>
      </c>
      <c r="BC102" s="110">
        <f>BF102-BG102</f>
        <v>-1.5620000000000003</v>
      </c>
      <c r="BD102" s="110">
        <f>BG102-BH102</f>
        <v>0.38700000000000045</v>
      </c>
      <c r="BE102" s="111"/>
      <c r="BF102" s="111">
        <v>7.444</v>
      </c>
      <c r="BG102" s="111">
        <v>9.0060000000000002</v>
      </c>
      <c r="BH102" s="111">
        <v>8.6189999999999998</v>
      </c>
      <c r="BI102" s="87">
        <f>(BO102-BP102)/ABS(BP102)</f>
        <v>-1</v>
      </c>
      <c r="BJ102" s="87">
        <f>(BP102-BQ102)/ABS(BQ102)</f>
        <v>-4.2629990353797945E-3</v>
      </c>
      <c r="BK102" s="87">
        <f>(BQ102-BR102)/ABS(BR102)</f>
        <v>0.12800982800982807</v>
      </c>
      <c r="BL102" s="110">
        <f>BO102-BP102</f>
        <v>-32</v>
      </c>
      <c r="BM102" s="110">
        <f>BP102-BQ102</f>
        <v>-0.13700000000000045</v>
      </c>
      <c r="BN102" s="110">
        <f>BQ102-BR102</f>
        <v>3.647000000000002</v>
      </c>
      <c r="BO102" s="111"/>
      <c r="BP102" s="111">
        <v>32</v>
      </c>
      <c r="BQ102" s="111">
        <v>32.137</v>
      </c>
      <c r="BR102" s="111">
        <v>28.49</v>
      </c>
      <c r="BS102" s="87">
        <f>(BY102-BZ102)/ABS(BZ102)</f>
        <v>-1</v>
      </c>
      <c r="BT102" s="87">
        <f>(BZ102-CA102)/ABS(CA102)</f>
        <v>0.14634146341463414</v>
      </c>
      <c r="BU102" s="87">
        <f>(CA102-CB102)/ABS(CB102)</f>
        <v>2.5000000000000001E-2</v>
      </c>
      <c r="BV102" s="110">
        <f>BY102-BZ102</f>
        <v>-47</v>
      </c>
      <c r="BW102" s="110">
        <f>BZ102-CA102</f>
        <v>6</v>
      </c>
      <c r="BX102" s="110">
        <f>CA102-CB102</f>
        <v>1</v>
      </c>
      <c r="BY102" s="54"/>
      <c r="BZ102" s="54">
        <v>47</v>
      </c>
      <c r="CA102" s="54">
        <v>41</v>
      </c>
      <c r="CB102" s="54">
        <v>40</v>
      </c>
      <c r="CC102" s="110">
        <f>Tabel1[[#This Row],[2023 - Antal skibe ]]-Tabel1[[#This Row],[2022 - Antal skibe ]]</f>
        <v>0</v>
      </c>
      <c r="CD102" s="110">
        <f>Tabel1[[#This Row],[2022 - Antal skibe ]]-Tabel1[[#This Row],[2021 - Antal skibe ]]</f>
        <v>0</v>
      </c>
      <c r="CE102" s="5"/>
      <c r="CF102" s="5"/>
      <c r="CG102" s="5"/>
      <c r="CH102" s="100" t="e">
        <f>(Tabel1[[#This Row],[Godsomsætning 2023]]-Tabel1[[#This Row],[Godsomsætning 2022]])/Tabel1[[#This Row],[Godsomsætning 2022]]</f>
        <v>#DIV/0!</v>
      </c>
      <c r="CI102" s="100" t="e">
        <f>(Tabel1[[#This Row],[Godsomsætning 2022]]-Tabel1[[#This Row],[Godsomsætning 2021]])/Tabel1[[#This Row],[Godsomsætning 2021]]</f>
        <v>#DIV/0!</v>
      </c>
      <c r="CJ102" s="99">
        <f>Tabel1[[#This Row],[Godsomsætning 2023]]-Tabel1[[#This Row],[Godsomsætning 2022]]</f>
        <v>0</v>
      </c>
      <c r="CK102" s="89">
        <f>Tabel1[[#This Row],[Godsomsætning 2022]]-Tabel1[[#This Row],[Godsomsætning 2021]]</f>
        <v>0</v>
      </c>
      <c r="CL102" s="54"/>
      <c r="CM102" s="54"/>
      <c r="CN102" s="54"/>
      <c r="CO102" s="19"/>
      <c r="CP102" s="1" t="s">
        <v>11</v>
      </c>
      <c r="CQ102" s="4"/>
      <c r="CR102" s="1">
        <v>8000</v>
      </c>
      <c r="CS102" s="1" t="s">
        <v>340</v>
      </c>
      <c r="CT102" s="15" t="s">
        <v>10</v>
      </c>
    </row>
    <row r="103" spans="1:98" s="97" customFormat="1" x14ac:dyDescent="0.25">
      <c r="A103" s="80" t="s">
        <v>187</v>
      </c>
      <c r="B103" s="117">
        <v>39967413</v>
      </c>
      <c r="C103" s="5" t="s">
        <v>165</v>
      </c>
      <c r="D103" t="s">
        <v>202</v>
      </c>
      <c r="E103">
        <v>289900</v>
      </c>
      <c r="F103" s="108">
        <v>45315</v>
      </c>
      <c r="G103" s="109"/>
      <c r="H103" s="109" t="s">
        <v>401</v>
      </c>
      <c r="I103" s="109" t="s">
        <v>401</v>
      </c>
      <c r="J103" s="109" t="s">
        <v>401</v>
      </c>
      <c r="K103" s="87">
        <f>Q103/R103-1</f>
        <v>-1</v>
      </c>
      <c r="L103" s="87">
        <f>R103/S103-1</f>
        <v>9.1508252083447594E-3</v>
      </c>
      <c r="M103" s="87">
        <f>S103/T103-1</f>
        <v>0.91057405198568686</v>
      </c>
      <c r="N103" s="110">
        <f>Q103-R103</f>
        <v>-240.851</v>
      </c>
      <c r="O103" s="110">
        <f>R103-S103</f>
        <v>2.1839999999999975</v>
      </c>
      <c r="P103" s="110">
        <f>S103-T103</f>
        <v>113.748</v>
      </c>
      <c r="Q103" s="111"/>
      <c r="R103" s="111">
        <v>240.851</v>
      </c>
      <c r="S103" s="111">
        <v>238.667</v>
      </c>
      <c r="T103" s="111">
        <v>124.919</v>
      </c>
      <c r="U103" s="87">
        <f>(AA103-AB103)/ABS(AB103)</f>
        <v>-1</v>
      </c>
      <c r="V103" s="87">
        <f>(AB103-AC103)/ABS(AC103)</f>
        <v>-4.9034037691571331E-2</v>
      </c>
      <c r="W103" s="87">
        <f>(AC103-AD103)/ABS(AD103)</f>
        <v>0.79322628276116647</v>
      </c>
      <c r="X103" s="110">
        <f>AA103-AB103</f>
        <v>-92.393000000000001</v>
      </c>
      <c r="Y103" s="110">
        <f>AB103-AC103</f>
        <v>-4.7639999999999958</v>
      </c>
      <c r="Z103" s="110">
        <f>AC103-AD103</f>
        <v>42.976999999999997</v>
      </c>
      <c r="AA103" s="111"/>
      <c r="AB103" s="111">
        <v>92.393000000000001</v>
      </c>
      <c r="AC103" s="111">
        <v>97.156999999999996</v>
      </c>
      <c r="AD103" s="111">
        <v>54.18</v>
      </c>
      <c r="AE103" s="87">
        <f>(AK103-AL103)/ABS(AL103)</f>
        <v>-1</v>
      </c>
      <c r="AF103" s="87">
        <f>(AL103-AM103)/ABS(AM103)</f>
        <v>-0.42655342899963827</v>
      </c>
      <c r="AG103" s="87">
        <f>(AM103-AN103)/ABS(AN103)</f>
        <v>0.9993455948198664</v>
      </c>
      <c r="AH103" s="110">
        <f>AK103-AL103</f>
        <v>-33.287999999999997</v>
      </c>
      <c r="AI103" s="110">
        <f>AL103-AM103</f>
        <v>-24.761000000000003</v>
      </c>
      <c r="AJ103" s="110">
        <f>AM103-AN103</f>
        <v>29.015000000000001</v>
      </c>
      <c r="AK103" s="111"/>
      <c r="AL103" s="111">
        <v>33.287999999999997</v>
      </c>
      <c r="AM103" s="111">
        <v>58.048999999999999</v>
      </c>
      <c r="AN103" s="111">
        <v>29.033999999999999</v>
      </c>
      <c r="AO103" s="87">
        <f>(AU103-AV103)/ABS(AV103)</f>
        <v>-1</v>
      </c>
      <c r="AP103" s="87">
        <f>(AV103-AW103)/ABS(AW103)</f>
        <v>-0.45574217781085008</v>
      </c>
      <c r="AQ103" s="87">
        <f>(AW103-AX103)/ABS(AX103)</f>
        <v>0.9703962297085007</v>
      </c>
      <c r="AR103" s="110">
        <f>AU103-AV103</f>
        <v>-30.719000000000001</v>
      </c>
      <c r="AS103" s="110">
        <f>AV103-AW103</f>
        <v>-25.722999999999999</v>
      </c>
      <c r="AT103" s="110">
        <f>AW103-AX103</f>
        <v>27.797000000000001</v>
      </c>
      <c r="AU103" s="111"/>
      <c r="AV103" s="111">
        <v>30.719000000000001</v>
      </c>
      <c r="AW103" s="111">
        <v>56.442</v>
      </c>
      <c r="AX103" s="111">
        <v>28.645</v>
      </c>
      <c r="AY103" s="87">
        <f>(BE103-BF103)/ABS(BF103)</f>
        <v>-1</v>
      </c>
      <c r="AZ103" s="87">
        <f>(BF103-BG103)/ABS(BG103)</f>
        <v>9.0424529110322657E-2</v>
      </c>
      <c r="BA103" s="87">
        <f>(BG103-BH103)/ABS(BH103)</f>
        <v>1.0028491006453384</v>
      </c>
      <c r="BB103" s="110">
        <f>BE103-BF103</f>
        <v>-63.622999999999998</v>
      </c>
      <c r="BC103" s="110">
        <f>BF103-BG103</f>
        <v>5.2759999999999962</v>
      </c>
      <c r="BD103" s="110">
        <f>BG103-BH103</f>
        <v>29.215</v>
      </c>
      <c r="BE103" s="111"/>
      <c r="BF103" s="111">
        <v>63.622999999999998</v>
      </c>
      <c r="BG103" s="111">
        <v>58.347000000000001</v>
      </c>
      <c r="BH103" s="111">
        <v>29.132000000000001</v>
      </c>
      <c r="BI103" s="87">
        <f>(BO103-BP103)/ABS(BP103)</f>
        <v>-1</v>
      </c>
      <c r="BJ103" s="87">
        <f>(BP103-BQ103)/ABS(BQ103)</f>
        <v>-1.6520566419420148E-2</v>
      </c>
      <c r="BK103" s="87">
        <f>(BQ103-BR103)/ABS(BR103)</f>
        <v>0.74192465810890185</v>
      </c>
      <c r="BL103" s="110">
        <f>BO103-BP103</f>
        <v>-122.514</v>
      </c>
      <c r="BM103" s="110">
        <f>BP103-BQ103</f>
        <v>-2.0580000000000069</v>
      </c>
      <c r="BN103" s="110">
        <f>BQ103-BR103</f>
        <v>53.058000000000007</v>
      </c>
      <c r="BO103" s="111"/>
      <c r="BP103" s="111">
        <v>122.514</v>
      </c>
      <c r="BQ103" s="111">
        <v>124.572</v>
      </c>
      <c r="BR103" s="111">
        <v>71.513999999999996</v>
      </c>
      <c r="BS103" s="87">
        <f>(BY103-BZ103)/ABS(BZ103)</f>
        <v>-1</v>
      </c>
      <c r="BT103" s="87">
        <f>(BZ103-CA103)/ABS(CA103)</f>
        <v>0.32857142857142857</v>
      </c>
      <c r="BU103" s="87">
        <f>(CA103-CB103)/ABS(CB103)</f>
        <v>0.55555555555555558</v>
      </c>
      <c r="BV103" s="110">
        <f>BY103-BZ103</f>
        <v>-93</v>
      </c>
      <c r="BW103" s="110">
        <f>BZ103-CA103</f>
        <v>23</v>
      </c>
      <c r="BX103" s="110">
        <f>CA103-CB103</f>
        <v>25</v>
      </c>
      <c r="BY103" s="54"/>
      <c r="BZ103" s="54">
        <v>93</v>
      </c>
      <c r="CA103" s="54">
        <v>70</v>
      </c>
      <c r="CB103" s="54">
        <v>45</v>
      </c>
      <c r="CC103" s="110">
        <f>Tabel1[[#This Row],[2023 - Antal skibe ]]-Tabel1[[#This Row],[2022 - Antal skibe ]]</f>
        <v>0</v>
      </c>
      <c r="CD103" s="110">
        <f>Tabel1[[#This Row],[2022 - Antal skibe ]]-Tabel1[[#This Row],[2021 - Antal skibe ]]</f>
        <v>0</v>
      </c>
      <c r="CE103" s="5"/>
      <c r="CF103" s="5"/>
      <c r="CG103" s="5"/>
      <c r="CH103" s="100" t="e">
        <f>(Tabel1[[#This Row],[Godsomsætning 2023]]-Tabel1[[#This Row],[Godsomsætning 2022]])/Tabel1[[#This Row],[Godsomsætning 2022]]</f>
        <v>#DIV/0!</v>
      </c>
      <c r="CI103" s="100" t="e">
        <f>(Tabel1[[#This Row],[Godsomsætning 2022]]-Tabel1[[#This Row],[Godsomsætning 2021]])/Tabel1[[#This Row],[Godsomsætning 2021]]</f>
        <v>#DIV/0!</v>
      </c>
      <c r="CJ103" s="99">
        <f>Tabel1[[#This Row],[Godsomsætning 2023]]-Tabel1[[#This Row],[Godsomsætning 2022]]</f>
        <v>0</v>
      </c>
      <c r="CK103" s="89">
        <f>Tabel1[[#This Row],[Godsomsætning 2022]]-Tabel1[[#This Row],[Godsomsætning 2021]]</f>
        <v>0</v>
      </c>
      <c r="CL103" s="54"/>
      <c r="CM103" s="54"/>
      <c r="CN103" s="54"/>
      <c r="CO103" s="19"/>
      <c r="CP103" s="1" t="s">
        <v>11</v>
      </c>
      <c r="CQ103" s="4" t="s">
        <v>13</v>
      </c>
      <c r="CR103" s="1">
        <v>8722</v>
      </c>
      <c r="CS103" s="1" t="s">
        <v>402</v>
      </c>
      <c r="CT103" s="15" t="s">
        <v>10</v>
      </c>
    </row>
    <row r="104" spans="1:98" s="97" customFormat="1" x14ac:dyDescent="0.25">
      <c r="A104" s="80" t="s">
        <v>125</v>
      </c>
      <c r="B104" s="117">
        <v>67758919</v>
      </c>
      <c r="C104" s="5" t="s">
        <v>112</v>
      </c>
      <c r="D104"/>
      <c r="E104">
        <v>502000</v>
      </c>
      <c r="F104" s="108">
        <v>45365</v>
      </c>
      <c r="G104" s="109"/>
      <c r="H104" s="109" t="s">
        <v>21</v>
      </c>
      <c r="I104" s="109" t="s">
        <v>21</v>
      </c>
      <c r="J104" s="109" t="s">
        <v>21</v>
      </c>
      <c r="K104" s="87">
        <f>Q104/R104-1</f>
        <v>-1</v>
      </c>
      <c r="L104" s="87">
        <f>R104/S104-1</f>
        <v>-0.31972573423478701</v>
      </c>
      <c r="M104" s="87">
        <f>S104/T104-1</f>
        <v>0.49586077561988695</v>
      </c>
      <c r="N104" s="110">
        <f>Q104-R104</f>
        <v>-25621.786</v>
      </c>
      <c r="O104" s="110">
        <f>R104-S104</f>
        <v>-12042.120000000003</v>
      </c>
      <c r="P104" s="110">
        <f>S104-T104</f>
        <v>12485.155000000002</v>
      </c>
      <c r="Q104" s="111"/>
      <c r="R104" s="111">
        <v>25621.786</v>
      </c>
      <c r="S104" s="111">
        <v>37663.906000000003</v>
      </c>
      <c r="T104" s="111">
        <v>25178.751</v>
      </c>
      <c r="U104" s="87">
        <f>(AA104-AB104)/ABS(AB104)</f>
        <v>-1</v>
      </c>
      <c r="V104" s="87">
        <f>(AB104-AC104)/ABS(AC104)</f>
        <v>-0.42997805342457135</v>
      </c>
      <c r="W104" s="87">
        <f>(AC104-AD104)/ABS(AD104)</f>
        <v>1.1026787303986068</v>
      </c>
      <c r="X104" s="110">
        <f>AA104-AB104</f>
        <v>-5520.076</v>
      </c>
      <c r="Y104" s="110">
        <f>AB104-AC104</f>
        <v>-4163.8949999999995</v>
      </c>
      <c r="Z104" s="110">
        <f>AC104-AD104</f>
        <v>5078.4309999999996</v>
      </c>
      <c r="AA104" s="111"/>
      <c r="AB104" s="111">
        <v>5520.076</v>
      </c>
      <c r="AC104" s="111">
        <v>9683.9709999999995</v>
      </c>
      <c r="AD104" s="111">
        <v>4605.54</v>
      </c>
      <c r="AE104" s="87">
        <f>(AK104-AL104)/ABS(AL104)</f>
        <v>-1</v>
      </c>
      <c r="AF104" s="87">
        <f>(AL104-AM104)/ABS(AM104)</f>
        <v>-0.47866157379880198</v>
      </c>
      <c r="AG104" s="87">
        <f>(AM104-AN104)/ABS(AN104)</f>
        <v>2.2244402337654576</v>
      </c>
      <c r="AH104" s="110">
        <f>AK104-AL104</f>
        <v>-2925.904</v>
      </c>
      <c r="AI104" s="110">
        <f>AL104-AM104</f>
        <v>-2686.3889999999997</v>
      </c>
      <c r="AJ104" s="110">
        <f>AM104-AN104</f>
        <v>3871.7449999999999</v>
      </c>
      <c r="AK104" s="111"/>
      <c r="AL104" s="111">
        <v>2925.904</v>
      </c>
      <c r="AM104" s="111">
        <v>5612.2929999999997</v>
      </c>
      <c r="AN104" s="111">
        <v>1740.548</v>
      </c>
      <c r="AO104" s="87">
        <f>(AU104-AV104)/ABS(AV104)</f>
        <v>-1</v>
      </c>
      <c r="AP104" s="87">
        <f>(AV104-AW104)/ABS(AW104)</f>
        <v>-0.46597639241033478</v>
      </c>
      <c r="AQ104" s="87">
        <f>(AW104-AX104)/ABS(AX104)</f>
        <v>2.5685831377500135</v>
      </c>
      <c r="AR104" s="110">
        <f>AU104-AV104</f>
        <v>-2846.788</v>
      </c>
      <c r="AS104" s="110">
        <f>AV104-AW104</f>
        <v>-2484.0400000000004</v>
      </c>
      <c r="AT104" s="110">
        <f>AW104-AX104</f>
        <v>3837.0060000000003</v>
      </c>
      <c r="AU104" s="111"/>
      <c r="AV104" s="111">
        <v>2846.788</v>
      </c>
      <c r="AW104" s="111">
        <v>5330.8280000000004</v>
      </c>
      <c r="AX104" s="111">
        <v>1493.8219999999999</v>
      </c>
      <c r="AY104" s="87">
        <f>(BE104-BF104)/ABS(BF104)</f>
        <v>-1</v>
      </c>
      <c r="AZ104" s="87">
        <f>(BF104-BG104)/ABS(BG104)</f>
        <v>-0.11881866486616549</v>
      </c>
      <c r="BA104" s="87">
        <f>(BG104-BH104)/ABS(BH104)</f>
        <v>0.3396758562675759</v>
      </c>
      <c r="BB104" s="110">
        <f>BE104-BF104</f>
        <v>-8313.4259999999995</v>
      </c>
      <c r="BC104" s="110">
        <f>BF104-BG104</f>
        <v>-1120.9840000000004</v>
      </c>
      <c r="BD104" s="110">
        <f>BG104-BH104</f>
        <v>2392.1019999999999</v>
      </c>
      <c r="BE104" s="111"/>
      <c r="BF104" s="111">
        <v>8313.4259999999995</v>
      </c>
      <c r="BG104" s="111">
        <v>9434.41</v>
      </c>
      <c r="BH104" s="111">
        <v>7042.308</v>
      </c>
      <c r="BI104" s="87">
        <f>(BO104-BP104)/ABS(BP104)</f>
        <v>-1</v>
      </c>
      <c r="BJ104" s="87">
        <f>(BP104-BQ104)/ABS(BQ104)</f>
        <v>-0.16731774572565239</v>
      </c>
      <c r="BK104" s="87">
        <f>(BQ104-BR104)/ABS(BR104)</f>
        <v>0.12304873259024723</v>
      </c>
      <c r="BL104" s="110">
        <f>BO104-BP104</f>
        <v>-16266.665999999999</v>
      </c>
      <c r="BM104" s="110">
        <f>BP104-BQ104</f>
        <v>-3268.5959999999995</v>
      </c>
      <c r="BN104" s="110">
        <f>BQ104-BR104</f>
        <v>2140.413999999997</v>
      </c>
      <c r="BO104" s="111"/>
      <c r="BP104" s="111">
        <v>16266.665999999999</v>
      </c>
      <c r="BQ104" s="111">
        <v>19535.261999999999</v>
      </c>
      <c r="BR104" s="111">
        <v>17394.848000000002</v>
      </c>
      <c r="BS104" s="87">
        <f>(BY104-BZ104)/ABS(BZ104)</f>
        <v>-1</v>
      </c>
      <c r="BT104" s="87">
        <f>(BZ104-CA104)/ABS(CA104)</f>
        <v>9.6470588235294114E-2</v>
      </c>
      <c r="BU104" s="87">
        <f>(CA104-CB104)/ABS(CB104)</f>
        <v>0.13031914893617022</v>
      </c>
      <c r="BV104" s="110">
        <f>BY104-BZ104</f>
        <v>-466</v>
      </c>
      <c r="BW104" s="110">
        <f>BZ104-CA104</f>
        <v>41</v>
      </c>
      <c r="BX104" s="110">
        <f>CA104-CB104</f>
        <v>49</v>
      </c>
      <c r="BY104" s="54"/>
      <c r="BZ104" s="54">
        <v>466</v>
      </c>
      <c r="CA104" s="54">
        <v>425</v>
      </c>
      <c r="CB104" s="54">
        <v>376</v>
      </c>
      <c r="CC104" s="110">
        <f>Tabel1[[#This Row],[2023 - Antal skibe ]]-Tabel1[[#This Row],[2022 - Antal skibe ]]</f>
        <v>0</v>
      </c>
      <c r="CD104" s="110">
        <f>Tabel1[[#This Row],[2022 - Antal skibe ]]-Tabel1[[#This Row],[2021 - Antal skibe ]]</f>
        <v>-542</v>
      </c>
      <c r="CE104" s="5"/>
      <c r="CF104" s="5"/>
      <c r="CG104" s="5">
        <v>542</v>
      </c>
      <c r="CH104" s="100" t="e">
        <f>(Tabel1[[#This Row],[Godsomsætning 2023]]-Tabel1[[#This Row],[Godsomsætning 2022]])/Tabel1[[#This Row],[Godsomsætning 2022]]</f>
        <v>#DIV/0!</v>
      </c>
      <c r="CI104" s="100" t="e">
        <f>(Tabel1[[#This Row],[Godsomsætning 2022]]-Tabel1[[#This Row],[Godsomsætning 2021]])/Tabel1[[#This Row],[Godsomsætning 2021]]</f>
        <v>#DIV/0!</v>
      </c>
      <c r="CJ104" s="99">
        <f>Tabel1[[#This Row],[Godsomsætning 2023]]-Tabel1[[#This Row],[Godsomsætning 2022]]</f>
        <v>0</v>
      </c>
      <c r="CK104" s="89">
        <f>Tabel1[[#This Row],[Godsomsætning 2022]]-Tabel1[[#This Row],[Godsomsætning 2021]]</f>
        <v>0</v>
      </c>
      <c r="CL104" s="54"/>
      <c r="CM104" s="54"/>
      <c r="CN104" s="54"/>
      <c r="CO104" s="19"/>
      <c r="CP104" s="1" t="s">
        <v>18</v>
      </c>
      <c r="CQ104" s="4" t="s">
        <v>13</v>
      </c>
      <c r="CR104" s="1">
        <v>2900</v>
      </c>
      <c r="CS104" s="1" t="s">
        <v>361</v>
      </c>
      <c r="CT104" s="15" t="s">
        <v>15</v>
      </c>
    </row>
    <row r="105" spans="1:98" s="97" customFormat="1" x14ac:dyDescent="0.25">
      <c r="A105" s="80" t="s">
        <v>129</v>
      </c>
      <c r="B105" s="117">
        <v>11810543</v>
      </c>
      <c r="C105" s="5" t="s">
        <v>112</v>
      </c>
      <c r="D105"/>
      <c r="E105">
        <v>502000</v>
      </c>
      <c r="F105" s="108">
        <v>45471</v>
      </c>
      <c r="G105" s="109"/>
      <c r="H105" s="109" t="s">
        <v>21</v>
      </c>
      <c r="I105" s="109" t="s">
        <v>21</v>
      </c>
      <c r="J105" s="109" t="s">
        <v>21</v>
      </c>
      <c r="K105" s="87">
        <f>Q105/R105-1</f>
        <v>-1</v>
      </c>
      <c r="L105" s="87">
        <f>R105/S105-1</f>
        <v>-0.33695212747359049</v>
      </c>
      <c r="M105" s="87">
        <f>S105/T105-1</f>
        <v>0.53214506841834486</v>
      </c>
      <c r="N105" s="110">
        <f>Q105-R105</f>
        <v>-4115.0150000000003</v>
      </c>
      <c r="O105" s="110">
        <f>R105-S105</f>
        <v>-2091.1959999999999</v>
      </c>
      <c r="P105" s="110">
        <f>S105-T105</f>
        <v>2155.5430000000001</v>
      </c>
      <c r="Q105" s="111"/>
      <c r="R105" s="111">
        <v>4115.0150000000003</v>
      </c>
      <c r="S105" s="111">
        <v>6206.2110000000002</v>
      </c>
      <c r="T105" s="111">
        <v>4050.6680000000001</v>
      </c>
      <c r="U105" s="87">
        <f>(AA105-AB105)/ABS(AB105)</f>
        <v>-1</v>
      </c>
      <c r="V105" s="87">
        <f>(AB105-AC105)/ABS(AC105)</f>
        <v>-0.54670852006864457</v>
      </c>
      <c r="W105" s="87">
        <f>(AC105-AD105)/ABS(AD105)</f>
        <v>1.2108204563056775</v>
      </c>
      <c r="X105" s="110">
        <f>AA105-AB105</f>
        <v>-587.44399999999996</v>
      </c>
      <c r="Y105" s="110">
        <f>AB105-AC105</f>
        <v>-708.50800000000004</v>
      </c>
      <c r="Z105" s="110">
        <f>AC105-AD105</f>
        <v>709.76599999999996</v>
      </c>
      <c r="AA105" s="111"/>
      <c r="AB105" s="111">
        <v>587.44399999999996</v>
      </c>
      <c r="AC105" s="111">
        <v>1295.952</v>
      </c>
      <c r="AD105" s="111">
        <v>586.18600000000004</v>
      </c>
      <c r="AE105" s="87">
        <f>(AK105-AL105)/ABS(AL105)</f>
        <v>-1</v>
      </c>
      <c r="AF105" s="87">
        <f>(AL105-AM105)/ABS(AM105)</f>
        <v>-0.66465935827796752</v>
      </c>
      <c r="AG105" s="87">
        <f>(AM105-AN105)/ABS(AN105)</f>
        <v>2.1075014454447838</v>
      </c>
      <c r="AH105" s="110">
        <f>AK105-AL105</f>
        <v>-315.40899999999999</v>
      </c>
      <c r="AI105" s="110">
        <f>AL105-AM105</f>
        <v>-625.154</v>
      </c>
      <c r="AJ105" s="110">
        <f>AM105-AN105</f>
        <v>637.88799999999992</v>
      </c>
      <c r="AK105" s="111"/>
      <c r="AL105" s="111">
        <v>315.40899999999999</v>
      </c>
      <c r="AM105" s="111">
        <v>940.56299999999999</v>
      </c>
      <c r="AN105" s="111">
        <v>302.67500000000001</v>
      </c>
      <c r="AO105" s="87">
        <f>(AU105-AV105)/ABS(AV105)</f>
        <v>-1</v>
      </c>
      <c r="AP105" s="87">
        <f>(AV105-AW105)/ABS(AW105)</f>
        <v>-0.48064904232267452</v>
      </c>
      <c r="AQ105" s="87">
        <f>(AW105-AX105)/ABS(AX105)</f>
        <v>2.1967740439403176</v>
      </c>
      <c r="AR105" s="110">
        <f>AU105-AV105</f>
        <v>-501.16899999999998</v>
      </c>
      <c r="AS105" s="110">
        <f>AV105-AW105</f>
        <v>-463.822</v>
      </c>
      <c r="AT105" s="110">
        <f>AW105-AX105</f>
        <v>663.12699999999995</v>
      </c>
      <c r="AU105" s="111"/>
      <c r="AV105" s="111">
        <v>501.16899999999998</v>
      </c>
      <c r="AW105" s="111">
        <v>964.99099999999999</v>
      </c>
      <c r="AX105" s="111">
        <v>301.86399999999998</v>
      </c>
      <c r="AY105" s="87">
        <f>(BE105-BF105)/ABS(BF105)</f>
        <v>-1</v>
      </c>
      <c r="AZ105" s="87">
        <f>(BF105-BG105)/ABS(BG105)</f>
        <v>0.27913574997404061</v>
      </c>
      <c r="BA105" s="87">
        <f>(BG105-BH105)/ABS(BH105)</f>
        <v>1.2844381247457288</v>
      </c>
      <c r="BB105" s="110">
        <f>BE105-BF105</f>
        <v>-2205.0419999999999</v>
      </c>
      <c r="BC105" s="110">
        <f>BF105-BG105</f>
        <v>481.18899999999985</v>
      </c>
      <c r="BD105" s="110">
        <f>BG105-BH105</f>
        <v>969.24600000000009</v>
      </c>
      <c r="BE105" s="111"/>
      <c r="BF105" s="111">
        <v>2205.0419999999999</v>
      </c>
      <c r="BG105" s="111">
        <v>1723.8530000000001</v>
      </c>
      <c r="BH105" s="111">
        <v>754.60699999999997</v>
      </c>
      <c r="BI105" s="87">
        <f>(BO105-BP105)/ABS(BP105)</f>
        <v>-1</v>
      </c>
      <c r="BJ105" s="87">
        <f>(BP105-BQ105)/ABS(BQ105)</f>
        <v>0.14204182014022382</v>
      </c>
      <c r="BK105" s="87">
        <f>(BQ105-BR105)/ABS(BR105)</f>
        <v>0.75482614955451188</v>
      </c>
      <c r="BL105" s="110">
        <f>BO105-BP105</f>
        <v>-2829.8620000000001</v>
      </c>
      <c r="BM105" s="110">
        <f>BP105-BQ105</f>
        <v>351.96500000000015</v>
      </c>
      <c r="BN105" s="110">
        <f>BQ105-BR105</f>
        <v>1065.8499999999999</v>
      </c>
      <c r="BO105" s="111"/>
      <c r="BP105" s="111">
        <v>2829.8620000000001</v>
      </c>
      <c r="BQ105" s="111">
        <v>2477.8969999999999</v>
      </c>
      <c r="BR105" s="111">
        <v>1412.047</v>
      </c>
      <c r="BS105" s="87">
        <f>(BY105-BZ105)/ABS(BZ105)</f>
        <v>-1</v>
      </c>
      <c r="BT105" s="87">
        <f>(BZ105-CA105)/ABS(CA105)</f>
        <v>-6.5934065934065936E-2</v>
      </c>
      <c r="BU105" s="87">
        <f>(CA105-CB105)/ABS(CB105)</f>
        <v>1.1111111111111112E-2</v>
      </c>
      <c r="BV105" s="110">
        <f>BY105-BZ105</f>
        <v>-255</v>
      </c>
      <c r="BW105" s="110">
        <f>BZ105-CA105</f>
        <v>-18</v>
      </c>
      <c r="BX105" s="110">
        <f>CA105-CB105</f>
        <v>3</v>
      </c>
      <c r="BY105" s="54"/>
      <c r="BZ105" s="54">
        <v>255</v>
      </c>
      <c r="CA105" s="54">
        <v>273</v>
      </c>
      <c r="CB105" s="54">
        <v>270</v>
      </c>
      <c r="CC105" s="110">
        <f>Tabel1[[#This Row],[2023 - Antal skibe ]]-Tabel1[[#This Row],[2022 - Antal skibe ]]</f>
        <v>0</v>
      </c>
      <c r="CD105" s="110">
        <f>Tabel1[[#This Row],[2022 - Antal skibe ]]-Tabel1[[#This Row],[2021 - Antal skibe ]]</f>
        <v>-150</v>
      </c>
      <c r="CE105" s="5"/>
      <c r="CF105" s="5"/>
      <c r="CG105" s="5">
        <v>150</v>
      </c>
      <c r="CH105" s="100" t="e">
        <f>(Tabel1[[#This Row],[Godsomsætning 2023]]-Tabel1[[#This Row],[Godsomsætning 2022]])/Tabel1[[#This Row],[Godsomsætning 2022]]</f>
        <v>#DIV/0!</v>
      </c>
      <c r="CI105" s="100" t="e">
        <f>(Tabel1[[#This Row],[Godsomsætning 2022]]-Tabel1[[#This Row],[Godsomsætning 2021]])/Tabel1[[#This Row],[Godsomsætning 2021]]</f>
        <v>#DIV/0!</v>
      </c>
      <c r="CJ105" s="99">
        <f>Tabel1[[#This Row],[Godsomsætning 2023]]-Tabel1[[#This Row],[Godsomsætning 2022]]</f>
        <v>0</v>
      </c>
      <c r="CK105" s="89">
        <f>Tabel1[[#This Row],[Godsomsætning 2022]]-Tabel1[[#This Row],[Godsomsætning 2021]]</f>
        <v>0</v>
      </c>
      <c r="CL105" s="54"/>
      <c r="CM105" s="54"/>
      <c r="CN105" s="54"/>
      <c r="CO105" s="19"/>
      <c r="CP105" s="1" t="s">
        <v>11</v>
      </c>
      <c r="CQ105" s="4" t="s">
        <v>13</v>
      </c>
      <c r="CR105" s="1">
        <v>8200</v>
      </c>
      <c r="CS105" s="1" t="s">
        <v>417</v>
      </c>
      <c r="CT105" s="15" t="s">
        <v>10</v>
      </c>
    </row>
    <row r="106" spans="1:98" s="97" customFormat="1" x14ac:dyDescent="0.25">
      <c r="A106" s="80" t="s">
        <v>265</v>
      </c>
      <c r="B106" s="117">
        <v>29512426</v>
      </c>
      <c r="C106" s="5" t="s">
        <v>111</v>
      </c>
      <c r="D106"/>
      <c r="E106">
        <v>331500</v>
      </c>
      <c r="F106" s="108">
        <v>45385</v>
      </c>
      <c r="G106" s="109"/>
      <c r="H106" s="109" t="s">
        <v>307</v>
      </c>
      <c r="I106" s="109" t="s">
        <v>307</v>
      </c>
      <c r="J106" s="109" t="s">
        <v>307</v>
      </c>
      <c r="K106" s="87" t="e">
        <f>Q106/R106-1</f>
        <v>#DIV/0!</v>
      </c>
      <c r="L106" s="87" t="e">
        <f>R106/S106-1</f>
        <v>#DIV/0!</v>
      </c>
      <c r="M106" s="87" t="e">
        <f>S106/T106-1</f>
        <v>#DIV/0!</v>
      </c>
      <c r="N106" s="110">
        <f>Q106-R106</f>
        <v>0</v>
      </c>
      <c r="O106" s="110">
        <f>R106-S106</f>
        <v>0</v>
      </c>
      <c r="P106" s="110">
        <f>S106-T106</f>
        <v>0</v>
      </c>
      <c r="Q106" s="111"/>
      <c r="R106" s="111"/>
      <c r="S106" s="111"/>
      <c r="T106" s="111"/>
      <c r="U106" s="87">
        <f>(AA106-AB106)/ABS(AB106)</f>
        <v>-1</v>
      </c>
      <c r="V106" s="87">
        <f>(AB106-AC106)/ABS(AC106)</f>
        <v>-0.34492943879225463</v>
      </c>
      <c r="W106" s="87">
        <f>(AC106-AD106)/ABS(AD106)</f>
        <v>-0.47898498683355561</v>
      </c>
      <c r="X106" s="110">
        <f>AA106-AB106</f>
        <v>-9.98</v>
      </c>
      <c r="Y106" s="110">
        <f>AB106-AC106</f>
        <v>-5.254999999999999</v>
      </c>
      <c r="Z106" s="110">
        <f>AC106-AD106</f>
        <v>-14.006</v>
      </c>
      <c r="AA106" s="111"/>
      <c r="AB106" s="111">
        <v>9.98</v>
      </c>
      <c r="AC106" s="111">
        <v>15.234999999999999</v>
      </c>
      <c r="AD106" s="111">
        <v>29.241</v>
      </c>
      <c r="AE106" s="87">
        <f>(AK106-AL106)/ABS(AL106)</f>
        <v>1</v>
      </c>
      <c r="AF106" s="87">
        <f>(AL106-AM106)/ABS(AM106)</f>
        <v>-0.27488760436737308</v>
      </c>
      <c r="AG106" s="87">
        <f>(AM106-AN106)/ABS(AN106)</f>
        <v>-3.2274678111587987</v>
      </c>
      <c r="AH106" s="110">
        <f>AK106-AL106</f>
        <v>11.91</v>
      </c>
      <c r="AI106" s="110">
        <f>AL106-AM106</f>
        <v>-2.5679999999999996</v>
      </c>
      <c r="AJ106" s="110">
        <f>AM106-AN106</f>
        <v>-13.536000000000001</v>
      </c>
      <c r="AK106" s="111"/>
      <c r="AL106" s="111">
        <v>-11.91</v>
      </c>
      <c r="AM106" s="111">
        <v>-9.3420000000000005</v>
      </c>
      <c r="AN106" s="111">
        <v>4.194</v>
      </c>
      <c r="AO106" s="87">
        <f>(AU106-AV106)/ABS(AV106)</f>
        <v>1</v>
      </c>
      <c r="AP106" s="87">
        <f>(AV106-AW106)/ABS(AW106)</f>
        <v>-0.50779556014455329</v>
      </c>
      <c r="AQ106" s="87">
        <f>(AW106-AX106)/ABS(AX106)</f>
        <v>-3.4352527030424946</v>
      </c>
      <c r="AR106" s="110">
        <f>AU106-AV106</f>
        <v>14.603</v>
      </c>
      <c r="AS106" s="110">
        <f>AV106-AW106</f>
        <v>-4.9179999999999993</v>
      </c>
      <c r="AT106" s="110">
        <f>AW106-AX106</f>
        <v>-13.662000000000001</v>
      </c>
      <c r="AU106" s="111"/>
      <c r="AV106" s="111">
        <v>-14.603</v>
      </c>
      <c r="AW106" s="111">
        <v>-9.6850000000000005</v>
      </c>
      <c r="AX106" s="111">
        <v>3.9769999999999999</v>
      </c>
      <c r="AY106" s="87">
        <f>(BE106-BF106)/ABS(BF106)</f>
        <v>1</v>
      </c>
      <c r="AZ106" s="87">
        <f>(BF106-BG106)/ABS(BG106)</f>
        <v>-4.4409816906895205</v>
      </c>
      <c r="BA106" s="87">
        <f>(BG106-BH106)/ABS(BH106)</f>
        <v>-1.3195966135458168</v>
      </c>
      <c r="BB106" s="110">
        <f>BE106-BF106</f>
        <v>13.967000000000001</v>
      </c>
      <c r="BC106" s="110">
        <f>BF106-BG106</f>
        <v>-11.4</v>
      </c>
      <c r="BD106" s="110">
        <f>BG106-BH106</f>
        <v>-10.599</v>
      </c>
      <c r="BE106" s="111"/>
      <c r="BF106" s="111">
        <v>-13.967000000000001</v>
      </c>
      <c r="BG106" s="111">
        <v>-2.5670000000000002</v>
      </c>
      <c r="BH106" s="111">
        <v>8.032</v>
      </c>
      <c r="BI106" s="87">
        <f>(BO106-BP106)/ABS(BP106)</f>
        <v>-1</v>
      </c>
      <c r="BJ106" s="87">
        <f>(BP106-BQ106)/ABS(BQ106)</f>
        <v>-7.085090404944841E-2</v>
      </c>
      <c r="BK106" s="87">
        <f>(BQ106-BR106)/ABS(BR106)</f>
        <v>-2.2198373248983317E-2</v>
      </c>
      <c r="BL106" s="110">
        <f>BO106-BP106</f>
        <v>-32.168999999999997</v>
      </c>
      <c r="BM106" s="110">
        <f>BP106-BQ106</f>
        <v>-2.453000000000003</v>
      </c>
      <c r="BN106" s="110">
        <f>BQ106-BR106</f>
        <v>-0.78600000000000136</v>
      </c>
      <c r="BO106" s="111"/>
      <c r="BP106" s="111">
        <v>32.168999999999997</v>
      </c>
      <c r="BQ106" s="111">
        <v>34.622</v>
      </c>
      <c r="BR106" s="111">
        <v>35.408000000000001</v>
      </c>
      <c r="BS106" s="87">
        <f>(BY106-BZ106)/ABS(BZ106)</f>
        <v>-1</v>
      </c>
      <c r="BT106" s="87">
        <f>(BZ106-CA106)/ABS(CA106)</f>
        <v>-2.1739130434782608E-2</v>
      </c>
      <c r="BU106" s="87">
        <f>(CA106-CB106)/ABS(CB106)</f>
        <v>-0.13207547169811321</v>
      </c>
      <c r="BV106" s="110">
        <f>BY106-BZ106</f>
        <v>-45</v>
      </c>
      <c r="BW106" s="110">
        <f>BZ106-CA106</f>
        <v>-1</v>
      </c>
      <c r="BX106" s="110">
        <f>CA106-CB106</f>
        <v>-7</v>
      </c>
      <c r="BY106" s="54"/>
      <c r="BZ106" s="54">
        <v>45</v>
      </c>
      <c r="CA106" s="54">
        <v>46</v>
      </c>
      <c r="CB106" s="54">
        <v>53</v>
      </c>
      <c r="CC106" s="110">
        <f>Tabel1[[#This Row],[2023 - Antal skibe ]]-Tabel1[[#This Row],[2022 - Antal skibe ]]</f>
        <v>0</v>
      </c>
      <c r="CD106" s="110">
        <f>Tabel1[[#This Row],[2022 - Antal skibe ]]-Tabel1[[#This Row],[2021 - Antal skibe ]]</f>
        <v>0</v>
      </c>
      <c r="CE106" s="5"/>
      <c r="CF106" s="5"/>
      <c r="CG106" s="5"/>
      <c r="CH106" s="100" t="e">
        <f>(Tabel1[[#This Row],[Godsomsætning 2023]]-Tabel1[[#This Row],[Godsomsætning 2022]])/Tabel1[[#This Row],[Godsomsætning 2022]]</f>
        <v>#DIV/0!</v>
      </c>
      <c r="CI106" s="100" t="e">
        <f>(Tabel1[[#This Row],[Godsomsætning 2022]]-Tabel1[[#This Row],[Godsomsætning 2021]])/Tabel1[[#This Row],[Godsomsætning 2021]]</f>
        <v>#DIV/0!</v>
      </c>
      <c r="CJ106" s="99">
        <f>Tabel1[[#This Row],[Godsomsætning 2023]]-Tabel1[[#This Row],[Godsomsætning 2022]]</f>
        <v>0</v>
      </c>
      <c r="CK106" s="89">
        <f>Tabel1[[#This Row],[Godsomsætning 2022]]-Tabel1[[#This Row],[Godsomsætning 2021]]</f>
        <v>0</v>
      </c>
      <c r="CL106" s="54"/>
      <c r="CM106" s="54"/>
      <c r="CN106" s="54"/>
      <c r="CO106" s="19"/>
      <c r="CP106" s="1" t="s">
        <v>9</v>
      </c>
      <c r="CQ106" s="4" t="s">
        <v>13</v>
      </c>
      <c r="CR106" s="1">
        <v>5610</v>
      </c>
      <c r="CS106" s="1" t="s">
        <v>336</v>
      </c>
      <c r="CT106" s="15" t="s">
        <v>12</v>
      </c>
    </row>
    <row r="107" spans="1:98" s="97" customFormat="1" x14ac:dyDescent="0.25">
      <c r="A107" s="80" t="s">
        <v>131</v>
      </c>
      <c r="B107" s="117">
        <v>36959096</v>
      </c>
      <c r="C107" s="5" t="s">
        <v>112</v>
      </c>
      <c r="D107"/>
      <c r="E107">
        <v>502000</v>
      </c>
      <c r="F107" s="108">
        <v>45373</v>
      </c>
      <c r="G107" s="109"/>
      <c r="H107" s="109" t="s">
        <v>21</v>
      </c>
      <c r="I107" s="109" t="s">
        <v>21</v>
      </c>
      <c r="J107" s="109" t="s">
        <v>21</v>
      </c>
      <c r="K107" s="87">
        <f>Q107/R107-1</f>
        <v>-1</v>
      </c>
      <c r="L107" s="87">
        <f>R107/S107-1</f>
        <v>-0.21432142332009996</v>
      </c>
      <c r="M107" s="87">
        <f>S107/T107-1</f>
        <v>0.73991761821675461</v>
      </c>
      <c r="N107" s="110">
        <f>Q107-R107</f>
        <v>-3713.663</v>
      </c>
      <c r="O107" s="110">
        <f>R107-S107</f>
        <v>-1013.0319999999997</v>
      </c>
      <c r="P107" s="110">
        <f>S107-T107</f>
        <v>2010.0749999999998</v>
      </c>
      <c r="Q107" s="111"/>
      <c r="R107" s="111">
        <v>3713.663</v>
      </c>
      <c r="S107" s="111">
        <v>4726.6949999999997</v>
      </c>
      <c r="T107" s="111">
        <v>2716.62</v>
      </c>
      <c r="U107" s="87">
        <f>(AA107-AB107)/ABS(AB107)</f>
        <v>-1</v>
      </c>
      <c r="V107" s="87">
        <f>(AB107-AC107)/ABS(AC107)</f>
        <v>-0.51240890009337392</v>
      </c>
      <c r="W107" s="87">
        <f>(AC107-AD107)/ABS(AD107)</f>
        <v>0.91950146215041229</v>
      </c>
      <c r="X107" s="110">
        <f>AA107-AB107</f>
        <v>-565.53399999999999</v>
      </c>
      <c r="Y107" s="110">
        <f>AB107-AC107</f>
        <v>-594.31900000000007</v>
      </c>
      <c r="Z107" s="110">
        <f>AC107-AD107</f>
        <v>555.60600000000011</v>
      </c>
      <c r="AA107" s="111"/>
      <c r="AB107" s="111">
        <v>565.53399999999999</v>
      </c>
      <c r="AC107" s="111">
        <v>1159.8530000000001</v>
      </c>
      <c r="AD107" s="111">
        <v>604.24699999999996</v>
      </c>
      <c r="AE107" s="87">
        <f>(AK107-AL107)/ABS(AL107)</f>
        <v>-1</v>
      </c>
      <c r="AF107" s="87">
        <f>(AL107-AM107)/ABS(AM107)</f>
        <v>-0.5169342233350086</v>
      </c>
      <c r="AG107" s="87">
        <f>(AM107-AN107)/ABS(AN107)</f>
        <v>1.1210569167471804</v>
      </c>
      <c r="AH107" s="110">
        <f>AK107-AL107</f>
        <v>-471.92</v>
      </c>
      <c r="AI107" s="110">
        <f>AL107-AM107</f>
        <v>-505.00700000000001</v>
      </c>
      <c r="AJ107" s="110">
        <f>AM107-AN107</f>
        <v>516.3420000000001</v>
      </c>
      <c r="AK107" s="111"/>
      <c r="AL107" s="111">
        <v>471.92</v>
      </c>
      <c r="AM107" s="111">
        <v>976.92700000000002</v>
      </c>
      <c r="AN107" s="111">
        <v>460.58499999999998</v>
      </c>
      <c r="AO107" s="87">
        <f>(AU107-AV107)/ABS(AV107)</f>
        <v>-1</v>
      </c>
      <c r="AP107" s="87">
        <f>(AV107-AW107)/ABS(AW107)</f>
        <v>-0.510007262999424</v>
      </c>
      <c r="AQ107" s="87">
        <f>(AW107-AX107)/ABS(AX107)</f>
        <v>1.121623669393643</v>
      </c>
      <c r="AR107" s="110">
        <f>AU107-AV107</f>
        <v>-528.245</v>
      </c>
      <c r="AS107" s="110">
        <f>AV107-AW107</f>
        <v>-549.822</v>
      </c>
      <c r="AT107" s="110">
        <f>AW107-AX107</f>
        <v>569.93399999999997</v>
      </c>
      <c r="AU107" s="111"/>
      <c r="AV107" s="111">
        <v>528.245</v>
      </c>
      <c r="AW107" s="111">
        <v>1078.067</v>
      </c>
      <c r="AX107" s="111">
        <v>508.13299999999998</v>
      </c>
      <c r="AY107" s="87">
        <f>(BE107-BF107)/ABS(BF107)</f>
        <v>-1</v>
      </c>
      <c r="AZ107" s="87">
        <f>(BF107-BG107)/ABS(BG107)</f>
        <v>-0.11797393325026097</v>
      </c>
      <c r="BA107" s="87">
        <f>(BG107-BH107)/ABS(BH107)</f>
        <v>0.76968996689340119</v>
      </c>
      <c r="BB107" s="110">
        <f>BE107-BF107</f>
        <v>-1623.78</v>
      </c>
      <c r="BC107" s="110">
        <f>BF107-BG107</f>
        <v>-217.18599999999992</v>
      </c>
      <c r="BD107" s="110">
        <f>BG107-BH107</f>
        <v>800.68999999999983</v>
      </c>
      <c r="BE107" s="111"/>
      <c r="BF107" s="111">
        <v>1623.78</v>
      </c>
      <c r="BG107" s="111">
        <v>1840.9659999999999</v>
      </c>
      <c r="BH107" s="111">
        <v>1040.2760000000001</v>
      </c>
      <c r="BI107" s="87">
        <f>(BO107-BP107)/ABS(BP107)</f>
        <v>-1</v>
      </c>
      <c r="BJ107" s="87">
        <f>(BP107-BQ107)/ABS(BQ107)</f>
        <v>-0.11324257294277566</v>
      </c>
      <c r="BK107" s="87">
        <f>(BQ107-BR107)/ABS(BR107)</f>
        <v>0.41021987470826693</v>
      </c>
      <c r="BL107" s="110">
        <f>BO107-BP107</f>
        <v>-2087.0039999999999</v>
      </c>
      <c r="BM107" s="110">
        <f>BP107-BQ107</f>
        <v>-266.51900000000023</v>
      </c>
      <c r="BN107" s="110">
        <f>BQ107-BR107</f>
        <v>684.61800000000017</v>
      </c>
      <c r="BO107" s="111"/>
      <c r="BP107" s="111">
        <v>2087.0039999999999</v>
      </c>
      <c r="BQ107" s="111">
        <v>2353.5230000000001</v>
      </c>
      <c r="BR107" s="111">
        <v>1668.905</v>
      </c>
      <c r="BS107" s="87">
        <f>(BY107-BZ107)/ABS(BZ107)</f>
        <v>-1</v>
      </c>
      <c r="BT107" s="87">
        <f>(BZ107-CA107)/ABS(CA107)</f>
        <v>1.8181818181818181E-2</v>
      </c>
      <c r="BU107" s="87">
        <f>(CA107-CB107)/ABS(CB107)</f>
        <v>0.1702127659574468</v>
      </c>
      <c r="BV107" s="110">
        <f>BY107-BZ107</f>
        <v>-56</v>
      </c>
      <c r="BW107" s="110">
        <f>BZ107-CA107</f>
        <v>1</v>
      </c>
      <c r="BX107" s="110">
        <f>CA107-CB107</f>
        <v>8</v>
      </c>
      <c r="BY107" s="54"/>
      <c r="BZ107" s="54">
        <v>56</v>
      </c>
      <c r="CA107" s="54">
        <v>55</v>
      </c>
      <c r="CB107" s="54">
        <v>47</v>
      </c>
      <c r="CC107" s="110">
        <f>Tabel1[[#This Row],[2023 - Antal skibe ]]-Tabel1[[#This Row],[2022 - Antal skibe ]]</f>
        <v>0</v>
      </c>
      <c r="CD107" s="110">
        <f>Tabel1[[#This Row],[2022 - Antal skibe ]]-Tabel1[[#This Row],[2021 - Antal skibe ]]</f>
        <v>0</v>
      </c>
      <c r="CE107" s="5"/>
      <c r="CF107" s="5"/>
      <c r="CG107" s="5"/>
      <c r="CH107" s="100" t="e">
        <f>(Tabel1[[#This Row],[Godsomsætning 2023]]-Tabel1[[#This Row],[Godsomsætning 2022]])/Tabel1[[#This Row],[Godsomsætning 2022]]</f>
        <v>#DIV/0!</v>
      </c>
      <c r="CI107" s="100" t="e">
        <f>(Tabel1[[#This Row],[Godsomsætning 2022]]-Tabel1[[#This Row],[Godsomsætning 2021]])/Tabel1[[#This Row],[Godsomsætning 2021]]</f>
        <v>#DIV/0!</v>
      </c>
      <c r="CJ107" s="99">
        <f>Tabel1[[#This Row],[Godsomsætning 2023]]-Tabel1[[#This Row],[Godsomsætning 2022]]</f>
        <v>0</v>
      </c>
      <c r="CK107" s="89">
        <f>Tabel1[[#This Row],[Godsomsætning 2022]]-Tabel1[[#This Row],[Godsomsætning 2021]]</f>
        <v>0</v>
      </c>
      <c r="CL107" s="54"/>
      <c r="CM107" s="54"/>
      <c r="CN107" s="54"/>
      <c r="CO107" s="19"/>
      <c r="CP107" s="1" t="s">
        <v>9</v>
      </c>
      <c r="CQ107" s="4" t="s">
        <v>13</v>
      </c>
      <c r="CR107" s="1">
        <v>2960</v>
      </c>
      <c r="CS107" s="1" t="s">
        <v>415</v>
      </c>
      <c r="CT107" s="15" t="s">
        <v>15</v>
      </c>
    </row>
    <row r="108" spans="1:98" s="97" customFormat="1" x14ac:dyDescent="0.25">
      <c r="A108" s="80" t="s">
        <v>262</v>
      </c>
      <c r="B108" s="117">
        <v>34604215</v>
      </c>
      <c r="C108" s="5" t="s">
        <v>111</v>
      </c>
      <c r="D108"/>
      <c r="E108">
        <v>331200</v>
      </c>
      <c r="F108" s="108">
        <v>45473</v>
      </c>
      <c r="G108" s="109"/>
      <c r="H108" s="109" t="s">
        <v>21</v>
      </c>
      <c r="I108" s="109" t="s">
        <v>21</v>
      </c>
      <c r="J108" s="109" t="s">
        <v>21</v>
      </c>
      <c r="K108" s="87" t="e">
        <f>Q108/R108-1</f>
        <v>#DIV/0!</v>
      </c>
      <c r="L108" s="87" t="e">
        <f>R108/S108-1</f>
        <v>#DIV/0!</v>
      </c>
      <c r="M108" s="87" t="e">
        <f>S108/T108-1</f>
        <v>#DIV/0!</v>
      </c>
      <c r="N108" s="110">
        <f>Q108-R108</f>
        <v>0</v>
      </c>
      <c r="O108" s="110">
        <f>R108-S108</f>
        <v>0</v>
      </c>
      <c r="P108" s="110">
        <f>S108-T108</f>
        <v>0</v>
      </c>
      <c r="Q108" s="111"/>
      <c r="R108" s="111"/>
      <c r="S108" s="111"/>
      <c r="T108" s="111"/>
      <c r="U108" s="87">
        <f>(AA108-AB108)/ABS(AB108)</f>
        <v>-1</v>
      </c>
      <c r="V108" s="87">
        <f>(AB108-AC108)/ABS(AC108)</f>
        <v>-0.14348441412345311</v>
      </c>
      <c r="W108" s="87">
        <f>(AC108-AD108)/ABS(AD108)</f>
        <v>0.31295709555232631</v>
      </c>
      <c r="X108" s="110">
        <f>AA108-AB108</f>
        <v>-47.206000000000003</v>
      </c>
      <c r="Y108" s="110">
        <f>AB108-AC108</f>
        <v>-7.9079999999999941</v>
      </c>
      <c r="Z108" s="110">
        <f>AC108-AD108</f>
        <v>13.137</v>
      </c>
      <c r="AA108" s="111"/>
      <c r="AB108" s="111">
        <v>47.206000000000003</v>
      </c>
      <c r="AC108" s="111">
        <v>55.113999999999997</v>
      </c>
      <c r="AD108" s="111">
        <v>41.976999999999997</v>
      </c>
      <c r="AE108" s="87">
        <f>(AK108-AL108)/ABS(AL108)</f>
        <v>-1</v>
      </c>
      <c r="AF108" s="87">
        <f>(AL108-AM108)/ABS(AM108)</f>
        <v>-0.51607891875097089</v>
      </c>
      <c r="AG108" s="87">
        <f>(AM108-AN108)/ABS(AN108)</f>
        <v>8.5741199801685681</v>
      </c>
      <c r="AH108" s="110">
        <f>AK108-AL108</f>
        <v>-9.3450000000000006</v>
      </c>
      <c r="AI108" s="110">
        <f>AL108-AM108</f>
        <v>-9.9659999999999993</v>
      </c>
      <c r="AJ108" s="110">
        <f>AM108-AN108</f>
        <v>17.294</v>
      </c>
      <c r="AK108" s="111"/>
      <c r="AL108" s="111">
        <v>9.3450000000000006</v>
      </c>
      <c r="AM108" s="111">
        <v>19.311</v>
      </c>
      <c r="AN108" s="111">
        <v>2.0169999999999999</v>
      </c>
      <c r="AO108" s="87">
        <f>(AU108-AV108)/ABS(AV108)</f>
        <v>-1</v>
      </c>
      <c r="AP108" s="87">
        <f>(AV108-AW108)/ABS(AW108)</f>
        <v>-0.56074446220598306</v>
      </c>
      <c r="AQ108" s="87">
        <f>(AW108-AX108)/ABS(AX108)</f>
        <v>118.15646258503402</v>
      </c>
      <c r="AR108" s="110">
        <f>AU108-AV108</f>
        <v>-7.694</v>
      </c>
      <c r="AS108" s="110">
        <f>AV108-AW108</f>
        <v>-9.8219999999999992</v>
      </c>
      <c r="AT108" s="110">
        <f>AW108-AX108</f>
        <v>17.369</v>
      </c>
      <c r="AU108" s="111"/>
      <c r="AV108" s="111">
        <v>7.694</v>
      </c>
      <c r="AW108" s="111">
        <v>17.515999999999998</v>
      </c>
      <c r="AX108" s="111">
        <v>0.14699999999999999</v>
      </c>
      <c r="AY108" s="87">
        <f>(BE108-BF108)/ABS(BF108)</f>
        <v>-1</v>
      </c>
      <c r="AZ108" s="87">
        <f>(BF108-BG108)/ABS(BG108)</f>
        <v>0.15264194512360763</v>
      </c>
      <c r="BA108" s="87">
        <f>(BG108-BH108)/ABS(BH108)</f>
        <v>0.96189207195203208</v>
      </c>
      <c r="BB108" s="110">
        <f>BE108-BF108</f>
        <v>-33.942999999999998</v>
      </c>
      <c r="BC108" s="110">
        <f>BF108-BG108</f>
        <v>4.4949999999999974</v>
      </c>
      <c r="BD108" s="110">
        <f>BG108-BH108</f>
        <v>14.438000000000001</v>
      </c>
      <c r="BE108" s="111"/>
      <c r="BF108" s="111">
        <v>33.942999999999998</v>
      </c>
      <c r="BG108" s="111">
        <v>29.448</v>
      </c>
      <c r="BH108" s="111">
        <v>15.01</v>
      </c>
      <c r="BI108" s="87">
        <f>(BO108-BP108)/ABS(BP108)</f>
        <v>-1</v>
      </c>
      <c r="BJ108" s="87">
        <f>(BP108-BQ108)/ABS(BQ108)</f>
        <v>0.22771605327946484</v>
      </c>
      <c r="BK108" s="87">
        <f>(BQ108-BR108)/ABS(BR108)</f>
        <v>0.14586422655430567</v>
      </c>
      <c r="BL108" s="110">
        <f>BO108-BP108</f>
        <v>-77.793000000000006</v>
      </c>
      <c r="BM108" s="110">
        <f>BP108-BQ108</f>
        <v>14.429000000000009</v>
      </c>
      <c r="BN108" s="110">
        <f>BQ108-BR108</f>
        <v>8.0659999999999954</v>
      </c>
      <c r="BO108" s="111"/>
      <c r="BP108" s="111">
        <v>77.793000000000006</v>
      </c>
      <c r="BQ108" s="111">
        <v>63.363999999999997</v>
      </c>
      <c r="BR108" s="111">
        <v>55.298000000000002</v>
      </c>
      <c r="BS108" s="87">
        <f>(BY108-BZ108)/ABS(BZ108)</f>
        <v>-1</v>
      </c>
      <c r="BT108" s="87">
        <f>(BZ108-CA108)/ABS(CA108)</f>
        <v>3.5714285714285712E-2</v>
      </c>
      <c r="BU108" s="87">
        <f>(CA108-CB108)/ABS(CB108)</f>
        <v>-0.15151515151515152</v>
      </c>
      <c r="BV108" s="110">
        <f>BY108-BZ108</f>
        <v>-58</v>
      </c>
      <c r="BW108" s="110">
        <f>BZ108-CA108</f>
        <v>2</v>
      </c>
      <c r="BX108" s="110">
        <f>CA108-CB108</f>
        <v>-10</v>
      </c>
      <c r="BY108" s="54"/>
      <c r="BZ108" s="54">
        <v>58</v>
      </c>
      <c r="CA108" s="54">
        <v>56</v>
      </c>
      <c r="CB108" s="54">
        <v>66</v>
      </c>
      <c r="CC108" s="110">
        <f>Tabel1[[#This Row],[2023 - Antal skibe ]]-Tabel1[[#This Row],[2022 - Antal skibe ]]</f>
        <v>0</v>
      </c>
      <c r="CD108" s="110">
        <f>Tabel1[[#This Row],[2022 - Antal skibe ]]-Tabel1[[#This Row],[2021 - Antal skibe ]]</f>
        <v>0</v>
      </c>
      <c r="CE108" s="5"/>
      <c r="CF108" s="5"/>
      <c r="CG108" s="5"/>
      <c r="CH108" s="100" t="e">
        <f>(Tabel1[[#This Row],[Godsomsætning 2023]]-Tabel1[[#This Row],[Godsomsætning 2022]])/Tabel1[[#This Row],[Godsomsætning 2022]]</f>
        <v>#DIV/0!</v>
      </c>
      <c r="CI108" s="100" t="e">
        <f>(Tabel1[[#This Row],[Godsomsætning 2022]]-Tabel1[[#This Row],[Godsomsætning 2021]])/Tabel1[[#This Row],[Godsomsætning 2021]]</f>
        <v>#DIV/0!</v>
      </c>
      <c r="CJ108" s="99">
        <f>Tabel1[[#This Row],[Godsomsætning 2023]]-Tabel1[[#This Row],[Godsomsætning 2022]]</f>
        <v>0</v>
      </c>
      <c r="CK108" s="89">
        <f>Tabel1[[#This Row],[Godsomsætning 2022]]-Tabel1[[#This Row],[Godsomsætning 2021]]</f>
        <v>0</v>
      </c>
      <c r="CL108" s="54"/>
      <c r="CM108" s="54"/>
      <c r="CN108" s="54"/>
      <c r="CO108" s="19"/>
      <c r="CP108" s="1" t="s">
        <v>18</v>
      </c>
      <c r="CQ108" s="4" t="s">
        <v>13</v>
      </c>
      <c r="CR108" s="1">
        <v>5985</v>
      </c>
      <c r="CS108" s="1" t="s">
        <v>421</v>
      </c>
      <c r="CT108" s="15" t="s">
        <v>12</v>
      </c>
    </row>
    <row r="109" spans="1:98" s="97" customFormat="1" x14ac:dyDescent="0.25">
      <c r="A109" s="80" t="s">
        <v>121</v>
      </c>
      <c r="B109" s="117">
        <v>38675281</v>
      </c>
      <c r="C109" s="5" t="s">
        <v>112</v>
      </c>
      <c r="D109"/>
      <c r="E109">
        <v>522910</v>
      </c>
      <c r="F109" s="108">
        <v>45436</v>
      </c>
      <c r="G109" s="109"/>
      <c r="H109" s="109" t="s">
        <v>21</v>
      </c>
      <c r="I109" s="109" t="s">
        <v>21</v>
      </c>
      <c r="J109" s="109" t="s">
        <v>21</v>
      </c>
      <c r="K109" s="87" t="e">
        <f>Q109/R109-1</f>
        <v>#DIV/0!</v>
      </c>
      <c r="L109" s="87" t="e">
        <f>R109/S109-1</f>
        <v>#DIV/0!</v>
      </c>
      <c r="M109" s="87" t="e">
        <f>S109/T109-1</f>
        <v>#DIV/0!</v>
      </c>
      <c r="N109" s="110">
        <f>Q109-R109</f>
        <v>0</v>
      </c>
      <c r="O109" s="110">
        <f>R109-S109</f>
        <v>0</v>
      </c>
      <c r="P109" s="110">
        <f>S109-T109</f>
        <v>0</v>
      </c>
      <c r="Q109" s="111"/>
      <c r="R109" s="111"/>
      <c r="S109" s="111"/>
      <c r="T109" s="111"/>
      <c r="U109" s="87">
        <f>(AA109-AB109)/ABS(AB109)</f>
        <v>-1</v>
      </c>
      <c r="V109" s="87">
        <f>(AB109-AC109)/ABS(AC109)</f>
        <v>-0.19210839279646619</v>
      </c>
      <c r="W109" s="87">
        <f>(AC109-AD109)/ABS(AD109)</f>
        <v>8.6679590141235122E-2</v>
      </c>
      <c r="X109" s="110">
        <f>AA109-AB109</f>
        <v>-19.021000000000001</v>
      </c>
      <c r="Y109" s="110">
        <f>AB109-AC109</f>
        <v>-4.5229999999999997</v>
      </c>
      <c r="Z109" s="110">
        <f>AC109-AD109</f>
        <v>1.8780000000000001</v>
      </c>
      <c r="AA109" s="111"/>
      <c r="AB109" s="111">
        <v>19.021000000000001</v>
      </c>
      <c r="AC109" s="111">
        <v>23.544</v>
      </c>
      <c r="AD109" s="111">
        <v>21.666</v>
      </c>
      <c r="AE109" s="87">
        <f>(AK109-AL109)/ABS(AL109)</f>
        <v>-1</v>
      </c>
      <c r="AF109" s="87">
        <f>(AL109-AM109)/ABS(AM109)</f>
        <v>-0.61894911046752177</v>
      </c>
      <c r="AG109" s="87">
        <f>(AM109-AN109)/ABS(AN109)</f>
        <v>1.2345146379044685</v>
      </c>
      <c r="AH109" s="110">
        <f>AK109-AL109</f>
        <v>-2.7629999999999999</v>
      </c>
      <c r="AI109" s="110">
        <f>AL109-AM109</f>
        <v>-4.4880000000000004</v>
      </c>
      <c r="AJ109" s="110">
        <f>AM109-AN109</f>
        <v>4.0060000000000002</v>
      </c>
      <c r="AK109" s="111"/>
      <c r="AL109" s="111">
        <v>2.7629999999999999</v>
      </c>
      <c r="AM109" s="111">
        <v>7.2510000000000003</v>
      </c>
      <c r="AN109" s="111">
        <v>3.2450000000000001</v>
      </c>
      <c r="AO109" s="87">
        <f>(AU109-AV109)/ABS(AV109)</f>
        <v>-1</v>
      </c>
      <c r="AP109" s="87">
        <f>(AV109-AW109)/ABS(AW109)</f>
        <v>-0.58471624667076416</v>
      </c>
      <c r="AQ109" s="87">
        <f>(AW109-AX109)/ABS(AX109)</f>
        <v>0.55743458838545001</v>
      </c>
      <c r="AR109" s="110">
        <f>AU109-AV109</f>
        <v>-2.0270000000000001</v>
      </c>
      <c r="AS109" s="110">
        <f>AV109-AW109</f>
        <v>-2.8540000000000001</v>
      </c>
      <c r="AT109" s="110">
        <f>AW109-AX109</f>
        <v>1.7470000000000003</v>
      </c>
      <c r="AU109" s="111"/>
      <c r="AV109" s="111">
        <v>2.0270000000000001</v>
      </c>
      <c r="AW109" s="111">
        <v>4.8810000000000002</v>
      </c>
      <c r="AX109" s="111">
        <v>3.1339999999999999</v>
      </c>
      <c r="AY109" s="87">
        <f>(BE109-BF109)/ABS(BF109)</f>
        <v>-1</v>
      </c>
      <c r="AZ109" s="87">
        <f>(BF109-BG109)/ABS(BG109)</f>
        <v>1.2917553191489366</v>
      </c>
      <c r="BA109" s="87">
        <f>(BG109-BH109)/ABS(BH109)</f>
        <v>4.0371567043618732</v>
      </c>
      <c r="BB109" s="110">
        <f>BE109-BF109</f>
        <v>-8.6170000000000009</v>
      </c>
      <c r="BC109" s="110">
        <f>BF109-BG109</f>
        <v>4.8570000000000011</v>
      </c>
      <c r="BD109" s="110">
        <f>BG109-BH109</f>
        <v>4.9979999999999993</v>
      </c>
      <c r="BE109" s="111"/>
      <c r="BF109" s="111">
        <v>8.6170000000000009</v>
      </c>
      <c r="BG109" s="111">
        <v>3.76</v>
      </c>
      <c r="BH109" s="111">
        <v>-1.238</v>
      </c>
      <c r="BI109" s="87">
        <f>(BO109-BP109)/ABS(BP109)</f>
        <v>-1</v>
      </c>
      <c r="BJ109" s="87">
        <f>(BP109-BQ109)/ABS(BQ109)</f>
        <v>-6.6585235059286263E-2</v>
      </c>
      <c r="BK109" s="87">
        <f>(BQ109-BR109)/ABS(BR109)</f>
        <v>1.0932747040930021E-2</v>
      </c>
      <c r="BL109" s="110">
        <f>BO109-BP109</f>
        <v>-31.331</v>
      </c>
      <c r="BM109" s="110">
        <f>BP109-BQ109</f>
        <v>-2.235000000000003</v>
      </c>
      <c r="BN109" s="110">
        <f>BQ109-BR109</f>
        <v>0.36299999999999955</v>
      </c>
      <c r="BO109" s="111"/>
      <c r="BP109" s="111">
        <v>31.331</v>
      </c>
      <c r="BQ109" s="111">
        <v>33.566000000000003</v>
      </c>
      <c r="BR109" s="111">
        <v>33.203000000000003</v>
      </c>
      <c r="BS109" s="87">
        <f>(BY109-BZ109)/ABS(BZ109)</f>
        <v>-1</v>
      </c>
      <c r="BT109" s="87">
        <f>(BZ109-CA109)/ABS(CA109)</f>
        <v>-7.3170731707317069E-2</v>
      </c>
      <c r="BU109" s="87">
        <f>(CA109-CB109)/ABS(CB109)</f>
        <v>0</v>
      </c>
      <c r="BV109" s="110">
        <f>BY109-BZ109</f>
        <v>-38</v>
      </c>
      <c r="BW109" s="110">
        <f>BZ109-CA109</f>
        <v>-3</v>
      </c>
      <c r="BX109" s="110">
        <f>CA109-CB109</f>
        <v>0</v>
      </c>
      <c r="BY109" s="54"/>
      <c r="BZ109" s="54">
        <v>38</v>
      </c>
      <c r="CA109" s="54">
        <v>41</v>
      </c>
      <c r="CB109" s="54">
        <v>41</v>
      </c>
      <c r="CC109" s="110">
        <f>Tabel1[[#This Row],[2023 - Antal skibe ]]-Tabel1[[#This Row],[2022 - Antal skibe ]]</f>
        <v>0</v>
      </c>
      <c r="CD109" s="110">
        <f>Tabel1[[#This Row],[2022 - Antal skibe ]]-Tabel1[[#This Row],[2021 - Antal skibe ]]</f>
        <v>0</v>
      </c>
      <c r="CE109" s="5"/>
      <c r="CF109" s="5"/>
      <c r="CG109" s="5"/>
      <c r="CH109" s="100" t="e">
        <f>(Tabel1[[#This Row],[Godsomsætning 2023]]-Tabel1[[#This Row],[Godsomsætning 2022]])/Tabel1[[#This Row],[Godsomsætning 2022]]</f>
        <v>#DIV/0!</v>
      </c>
      <c r="CI109" s="100" t="e">
        <f>(Tabel1[[#This Row],[Godsomsætning 2022]]-Tabel1[[#This Row],[Godsomsætning 2021]])/Tabel1[[#This Row],[Godsomsætning 2021]]</f>
        <v>#DIV/0!</v>
      </c>
      <c r="CJ109" s="99">
        <f>Tabel1[[#This Row],[Godsomsætning 2023]]-Tabel1[[#This Row],[Godsomsætning 2022]]</f>
        <v>0</v>
      </c>
      <c r="CK109" s="89">
        <f>Tabel1[[#This Row],[Godsomsætning 2022]]-Tabel1[[#This Row],[Godsomsætning 2021]]</f>
        <v>0</v>
      </c>
      <c r="CL109" s="54"/>
      <c r="CM109" s="54"/>
      <c r="CN109" s="54"/>
      <c r="CO109" s="19"/>
      <c r="CP109" s="1" t="s">
        <v>11</v>
      </c>
      <c r="CQ109" s="4"/>
      <c r="CR109" s="1">
        <v>9000</v>
      </c>
      <c r="CS109" s="1" t="s">
        <v>419</v>
      </c>
      <c r="CT109" s="15" t="s">
        <v>314</v>
      </c>
    </row>
    <row r="110" spans="1:98" s="97" customFormat="1" x14ac:dyDescent="0.25">
      <c r="A110" s="80" t="s">
        <v>236</v>
      </c>
      <c r="B110" s="117">
        <v>30703030</v>
      </c>
      <c r="C110" s="5" t="s">
        <v>353</v>
      </c>
      <c r="D110"/>
      <c r="E110">
        <v>522910</v>
      </c>
      <c r="F110" s="108">
        <v>45440</v>
      </c>
      <c r="G110" s="109"/>
      <c r="H110" s="109" t="s">
        <v>21</v>
      </c>
      <c r="I110" s="109" t="s">
        <v>21</v>
      </c>
      <c r="J110" s="109" t="s">
        <v>21</v>
      </c>
      <c r="K110" s="87" t="e">
        <f>Q110/R110-1</f>
        <v>#DIV/0!</v>
      </c>
      <c r="L110" s="87" t="e">
        <f>R110/S110-1</f>
        <v>#DIV/0!</v>
      </c>
      <c r="M110" s="87" t="e">
        <f>S110/T110-1</f>
        <v>#DIV/0!</v>
      </c>
      <c r="N110" s="110">
        <f>Q110-R110</f>
        <v>0</v>
      </c>
      <c r="O110" s="110">
        <f>R110-S110</f>
        <v>0</v>
      </c>
      <c r="P110" s="110">
        <f>S110-T110</f>
        <v>0</v>
      </c>
      <c r="Q110" s="111"/>
      <c r="R110" s="111"/>
      <c r="S110" s="111"/>
      <c r="T110" s="111"/>
      <c r="U110" s="87">
        <f>(AA110-AB110)/ABS(AB110)</f>
        <v>-1</v>
      </c>
      <c r="V110" s="87">
        <f>(AB110-AC110)/ABS(AC110)</f>
        <v>-0.19289215686274508</v>
      </c>
      <c r="W110" s="87">
        <f>(AC110-AD110)/ABS(AD110)</f>
        <v>4.5617631983598139E-2</v>
      </c>
      <c r="X110" s="110">
        <f>AA110-AB110</f>
        <v>-3.2930000000000001</v>
      </c>
      <c r="Y110" s="110">
        <f>AB110-AC110</f>
        <v>-0.78699999999999992</v>
      </c>
      <c r="Z110" s="110">
        <f>AC110-AD110</f>
        <v>0.17799999999999994</v>
      </c>
      <c r="AA110" s="111"/>
      <c r="AB110" s="111">
        <v>3.2930000000000001</v>
      </c>
      <c r="AC110" s="111">
        <v>4.08</v>
      </c>
      <c r="AD110" s="111">
        <v>3.9020000000000001</v>
      </c>
      <c r="AE110" s="87">
        <f>(AK110-AL110)/ABS(AL110)</f>
        <v>-1</v>
      </c>
      <c r="AF110" s="87">
        <f>(AL110-AM110)/ABS(AM110)</f>
        <v>9.7847358121330805E-3</v>
      </c>
      <c r="AG110" s="87">
        <f>(AM110-AN110)/ABS(AN110)</f>
        <v>0.60188087774294674</v>
      </c>
      <c r="AH110" s="110">
        <f>AK110-AL110</f>
        <v>-0.51600000000000001</v>
      </c>
      <c r="AI110" s="110">
        <f>AL110-AM110</f>
        <v>5.0000000000000044E-3</v>
      </c>
      <c r="AJ110" s="110">
        <f>AM110-AN110</f>
        <v>0.192</v>
      </c>
      <c r="AK110" s="111"/>
      <c r="AL110" s="111">
        <v>0.51600000000000001</v>
      </c>
      <c r="AM110" s="111">
        <v>0.51100000000000001</v>
      </c>
      <c r="AN110" s="111">
        <v>0.31900000000000001</v>
      </c>
      <c r="AO110" s="87">
        <f>(AU110-AV110)/ABS(AV110)</f>
        <v>-1</v>
      </c>
      <c r="AP110" s="87">
        <f>(AV110-AW110)/ABS(AW110)</f>
        <v>-0.63738920225624507</v>
      </c>
      <c r="AQ110" s="87">
        <f>(AW110-AX110)/ABS(AX110)</f>
        <v>0.13540713632204954</v>
      </c>
      <c r="AR110" s="110">
        <f>AU110-AV110</f>
        <v>-0.45</v>
      </c>
      <c r="AS110" s="110">
        <f>AV110-AW110</f>
        <v>-0.79100000000000015</v>
      </c>
      <c r="AT110" s="110">
        <f>AW110-AX110</f>
        <v>0.14800000000000013</v>
      </c>
      <c r="AU110" s="111"/>
      <c r="AV110" s="111">
        <v>0.45</v>
      </c>
      <c r="AW110" s="111">
        <v>1.2410000000000001</v>
      </c>
      <c r="AX110" s="111">
        <v>1.093</v>
      </c>
      <c r="AY110" s="87">
        <f>(BE110-BF110)/ABS(BF110)</f>
        <v>-1</v>
      </c>
      <c r="AZ110" s="87">
        <f>(BF110-BG110)/ABS(BG110)</f>
        <v>-0.12538275584206293</v>
      </c>
      <c r="BA110" s="87">
        <f>(BG110-BH110)/ABS(BH110)</f>
        <v>1.854891661195017E-2</v>
      </c>
      <c r="BB110" s="110">
        <f>BE110-BF110</f>
        <v>-5.4269999999999996</v>
      </c>
      <c r="BC110" s="110">
        <f>BF110-BG110</f>
        <v>-0.77800000000000047</v>
      </c>
      <c r="BD110" s="110">
        <f>BG110-BH110</f>
        <v>0.11300000000000043</v>
      </c>
      <c r="BE110" s="111"/>
      <c r="BF110" s="111">
        <v>5.4269999999999996</v>
      </c>
      <c r="BG110" s="111">
        <v>6.2050000000000001</v>
      </c>
      <c r="BH110" s="111">
        <v>6.0919999999999996</v>
      </c>
      <c r="BI110" s="87">
        <f>(BO110-BP110)/ABS(BP110)</f>
        <v>-1</v>
      </c>
      <c r="BJ110" s="87">
        <f>(BP110-BQ110)/ABS(BQ110)</f>
        <v>0.12103746397694522</v>
      </c>
      <c r="BK110" s="87">
        <f>(BQ110-BR110)/ABS(BR110)</f>
        <v>7.4031064015096758E-3</v>
      </c>
      <c r="BL110" s="110">
        <f>BO110-BP110</f>
        <v>-7.78</v>
      </c>
      <c r="BM110" s="110">
        <f>BP110-BQ110</f>
        <v>0.83999999999999986</v>
      </c>
      <c r="BN110" s="110">
        <f>BQ110-BR110</f>
        <v>5.1000000000000156E-2</v>
      </c>
      <c r="BO110" s="111"/>
      <c r="BP110" s="111">
        <v>7.78</v>
      </c>
      <c r="BQ110" s="111">
        <v>6.94</v>
      </c>
      <c r="BR110" s="111">
        <v>6.8890000000000002</v>
      </c>
      <c r="BS110" s="87">
        <f>(BY110-BZ110)/ABS(BZ110)</f>
        <v>-1</v>
      </c>
      <c r="BT110" s="87">
        <f>(BZ110-CA110)/ABS(CA110)</f>
        <v>-0.33333333333333331</v>
      </c>
      <c r="BU110" s="87">
        <f>(CA110-CB110)/ABS(CB110)</f>
        <v>0</v>
      </c>
      <c r="BV110" s="110">
        <f>BY110-BZ110</f>
        <v>-4</v>
      </c>
      <c r="BW110" s="110">
        <f>BZ110-CA110</f>
        <v>-2</v>
      </c>
      <c r="BX110" s="110">
        <f>CA110-CB110</f>
        <v>0</v>
      </c>
      <c r="BY110" s="54"/>
      <c r="BZ110" s="54">
        <v>4</v>
      </c>
      <c r="CA110" s="54">
        <v>6</v>
      </c>
      <c r="CB110" s="54">
        <v>6</v>
      </c>
      <c r="CC110" s="110">
        <f>Tabel1[[#This Row],[2023 - Antal skibe ]]-Tabel1[[#This Row],[2022 - Antal skibe ]]</f>
        <v>0</v>
      </c>
      <c r="CD110" s="110">
        <f>Tabel1[[#This Row],[2022 - Antal skibe ]]-Tabel1[[#This Row],[2021 - Antal skibe ]]</f>
        <v>0</v>
      </c>
      <c r="CE110" s="5"/>
      <c r="CF110" s="5"/>
      <c r="CG110" s="5"/>
      <c r="CH110" s="100" t="e">
        <f>(Tabel1[[#This Row],[Godsomsætning 2023]]-Tabel1[[#This Row],[Godsomsætning 2022]])/Tabel1[[#This Row],[Godsomsætning 2022]]</f>
        <v>#DIV/0!</v>
      </c>
      <c r="CI110" s="100" t="e">
        <f>(Tabel1[[#This Row],[Godsomsætning 2022]]-Tabel1[[#This Row],[Godsomsætning 2021]])/Tabel1[[#This Row],[Godsomsætning 2021]]</f>
        <v>#DIV/0!</v>
      </c>
      <c r="CJ110" s="99">
        <f>Tabel1[[#This Row],[Godsomsætning 2023]]-Tabel1[[#This Row],[Godsomsætning 2022]]</f>
        <v>0</v>
      </c>
      <c r="CK110" s="89">
        <f>Tabel1[[#This Row],[Godsomsætning 2022]]-Tabel1[[#This Row],[Godsomsætning 2021]]</f>
        <v>0</v>
      </c>
      <c r="CL110" s="54"/>
      <c r="CM110" s="54"/>
      <c r="CN110" s="54"/>
      <c r="CO110" s="19"/>
      <c r="CP110" s="1" t="s">
        <v>9</v>
      </c>
      <c r="CQ110" s="4"/>
      <c r="CR110" s="1">
        <v>6700</v>
      </c>
      <c r="CS110" s="1" t="s">
        <v>349</v>
      </c>
      <c r="CT110" s="15" t="s">
        <v>12</v>
      </c>
    </row>
    <row r="111" spans="1:98" s="97" customFormat="1" x14ac:dyDescent="0.25">
      <c r="A111" s="80" t="s">
        <v>143</v>
      </c>
      <c r="B111" s="117">
        <v>16935697</v>
      </c>
      <c r="C111" s="5" t="s">
        <v>112</v>
      </c>
      <c r="D111"/>
      <c r="E111">
        <v>422100</v>
      </c>
      <c r="F111" s="108">
        <v>45280</v>
      </c>
      <c r="G111" s="109"/>
      <c r="H111" s="109" t="s">
        <v>313</v>
      </c>
      <c r="I111" s="109" t="s">
        <v>313</v>
      </c>
      <c r="J111" s="109" t="s">
        <v>313</v>
      </c>
      <c r="K111" s="87" t="e">
        <f>Q111/R111-1</f>
        <v>#DIV/0!</v>
      </c>
      <c r="L111" s="87" t="e">
        <f>R111/S111-1</f>
        <v>#DIV/0!</v>
      </c>
      <c r="M111" s="87" t="e">
        <f>S111/T111-1</f>
        <v>#DIV/0!</v>
      </c>
      <c r="N111" s="110">
        <f>Q111-R111</f>
        <v>0</v>
      </c>
      <c r="O111" s="110">
        <f>R111-S111</f>
        <v>0</v>
      </c>
      <c r="P111" s="110">
        <f>S111-T111</f>
        <v>0</v>
      </c>
      <c r="Q111" s="111"/>
      <c r="R111" s="111"/>
      <c r="S111" s="111"/>
      <c r="T111" s="111"/>
      <c r="U111" s="87">
        <f>(AA111-AB111)/ABS(AB111)</f>
        <v>-1</v>
      </c>
      <c r="V111" s="87">
        <f>(AB111-AC111)/ABS(AC111)</f>
        <v>-0.44310307402027094</v>
      </c>
      <c r="W111" s="87">
        <f>(AC111-AD111)/ABS(AD111)</f>
        <v>0.54416769801980214</v>
      </c>
      <c r="X111" s="110">
        <f>AA111-AB111</f>
        <v>-33.351999999999997</v>
      </c>
      <c r="Y111" s="110">
        <f>AB111-AC111</f>
        <v>-26.537000000000006</v>
      </c>
      <c r="Z111" s="110">
        <f>AC111-AD111</f>
        <v>21.105000000000004</v>
      </c>
      <c r="AA111" s="111"/>
      <c r="AB111" s="111">
        <v>33.351999999999997</v>
      </c>
      <c r="AC111" s="111">
        <v>59.889000000000003</v>
      </c>
      <c r="AD111" s="111">
        <v>38.783999999999999</v>
      </c>
      <c r="AE111" s="87">
        <f>(AK111-AL111)/ABS(AL111)</f>
        <v>-1</v>
      </c>
      <c r="AF111" s="87">
        <f>(AL111-AM111)/ABS(AM111)</f>
        <v>-0.66883575651656568</v>
      </c>
      <c r="AG111" s="87">
        <f>(AM111-AN111)/ABS(AN111)</f>
        <v>0.53784131522516077</v>
      </c>
      <c r="AH111" s="110">
        <f>AK111-AL111</f>
        <v>-17.812000000000001</v>
      </c>
      <c r="AI111" s="110">
        <f>AL111-AM111</f>
        <v>-35.974000000000004</v>
      </c>
      <c r="AJ111" s="110">
        <f>AM111-AN111</f>
        <v>18.811</v>
      </c>
      <c r="AK111" s="111"/>
      <c r="AL111" s="111">
        <v>17.812000000000001</v>
      </c>
      <c r="AM111" s="111">
        <v>53.786000000000001</v>
      </c>
      <c r="AN111" s="111">
        <v>34.975000000000001</v>
      </c>
      <c r="AO111" s="87">
        <f>(AU111-AV111)/ABS(AV111)</f>
        <v>-1</v>
      </c>
      <c r="AP111" s="87">
        <f>(AV111-AW111)/ABS(AW111)</f>
        <v>-0.64250958723351614</v>
      </c>
      <c r="AQ111" s="87">
        <f>(AW111-AX111)/ABS(AX111)</f>
        <v>0.39678608455247111</v>
      </c>
      <c r="AR111" s="110">
        <f>AU111-AV111</f>
        <v>-17.338999999999999</v>
      </c>
      <c r="AS111" s="110">
        <f>AV111-AW111</f>
        <v>-31.163000000000004</v>
      </c>
      <c r="AT111" s="110">
        <f>AW111-AX111</f>
        <v>13.778000000000006</v>
      </c>
      <c r="AU111" s="111"/>
      <c r="AV111" s="111">
        <v>17.338999999999999</v>
      </c>
      <c r="AW111" s="111">
        <v>48.502000000000002</v>
      </c>
      <c r="AX111" s="111">
        <v>34.723999999999997</v>
      </c>
      <c r="AY111" s="87">
        <f>(BE111-BF111)/ABS(BF111)</f>
        <v>-1</v>
      </c>
      <c r="AZ111" s="87">
        <f>(BF111-BG111)/ABS(BG111)</f>
        <v>-0.15804808455487118</v>
      </c>
      <c r="BA111" s="87">
        <f>(BG111-BH111)/ABS(BH111)</f>
        <v>1.2486585185976434E-2</v>
      </c>
      <c r="BB111" s="110">
        <f>BE111-BF111</f>
        <v>-167.60400000000001</v>
      </c>
      <c r="BC111" s="110">
        <f>BF111-BG111</f>
        <v>-31.461999999999989</v>
      </c>
      <c r="BD111" s="110">
        <f>BG111-BH111</f>
        <v>2.4550000000000125</v>
      </c>
      <c r="BE111" s="111"/>
      <c r="BF111" s="111">
        <v>167.60400000000001</v>
      </c>
      <c r="BG111" s="111">
        <v>199.066</v>
      </c>
      <c r="BH111" s="111">
        <v>196.61099999999999</v>
      </c>
      <c r="BI111" s="87">
        <f>(BO111-BP111)/ABS(BP111)</f>
        <v>-1</v>
      </c>
      <c r="BJ111" s="87">
        <f>(BP111-BQ111)/ABS(BQ111)</f>
        <v>-0.26383684351706593</v>
      </c>
      <c r="BK111" s="87">
        <f>(BQ111-BR111)/ABS(BR111)</f>
        <v>2.6783180596591412E-2</v>
      </c>
      <c r="BL111" s="110">
        <f>BO111-BP111</f>
        <v>-181.13</v>
      </c>
      <c r="BM111" s="110">
        <f>BP111-BQ111</f>
        <v>-64.915999999999997</v>
      </c>
      <c r="BN111" s="110">
        <f>BQ111-BR111</f>
        <v>6.4180000000000064</v>
      </c>
      <c r="BO111" s="111"/>
      <c r="BP111" s="111">
        <v>181.13</v>
      </c>
      <c r="BQ111" s="111">
        <v>246.04599999999999</v>
      </c>
      <c r="BR111" s="111">
        <v>239.62799999999999</v>
      </c>
      <c r="BS111" s="87">
        <f>(BY111-BZ111)/ABS(BZ111)</f>
        <v>-1</v>
      </c>
      <c r="BT111" s="87">
        <f>(BZ111-CA111)/ABS(CA111)</f>
        <v>8.8235294117647065E-2</v>
      </c>
      <c r="BU111" s="87">
        <f>(CA111-CB111)/ABS(CB111)</f>
        <v>9.6774193548387094E-2</v>
      </c>
      <c r="BV111" s="110">
        <f>BY111-BZ111</f>
        <v>-37</v>
      </c>
      <c r="BW111" s="110">
        <f>BZ111-CA111</f>
        <v>3</v>
      </c>
      <c r="BX111" s="110">
        <f>CA111-CB111</f>
        <v>3</v>
      </c>
      <c r="BY111" s="54"/>
      <c r="BZ111" s="54">
        <v>37</v>
      </c>
      <c r="CA111" s="54">
        <v>34</v>
      </c>
      <c r="CB111" s="54">
        <v>31</v>
      </c>
      <c r="CC111" s="110">
        <f>Tabel1[[#This Row],[2023 - Antal skibe ]]-Tabel1[[#This Row],[2022 - Antal skibe ]]</f>
        <v>0</v>
      </c>
      <c r="CD111" s="110">
        <f>Tabel1[[#This Row],[2022 - Antal skibe ]]-Tabel1[[#This Row],[2021 - Antal skibe ]]</f>
        <v>0</v>
      </c>
      <c r="CE111" s="5"/>
      <c r="CF111" s="5"/>
      <c r="CG111" s="5"/>
      <c r="CH111" s="100" t="e">
        <f>(Tabel1[[#This Row],[Godsomsætning 2023]]-Tabel1[[#This Row],[Godsomsætning 2022]])/Tabel1[[#This Row],[Godsomsætning 2022]]</f>
        <v>#DIV/0!</v>
      </c>
      <c r="CI111" s="100" t="e">
        <f>(Tabel1[[#This Row],[Godsomsætning 2022]]-Tabel1[[#This Row],[Godsomsætning 2021]])/Tabel1[[#This Row],[Godsomsætning 2021]]</f>
        <v>#DIV/0!</v>
      </c>
      <c r="CJ111" s="99">
        <f>Tabel1[[#This Row],[Godsomsætning 2023]]-Tabel1[[#This Row],[Godsomsætning 2022]]</f>
        <v>0</v>
      </c>
      <c r="CK111" s="89">
        <f>Tabel1[[#This Row],[Godsomsætning 2022]]-Tabel1[[#This Row],[Godsomsætning 2021]]</f>
        <v>0</v>
      </c>
      <c r="CL111" s="54"/>
      <c r="CM111" s="54"/>
      <c r="CN111" s="54"/>
      <c r="CO111" s="19"/>
      <c r="CP111" s="1" t="s">
        <v>9</v>
      </c>
      <c r="CQ111" s="4"/>
      <c r="CR111" s="1">
        <v>7500</v>
      </c>
      <c r="CS111" s="1" t="s">
        <v>409</v>
      </c>
      <c r="CT111" s="15" t="s">
        <v>10</v>
      </c>
    </row>
    <row r="112" spans="1:98" s="97" customFormat="1" x14ac:dyDescent="0.25">
      <c r="A112" s="80" t="s">
        <v>217</v>
      </c>
      <c r="B112" s="117">
        <v>12445040</v>
      </c>
      <c r="C112" s="5" t="s">
        <v>355</v>
      </c>
      <c r="D112"/>
      <c r="E112">
        <v>521000</v>
      </c>
      <c r="F112" s="108">
        <v>45359</v>
      </c>
      <c r="G112" s="109"/>
      <c r="H112" s="109" t="s">
        <v>21</v>
      </c>
      <c r="I112" s="109" t="s">
        <v>21</v>
      </c>
      <c r="J112" s="109" t="s">
        <v>21</v>
      </c>
      <c r="K112" s="87">
        <f>Q112/R112-1</f>
        <v>-1</v>
      </c>
      <c r="L112" s="87">
        <f>R112/S112-1</f>
        <v>0.10431866835597892</v>
      </c>
      <c r="M112" s="87">
        <f>S112/T112-1</f>
        <v>7.3102122622159094E-2</v>
      </c>
      <c r="N112" s="110">
        <f>Q112-R112</f>
        <v>-101.107</v>
      </c>
      <c r="O112" s="110">
        <f>R112-S112</f>
        <v>9.5510000000000019</v>
      </c>
      <c r="P112" s="110">
        <f>S112-T112</f>
        <v>6.2369999999999948</v>
      </c>
      <c r="Q112" s="111"/>
      <c r="R112" s="111">
        <v>101.107</v>
      </c>
      <c r="S112" s="111">
        <v>91.555999999999997</v>
      </c>
      <c r="T112" s="111">
        <v>85.319000000000003</v>
      </c>
      <c r="U112" s="87">
        <f>(AA112-AB112)/ABS(AB112)</f>
        <v>-1</v>
      </c>
      <c r="V112" s="87">
        <f>(AB112-AC112)/ABS(AC112)</f>
        <v>0.18640709595668703</v>
      </c>
      <c r="W112" s="87">
        <f>(AC112-AD112)/ABS(AD112)</f>
        <v>8.7572037083437859E-2</v>
      </c>
      <c r="X112" s="110">
        <f>AA112-AB112</f>
        <v>-51.496000000000002</v>
      </c>
      <c r="Y112" s="110">
        <f>AB112-AC112</f>
        <v>8.0910000000000011</v>
      </c>
      <c r="Z112" s="110">
        <f>AC112-AD112</f>
        <v>3.4950000000000045</v>
      </c>
      <c r="AA112" s="111"/>
      <c r="AB112" s="111">
        <v>51.496000000000002</v>
      </c>
      <c r="AC112" s="111">
        <v>43.405000000000001</v>
      </c>
      <c r="AD112" s="111">
        <v>39.909999999999997</v>
      </c>
      <c r="AE112" s="87">
        <f>(AK112-AL112)/ABS(AL112)</f>
        <v>-1</v>
      </c>
      <c r="AF112" s="87">
        <f>(AL112-AM112)/ABS(AM112)</f>
        <v>-0.15517241379310345</v>
      </c>
      <c r="AG112" s="87">
        <f>(AM112-AN112)/ABS(AN112)</f>
        <v>0.38095238095238093</v>
      </c>
      <c r="AH112" s="110">
        <f>AK112-AL112</f>
        <v>-3.1360000000000001</v>
      </c>
      <c r="AI112" s="110">
        <f>AL112-AM112</f>
        <v>-0.57600000000000007</v>
      </c>
      <c r="AJ112" s="110">
        <f>AM112-AN112</f>
        <v>1.024</v>
      </c>
      <c r="AK112" s="111"/>
      <c r="AL112" s="111">
        <v>3.1360000000000001</v>
      </c>
      <c r="AM112" s="111">
        <v>3.7120000000000002</v>
      </c>
      <c r="AN112" s="111">
        <v>2.6880000000000002</v>
      </c>
      <c r="AO112" s="87">
        <f>(AU112-AV112)/ABS(AV112)</f>
        <v>-1</v>
      </c>
      <c r="AP112" s="87">
        <f>(AV112-AW112)/ABS(AW112)</f>
        <v>-0.671875</v>
      </c>
      <c r="AQ112" s="87">
        <f>(AW112-AX112)/ABS(AX112)</f>
        <v>0.12400212879191064</v>
      </c>
      <c r="AR112" s="110">
        <f>AU112-AV112</f>
        <v>-0.69299999999999995</v>
      </c>
      <c r="AS112" s="110">
        <f>AV112-AW112</f>
        <v>-1.419</v>
      </c>
      <c r="AT112" s="110">
        <f>AW112-AX112</f>
        <v>0.2330000000000001</v>
      </c>
      <c r="AU112" s="111"/>
      <c r="AV112" s="111">
        <v>0.69299999999999995</v>
      </c>
      <c r="AW112" s="111">
        <v>2.1120000000000001</v>
      </c>
      <c r="AX112" s="111">
        <v>1.879</v>
      </c>
      <c r="AY112" s="87">
        <f>(BE112-BF112)/ABS(BF112)</f>
        <v>-1</v>
      </c>
      <c r="AZ112" s="87">
        <f>(BF112-BG112)/ABS(BG112)</f>
        <v>0.21860458456824591</v>
      </c>
      <c r="BA112" s="87">
        <f>(BG112-BH112)/ABS(BH112)</f>
        <v>0.29277841019518563</v>
      </c>
      <c r="BB112" s="110">
        <f>BE112-BF112</f>
        <v>-170.22200000000001</v>
      </c>
      <c r="BC112" s="110">
        <f>BF112-BG112</f>
        <v>30.536000000000001</v>
      </c>
      <c r="BD112" s="110">
        <f>BG112-BH112</f>
        <v>31.635000000000005</v>
      </c>
      <c r="BE112" s="111"/>
      <c r="BF112" s="111">
        <v>170.22200000000001</v>
      </c>
      <c r="BG112" s="111">
        <v>139.68600000000001</v>
      </c>
      <c r="BH112" s="111">
        <v>108.051</v>
      </c>
      <c r="BI112" s="87">
        <f>(BO112-BP112)/ABS(BP112)</f>
        <v>-1</v>
      </c>
      <c r="BJ112" s="87">
        <f>(BP112-BQ112)/ABS(BQ112)</f>
        <v>6.0826063775481311E-2</v>
      </c>
      <c r="BK112" s="87">
        <f>(BQ112-BR112)/ABS(BR112)</f>
        <v>0.35354150565811759</v>
      </c>
      <c r="BL112" s="110">
        <f>BO112-BP112</f>
        <v>-280.54500000000002</v>
      </c>
      <c r="BM112" s="110">
        <f>BP112-BQ112</f>
        <v>16.086000000000013</v>
      </c>
      <c r="BN112" s="110">
        <f>BQ112-BR112</f>
        <v>69.075999999999993</v>
      </c>
      <c r="BO112" s="111"/>
      <c r="BP112" s="111">
        <v>280.54500000000002</v>
      </c>
      <c r="BQ112" s="111">
        <v>264.459</v>
      </c>
      <c r="BR112" s="111">
        <v>195.38300000000001</v>
      </c>
      <c r="BS112" s="87">
        <f>(BY112-BZ112)/ABS(BZ112)</f>
        <v>-1</v>
      </c>
      <c r="BT112" s="87">
        <f>(BZ112-CA112)/ABS(CA112)</f>
        <v>0</v>
      </c>
      <c r="BU112" s="87">
        <f>(CA112-CB112)/ABS(CB112)</f>
        <v>3.125E-2</v>
      </c>
      <c r="BV112" s="110">
        <f>BY112-BZ112</f>
        <v>-33</v>
      </c>
      <c r="BW112" s="110">
        <f>BZ112-CA112</f>
        <v>0</v>
      </c>
      <c r="BX112" s="110">
        <f>CA112-CB112</f>
        <v>1</v>
      </c>
      <c r="BY112" s="54"/>
      <c r="BZ112" s="54">
        <v>33</v>
      </c>
      <c r="CA112" s="54">
        <v>33</v>
      </c>
      <c r="CB112" s="54">
        <v>32</v>
      </c>
      <c r="CC112" s="110">
        <f>Tabel1[[#This Row],[2023 - Antal skibe ]]-Tabel1[[#This Row],[2022 - Antal skibe ]]</f>
        <v>0</v>
      </c>
      <c r="CD112" s="110">
        <f>Tabel1[[#This Row],[2022 - Antal skibe ]]-Tabel1[[#This Row],[2021 - Antal skibe ]]</f>
        <v>0</v>
      </c>
      <c r="CE112" s="5"/>
      <c r="CF112" s="5"/>
      <c r="CG112" s="5"/>
      <c r="CH112" s="100" t="e">
        <f>(Tabel1[[#This Row],[Godsomsætning 2023]]-Tabel1[[#This Row],[Godsomsætning 2022]])/Tabel1[[#This Row],[Godsomsætning 2022]]</f>
        <v>#DIV/0!</v>
      </c>
      <c r="CI112" s="100" t="e">
        <f>(Tabel1[[#This Row],[Godsomsætning 2022]]-Tabel1[[#This Row],[Godsomsætning 2021]])/Tabel1[[#This Row],[Godsomsætning 2021]]</f>
        <v>#DIV/0!</v>
      </c>
      <c r="CJ112" s="99">
        <f>Tabel1[[#This Row],[Godsomsætning 2023]]-Tabel1[[#This Row],[Godsomsætning 2022]]</f>
        <v>0</v>
      </c>
      <c r="CK112" s="89">
        <f>Tabel1[[#This Row],[Godsomsætning 2022]]-Tabel1[[#This Row],[Godsomsætning 2021]]</f>
        <v>0</v>
      </c>
      <c r="CL112" s="54"/>
      <c r="CM112" s="54"/>
      <c r="CN112" s="54"/>
      <c r="CO112" s="19"/>
      <c r="CP112" s="1" t="s">
        <v>11</v>
      </c>
      <c r="CQ112" s="4"/>
      <c r="CR112" s="1">
        <v>8000</v>
      </c>
      <c r="CS112" s="1" t="s">
        <v>340</v>
      </c>
      <c r="CT112" s="15" t="s">
        <v>10</v>
      </c>
    </row>
    <row r="113" spans="1:98" s="97" customFormat="1" x14ac:dyDescent="0.25">
      <c r="A113" s="80" t="s">
        <v>127</v>
      </c>
      <c r="B113" s="117">
        <v>38283715</v>
      </c>
      <c r="C113" s="5" t="s">
        <v>112</v>
      </c>
      <c r="D113"/>
      <c r="E113">
        <v>502000</v>
      </c>
      <c r="F113" s="108">
        <v>45355</v>
      </c>
      <c r="G113" s="109"/>
      <c r="H113" s="109" t="s">
        <v>21</v>
      </c>
      <c r="I113" s="109" t="s">
        <v>21</v>
      </c>
      <c r="J113" s="109" t="s">
        <v>21</v>
      </c>
      <c r="K113" s="87">
        <f>Q113/R113-1</f>
        <v>-1</v>
      </c>
      <c r="L113" s="87">
        <f>R113/S113-1</f>
        <v>-0.31586783522096917</v>
      </c>
      <c r="M113" s="87">
        <f>S113/T113-1</f>
        <v>0.21613114032450387</v>
      </c>
      <c r="N113" s="110">
        <f>Q113-R113</f>
        <v>-10266.56</v>
      </c>
      <c r="O113" s="110">
        <f>R113-S113</f>
        <v>-4740.1310000000012</v>
      </c>
      <c r="P113" s="110">
        <f>S113-T113</f>
        <v>2666.9930000000004</v>
      </c>
      <c r="Q113" s="111"/>
      <c r="R113" s="111">
        <v>10266.56</v>
      </c>
      <c r="S113" s="111">
        <v>15006.691000000001</v>
      </c>
      <c r="T113" s="111">
        <v>12339.698</v>
      </c>
      <c r="U113" s="87">
        <f>(AA113-AB113)/ABS(AB113)</f>
        <v>-1</v>
      </c>
      <c r="V113" s="87">
        <f>(AB113-AC113)/ABS(AC113)</f>
        <v>-0.42460737757068889</v>
      </c>
      <c r="W113" s="87">
        <f>(AC113-AD113)/ABS(AD113)</f>
        <v>0.17749719199039457</v>
      </c>
      <c r="X113" s="110">
        <f>AA113-AB113</f>
        <v>-1224.508</v>
      </c>
      <c r="Y113" s="110">
        <f>AB113-AC113</f>
        <v>-903.61799999999971</v>
      </c>
      <c r="Z113" s="110">
        <f>AC113-AD113</f>
        <v>320.79599999999982</v>
      </c>
      <c r="AA113" s="111"/>
      <c r="AB113" s="111">
        <v>1224.508</v>
      </c>
      <c r="AC113" s="111">
        <v>2128.1259999999997</v>
      </c>
      <c r="AD113" s="111">
        <v>1807.33</v>
      </c>
      <c r="AE113" s="87">
        <f>(AK113-AL113)/ABS(AL113)</f>
        <v>-1</v>
      </c>
      <c r="AF113" s="87">
        <f>(AL113-AM113)/ABS(AM113)</f>
        <v>-0.22705285897630076</v>
      </c>
      <c r="AG113" s="87">
        <f>(AM113-AN113)/ABS(AN113)</f>
        <v>1.0222069261236051</v>
      </c>
      <c r="AH113" s="110">
        <f>AK113-AL113</f>
        <v>-969.63900000000001</v>
      </c>
      <c r="AI113" s="110">
        <f>AL113-AM113</f>
        <v>-284.83100000000002</v>
      </c>
      <c r="AJ113" s="110">
        <f>AM113-AN113</f>
        <v>634.12300000000005</v>
      </c>
      <c r="AK113" s="111"/>
      <c r="AL113" s="111">
        <v>969.63900000000001</v>
      </c>
      <c r="AM113" s="111">
        <v>1254.47</v>
      </c>
      <c r="AN113" s="111">
        <v>620.34699999999998</v>
      </c>
      <c r="AO113" s="87">
        <f>(AU113-AV113)/ABS(AV113)</f>
        <v>-1</v>
      </c>
      <c r="AP113" s="87">
        <f>(AV113-AW113)/ABS(AW113)</f>
        <v>-0.67334717540695532</v>
      </c>
      <c r="AQ113" s="87">
        <f>(AW113-AX113)/ABS(AX113)</f>
        <v>1.2545525697886772</v>
      </c>
      <c r="AR113" s="110">
        <f>AU113-AV113</f>
        <v>-395.197</v>
      </c>
      <c r="AS113" s="110">
        <f>AV113-AW113</f>
        <v>-814.64099999999996</v>
      </c>
      <c r="AT113" s="110">
        <f>AW113-AX113</f>
        <v>673.21799999999996</v>
      </c>
      <c r="AU113" s="111"/>
      <c r="AV113" s="111">
        <v>395.197</v>
      </c>
      <c r="AW113" s="111">
        <v>1209.838</v>
      </c>
      <c r="AX113" s="111">
        <v>536.62</v>
      </c>
      <c r="AY113" s="87">
        <f>(BE113-BF113)/ABS(BF113)</f>
        <v>-1</v>
      </c>
      <c r="AZ113" s="87">
        <f>(BF113-BG113)/ABS(BG113)</f>
        <v>-0.3863038853635809</v>
      </c>
      <c r="BA113" s="87">
        <f>(BG113-BH113)/ABS(BH113)</f>
        <v>0.72162274071967714</v>
      </c>
      <c r="BB113" s="110">
        <f>BE113-BF113</f>
        <v>-1482.51</v>
      </c>
      <c r="BC113" s="110">
        <f>BF113-BG113</f>
        <v>-933.19699999999989</v>
      </c>
      <c r="BD113" s="110">
        <f>BG113-BH113</f>
        <v>1012.55</v>
      </c>
      <c r="BE113" s="111"/>
      <c r="BF113" s="111">
        <v>1482.51</v>
      </c>
      <c r="BG113" s="111">
        <v>2415.7069999999999</v>
      </c>
      <c r="BH113" s="111">
        <v>1403.1569999999999</v>
      </c>
      <c r="BI113" s="87">
        <f>(BO113-BP113)/ABS(BP113)</f>
        <v>-1</v>
      </c>
      <c r="BJ113" s="87">
        <f>(BP113-BQ113)/ABS(BQ113)</f>
        <v>-0.28801998895187814</v>
      </c>
      <c r="BK113" s="87">
        <f>(BQ113-BR113)/ABS(BR113)</f>
        <v>0.19492164837986656</v>
      </c>
      <c r="BL113" s="110">
        <f>BO113-BP113</f>
        <v>-3757.058</v>
      </c>
      <c r="BM113" s="110">
        <f>BP113-BQ113</f>
        <v>-1519.857</v>
      </c>
      <c r="BN113" s="110">
        <f>BQ113-BR113</f>
        <v>860.79699999999957</v>
      </c>
      <c r="BO113" s="111"/>
      <c r="BP113" s="111">
        <v>3757.058</v>
      </c>
      <c r="BQ113" s="111">
        <v>5276.915</v>
      </c>
      <c r="BR113" s="111">
        <v>4416.1180000000004</v>
      </c>
      <c r="BS113" s="87">
        <f>(BY113-BZ113)/ABS(BZ113)</f>
        <v>-1</v>
      </c>
      <c r="BT113" s="87">
        <f>(BZ113-CA113)/ABS(CA113)</f>
        <v>8.3916083916083919E-2</v>
      </c>
      <c r="BU113" s="87">
        <f>(CA113-CB113)/ABS(CB113)</f>
        <v>0.375</v>
      </c>
      <c r="BV113" s="110">
        <f>BY113-BZ113</f>
        <v>-155</v>
      </c>
      <c r="BW113" s="110">
        <f>BZ113-CA113</f>
        <v>12</v>
      </c>
      <c r="BX113" s="110">
        <f>CA113-CB113</f>
        <v>39</v>
      </c>
      <c r="BY113" s="54"/>
      <c r="BZ113" s="54">
        <v>155</v>
      </c>
      <c r="CA113" s="54">
        <v>143</v>
      </c>
      <c r="CB113" s="54">
        <v>104</v>
      </c>
      <c r="CC113" s="110">
        <f>Tabel1[[#This Row],[2023 - Antal skibe ]]-Tabel1[[#This Row],[2022 - Antal skibe ]]</f>
        <v>0</v>
      </c>
      <c r="CD113" s="110">
        <f>Tabel1[[#This Row],[2022 - Antal skibe ]]-Tabel1[[#This Row],[2021 - Antal skibe ]]</f>
        <v>-175</v>
      </c>
      <c r="CE113" s="5"/>
      <c r="CF113" s="5"/>
      <c r="CG113" s="5">
        <v>175</v>
      </c>
      <c r="CH113" s="100" t="e">
        <f>(Tabel1[[#This Row],[Godsomsætning 2023]]-Tabel1[[#This Row],[Godsomsætning 2022]])/Tabel1[[#This Row],[Godsomsætning 2022]]</f>
        <v>#DIV/0!</v>
      </c>
      <c r="CI113" s="100" t="e">
        <f>(Tabel1[[#This Row],[Godsomsætning 2022]]-Tabel1[[#This Row],[Godsomsætning 2021]])/Tabel1[[#This Row],[Godsomsætning 2021]]</f>
        <v>#DIV/0!</v>
      </c>
      <c r="CJ113" s="99">
        <f>Tabel1[[#This Row],[Godsomsætning 2023]]-Tabel1[[#This Row],[Godsomsætning 2022]]</f>
        <v>0</v>
      </c>
      <c r="CK113" s="89">
        <f>Tabel1[[#This Row],[Godsomsætning 2022]]-Tabel1[[#This Row],[Godsomsætning 2021]]</f>
        <v>0</v>
      </c>
      <c r="CL113" s="54"/>
      <c r="CM113" s="54"/>
      <c r="CN113" s="54"/>
      <c r="CO113" s="19"/>
      <c r="CP113" s="1" t="s">
        <v>9</v>
      </c>
      <c r="CQ113" s="4" t="s">
        <v>13</v>
      </c>
      <c r="CR113" s="1">
        <v>2820</v>
      </c>
      <c r="CS113" s="1" t="s">
        <v>418</v>
      </c>
      <c r="CT113" s="15" t="s">
        <v>15</v>
      </c>
    </row>
    <row r="114" spans="1:98" s="97" customFormat="1" x14ac:dyDescent="0.25">
      <c r="A114" s="80" t="s">
        <v>140</v>
      </c>
      <c r="B114" s="117">
        <v>31180503</v>
      </c>
      <c r="C114" s="5" t="s">
        <v>112</v>
      </c>
      <c r="D114"/>
      <c r="E114">
        <v>502000</v>
      </c>
      <c r="F114" s="108">
        <v>45406</v>
      </c>
      <c r="G114" s="109"/>
      <c r="H114" s="109" t="s">
        <v>21</v>
      </c>
      <c r="I114" s="109" t="s">
        <v>21</v>
      </c>
      <c r="J114" s="109" t="s">
        <v>21</v>
      </c>
      <c r="K114" s="87">
        <f>Q114/R114-1</f>
        <v>-1</v>
      </c>
      <c r="L114" s="87">
        <f>R114/S114-1</f>
        <v>2.2024120334284358E-2</v>
      </c>
      <c r="M114" s="87">
        <f>S114/T114-1</f>
        <v>0.74642942104196575</v>
      </c>
      <c r="N114" s="110">
        <f>Q114-R114</f>
        <v>-810.32</v>
      </c>
      <c r="O114" s="110">
        <f>R114-S114</f>
        <v>17.462000000000103</v>
      </c>
      <c r="P114" s="110">
        <f>S114-T114</f>
        <v>338.86999999999995</v>
      </c>
      <c r="Q114" s="111"/>
      <c r="R114" s="111">
        <v>810.32</v>
      </c>
      <c r="S114" s="111">
        <v>792.85799999999995</v>
      </c>
      <c r="T114" s="111">
        <v>453.988</v>
      </c>
      <c r="U114" s="87">
        <f>(AA114-AB114)/ABS(AB114)</f>
        <v>-1</v>
      </c>
      <c r="V114" s="87">
        <f>(AB114-AC114)/ABS(AC114)</f>
        <v>-0.14164196994865599</v>
      </c>
      <c r="W114" s="87">
        <f>(AC114-AD114)/ABS(AD114)</f>
        <v>1.5788644204966562</v>
      </c>
      <c r="X114" s="110">
        <f>AA114-AB114</f>
        <v>-363.779</v>
      </c>
      <c r="Y114" s="110">
        <f>AB114-AC114</f>
        <v>-60.028999999999996</v>
      </c>
      <c r="Z114" s="110">
        <f>AC114-AD114</f>
        <v>259.46899999999999</v>
      </c>
      <c r="AA114" s="111"/>
      <c r="AB114" s="111">
        <v>363.779</v>
      </c>
      <c r="AC114" s="111">
        <v>423.80799999999999</v>
      </c>
      <c r="AD114" s="111">
        <v>164.339</v>
      </c>
      <c r="AE114" s="87">
        <f>(AK114-AL114)/ABS(AL114)</f>
        <v>-1</v>
      </c>
      <c r="AF114" s="87">
        <f>(AL114-AM114)/ABS(AM114)</f>
        <v>-0.64889269793268856</v>
      </c>
      <c r="AG114" s="87">
        <f>(AM114-AN114)/ABS(AN114)</f>
        <v>2.6995708154506444</v>
      </c>
      <c r="AH114" s="110">
        <f>AK114-AL114</f>
        <v>-107.745</v>
      </c>
      <c r="AI114" s="110">
        <f>AL114-AM114</f>
        <v>-199.12700000000001</v>
      </c>
      <c r="AJ114" s="110">
        <f>AM114-AN114</f>
        <v>223.92400000000004</v>
      </c>
      <c r="AK114" s="111"/>
      <c r="AL114" s="111">
        <v>107.745</v>
      </c>
      <c r="AM114" s="111">
        <v>306.87200000000001</v>
      </c>
      <c r="AN114" s="111">
        <v>82.947999999999993</v>
      </c>
      <c r="AO114" s="87">
        <f>(AU114-AV114)/ABS(AV114)</f>
        <v>-1</v>
      </c>
      <c r="AP114" s="87">
        <f>(AV114-AW114)/ABS(AW114)</f>
        <v>-0.67605181660246239</v>
      </c>
      <c r="AQ114" s="87">
        <f>(AW114-AX114)/ABS(AX114)</f>
        <v>3.7700372912500666</v>
      </c>
      <c r="AR114" s="110">
        <f>AU114-AV114</f>
        <v>-85.775000000000006</v>
      </c>
      <c r="AS114" s="110">
        <f>AV114-AW114</f>
        <v>-179.00499999999997</v>
      </c>
      <c r="AT114" s="110">
        <f>AW114-AX114</f>
        <v>209.27099999999996</v>
      </c>
      <c r="AU114" s="111"/>
      <c r="AV114" s="111">
        <v>85.775000000000006</v>
      </c>
      <c r="AW114" s="111">
        <v>264.77999999999997</v>
      </c>
      <c r="AX114" s="111">
        <v>55.509</v>
      </c>
      <c r="AY114" s="87">
        <f>(BE114-BF114)/ABS(BF114)</f>
        <v>-1</v>
      </c>
      <c r="AZ114" s="87">
        <f>(BF114-BG114)/ABS(BG114)</f>
        <v>0.7765174135777162</v>
      </c>
      <c r="BA114" s="87">
        <f>(BG114-BH114)/ABS(BH114)</f>
        <v>0.66197691688982596</v>
      </c>
      <c r="BB114" s="110">
        <f>BE114-BF114</f>
        <v>-7154.4459999999999</v>
      </c>
      <c r="BC114" s="110">
        <f>BF114-BG114</f>
        <v>3127.2149999999997</v>
      </c>
      <c r="BD114" s="110">
        <f>BG114-BH114</f>
        <v>1604.0740000000001</v>
      </c>
      <c r="BE114" s="111"/>
      <c r="BF114" s="111">
        <v>7154.4459999999999</v>
      </c>
      <c r="BG114" s="111">
        <v>4027.2310000000002</v>
      </c>
      <c r="BH114" s="111">
        <v>2423.1570000000002</v>
      </c>
      <c r="BI114" s="87">
        <f>(BO114-BP114)/ABS(BP114)</f>
        <v>-1</v>
      </c>
      <c r="BJ114" s="87">
        <f>(BP114-BQ114)/ABS(BQ114)</f>
        <v>0.87191837367578295</v>
      </c>
      <c r="BK114" s="87">
        <f>(BQ114-BR114)/ABS(BR114)</f>
        <v>0.57740987060855631</v>
      </c>
      <c r="BL114" s="110">
        <f>BO114-BP114</f>
        <v>-9344.098</v>
      </c>
      <c r="BM114" s="110">
        <f>BP114-BQ114</f>
        <v>4352.375</v>
      </c>
      <c r="BN114" s="110">
        <f>BQ114-BR114</f>
        <v>1827.2170000000001</v>
      </c>
      <c r="BO114" s="111"/>
      <c r="BP114" s="111">
        <v>9344.098</v>
      </c>
      <c r="BQ114" s="111">
        <v>4991.723</v>
      </c>
      <c r="BR114" s="111">
        <v>3164.5059999999999</v>
      </c>
      <c r="BS114" s="87">
        <f>(BY114-BZ114)/ABS(BZ114)</f>
        <v>-1</v>
      </c>
      <c r="BT114" s="87">
        <f>(BZ114-CA114)/ABS(CA114)</f>
        <v>1.4568965517241379</v>
      </c>
      <c r="BU114" s="87">
        <f>(CA114-CB114)/ABS(CB114)</f>
        <v>2.3142857142857145</v>
      </c>
      <c r="BV114" s="110">
        <f>BY114-BZ114</f>
        <v>-570</v>
      </c>
      <c r="BW114" s="110">
        <f>BZ114-CA114</f>
        <v>338</v>
      </c>
      <c r="BX114" s="110">
        <f>CA114-CB114</f>
        <v>162</v>
      </c>
      <c r="BY114" s="54"/>
      <c r="BZ114" s="54">
        <v>570</v>
      </c>
      <c r="CA114" s="54">
        <v>232</v>
      </c>
      <c r="CB114" s="54">
        <v>70</v>
      </c>
      <c r="CC114" s="110">
        <f>Tabel1[[#This Row],[2023 - Antal skibe ]]-Tabel1[[#This Row],[2022 - Antal skibe ]]</f>
        <v>0</v>
      </c>
      <c r="CD114" s="110">
        <f>Tabel1[[#This Row],[2022 - Antal skibe ]]-Tabel1[[#This Row],[2021 - Antal skibe ]]</f>
        <v>0</v>
      </c>
      <c r="CE114" s="5"/>
      <c r="CF114" s="5"/>
      <c r="CG114" s="5"/>
      <c r="CH114" s="100" t="e">
        <f>(Tabel1[[#This Row],[Godsomsætning 2023]]-Tabel1[[#This Row],[Godsomsætning 2022]])/Tabel1[[#This Row],[Godsomsætning 2022]]</f>
        <v>#DIV/0!</v>
      </c>
      <c r="CI114" s="100" t="e">
        <f>(Tabel1[[#This Row],[Godsomsætning 2022]]-Tabel1[[#This Row],[Godsomsætning 2021]])/Tabel1[[#This Row],[Godsomsætning 2021]]</f>
        <v>#DIV/0!</v>
      </c>
      <c r="CJ114" s="99">
        <f>Tabel1[[#This Row],[Godsomsætning 2023]]-Tabel1[[#This Row],[Godsomsætning 2022]]</f>
        <v>0</v>
      </c>
      <c r="CK114" s="89">
        <f>Tabel1[[#This Row],[Godsomsætning 2022]]-Tabel1[[#This Row],[Godsomsætning 2021]]</f>
        <v>0</v>
      </c>
      <c r="CL114" s="54"/>
      <c r="CM114" s="54"/>
      <c r="CN114" s="54"/>
      <c r="CO114" s="19"/>
      <c r="CP114" s="1" t="s">
        <v>9</v>
      </c>
      <c r="CQ114" s="4"/>
      <c r="CR114" s="1">
        <v>2300</v>
      </c>
      <c r="CS114" s="1" t="s">
        <v>330</v>
      </c>
      <c r="CT114" s="15" t="s">
        <v>334</v>
      </c>
    </row>
    <row r="115" spans="1:98" s="97" customFormat="1" x14ac:dyDescent="0.25">
      <c r="A115" s="80" t="s">
        <v>276</v>
      </c>
      <c r="B115" s="117">
        <v>16930989</v>
      </c>
      <c r="C115" s="5" t="s">
        <v>111</v>
      </c>
      <c r="D115"/>
      <c r="E115">
        <v>331500</v>
      </c>
      <c r="F115" s="108">
        <v>45244</v>
      </c>
      <c r="G115" s="109"/>
      <c r="H115" s="109" t="s">
        <v>302</v>
      </c>
      <c r="I115" s="109" t="s">
        <v>302</v>
      </c>
      <c r="J115" s="109" t="s">
        <v>302</v>
      </c>
      <c r="K115" s="87" t="e">
        <f>Q115/R115-1</f>
        <v>#DIV/0!</v>
      </c>
      <c r="L115" s="87" t="e">
        <f>R115/S115-1</f>
        <v>#DIV/0!</v>
      </c>
      <c r="M115" s="87" t="e">
        <f>S115/T115-1</f>
        <v>#DIV/0!</v>
      </c>
      <c r="N115" s="110">
        <f>Q115-R115</f>
        <v>0</v>
      </c>
      <c r="O115" s="110">
        <f>R115-S115</f>
        <v>0</v>
      </c>
      <c r="P115" s="110">
        <f>S115-T115</f>
        <v>0</v>
      </c>
      <c r="Q115" s="111"/>
      <c r="R115" s="111"/>
      <c r="S115" s="111"/>
      <c r="T115" s="111"/>
      <c r="U115" s="87">
        <f>(AA115-AB115)/ABS(AB115)</f>
        <v>-1</v>
      </c>
      <c r="V115" s="87">
        <f>(AB115-AC115)/ABS(AC115)</f>
        <v>-0.19354838709677419</v>
      </c>
      <c r="W115" s="87">
        <f>(AC115-AD115)/ABS(AD115)</f>
        <v>-8.9996137504828155E-2</v>
      </c>
      <c r="X115" s="110">
        <f>AA115-AB115</f>
        <v>-1.9</v>
      </c>
      <c r="Y115" s="110">
        <f>AB115-AC115</f>
        <v>-0.45599999999999996</v>
      </c>
      <c r="Z115" s="110">
        <f>AC115-AD115</f>
        <v>-0.2330000000000001</v>
      </c>
      <c r="AA115" s="111"/>
      <c r="AB115" s="111">
        <v>1.9</v>
      </c>
      <c r="AC115" s="111">
        <v>2.3559999999999999</v>
      </c>
      <c r="AD115" s="111">
        <v>2.589</v>
      </c>
      <c r="AE115" s="87">
        <f>(AK115-AL115)/ABS(AL115)</f>
        <v>1</v>
      </c>
      <c r="AF115" s="87">
        <f>(AL115-AM115)/ABS(AM115)</f>
        <v>-1.6764705882352939</v>
      </c>
      <c r="AG115" s="87">
        <f>(AM115-AN115)/ABS(AN115)</f>
        <v>-2.2363636363636363</v>
      </c>
      <c r="AH115" s="110">
        <f>AK115-AL115</f>
        <v>0.36399999999999999</v>
      </c>
      <c r="AI115" s="110">
        <f>AL115-AM115</f>
        <v>-0.22799999999999998</v>
      </c>
      <c r="AJ115" s="110">
        <f>AM115-AN115</f>
        <v>-0.246</v>
      </c>
      <c r="AK115" s="111"/>
      <c r="AL115" s="111">
        <v>-0.36399999999999999</v>
      </c>
      <c r="AM115" s="111">
        <v>-0.13600000000000001</v>
      </c>
      <c r="AN115" s="111">
        <v>0.11</v>
      </c>
      <c r="AO115" s="87">
        <f>(AU115-AV115)/ABS(AV115)</f>
        <v>1</v>
      </c>
      <c r="AP115" s="87">
        <f>(AV115-AW115)/ABS(AW115)</f>
        <v>-0.72872340425531923</v>
      </c>
      <c r="AQ115" s="87">
        <f>(AW115-AX115)/ABS(AX115)</f>
        <v>-0.47162426614481406</v>
      </c>
      <c r="AR115" s="110">
        <f>AU115-AV115</f>
        <v>1.3</v>
      </c>
      <c r="AS115" s="110">
        <f>AV115-AW115</f>
        <v>-0.54800000000000004</v>
      </c>
      <c r="AT115" s="110">
        <f>AW115-AX115</f>
        <v>-0.24099999999999999</v>
      </c>
      <c r="AU115" s="111"/>
      <c r="AV115" s="111">
        <v>-1.3</v>
      </c>
      <c r="AW115" s="111">
        <v>-0.752</v>
      </c>
      <c r="AX115" s="111">
        <v>-0.51100000000000001</v>
      </c>
      <c r="AY115" s="87">
        <f>(BE115-BF115)/ABS(BF115)</f>
        <v>-1</v>
      </c>
      <c r="AZ115" s="87">
        <f>(BF115-BG115)/ABS(BG115)</f>
        <v>-0.89756097560975612</v>
      </c>
      <c r="BA115" s="87">
        <f>(BG115-BH115)/ABS(BH115)</f>
        <v>-0.26159387663214773</v>
      </c>
      <c r="BB115" s="110">
        <f>BE115-BF115</f>
        <v>-0.16800000000000001</v>
      </c>
      <c r="BC115" s="110">
        <f>BF115-BG115</f>
        <v>-1.472</v>
      </c>
      <c r="BD115" s="110">
        <f>BG115-BH115</f>
        <v>-0.58100000000000018</v>
      </c>
      <c r="BE115" s="111"/>
      <c r="BF115" s="111">
        <v>0.16800000000000001</v>
      </c>
      <c r="BG115" s="111">
        <v>1.64</v>
      </c>
      <c r="BH115" s="111">
        <v>2.2210000000000001</v>
      </c>
      <c r="BI115" s="87">
        <f>(BO115-BP115)/ABS(BP115)</f>
        <v>-1</v>
      </c>
      <c r="BJ115" s="87">
        <f>(BP115-BQ115)/ABS(BQ115)</f>
        <v>-1.5148037640578411E-2</v>
      </c>
      <c r="BK115" s="87">
        <f>(BQ115-BR115)/ABS(BR115)</f>
        <v>-5.9064895799589741E-2</v>
      </c>
      <c r="BL115" s="110">
        <f>BO115-BP115</f>
        <v>-25.745999999999999</v>
      </c>
      <c r="BM115" s="110">
        <f>BP115-BQ115</f>
        <v>-0.3960000000000008</v>
      </c>
      <c r="BN115" s="110">
        <f>BQ115-BR115</f>
        <v>-1.6410000000000018</v>
      </c>
      <c r="BO115" s="111"/>
      <c r="BP115" s="111">
        <v>25.745999999999999</v>
      </c>
      <c r="BQ115" s="111">
        <v>26.141999999999999</v>
      </c>
      <c r="BR115" s="111">
        <v>27.783000000000001</v>
      </c>
      <c r="BS115" s="87">
        <f>(BY115-BZ115)/ABS(BZ115)</f>
        <v>-1</v>
      </c>
      <c r="BT115" s="87">
        <f>(BZ115-CA115)/ABS(CA115)</f>
        <v>0</v>
      </c>
      <c r="BU115" s="87">
        <f>(CA115-CB115)/ABS(CB115)</f>
        <v>0</v>
      </c>
      <c r="BV115" s="110">
        <f>BY115-BZ115</f>
        <v>-2</v>
      </c>
      <c r="BW115" s="110">
        <f>BZ115-CA115</f>
        <v>0</v>
      </c>
      <c r="BX115" s="110">
        <f>CA115-CB115</f>
        <v>0</v>
      </c>
      <c r="BY115" s="54"/>
      <c r="BZ115" s="54">
        <v>2</v>
      </c>
      <c r="CA115" s="54">
        <v>2</v>
      </c>
      <c r="CB115" s="54">
        <v>2</v>
      </c>
      <c r="CC115" s="110">
        <f>Tabel1[[#This Row],[2023 - Antal skibe ]]-Tabel1[[#This Row],[2022 - Antal skibe ]]</f>
        <v>0</v>
      </c>
      <c r="CD115" s="110">
        <f>Tabel1[[#This Row],[2022 - Antal skibe ]]-Tabel1[[#This Row],[2021 - Antal skibe ]]</f>
        <v>0</v>
      </c>
      <c r="CE115" s="5"/>
      <c r="CF115" s="5"/>
      <c r="CG115" s="5"/>
      <c r="CH115" s="100" t="e">
        <f>(Tabel1[[#This Row],[Godsomsætning 2023]]-Tabel1[[#This Row],[Godsomsætning 2022]])/Tabel1[[#This Row],[Godsomsætning 2022]]</f>
        <v>#DIV/0!</v>
      </c>
      <c r="CI115" s="100" t="e">
        <f>(Tabel1[[#This Row],[Godsomsætning 2022]]-Tabel1[[#This Row],[Godsomsætning 2021]])/Tabel1[[#This Row],[Godsomsætning 2021]]</f>
        <v>#DIV/0!</v>
      </c>
      <c r="CJ115" s="99">
        <f>Tabel1[[#This Row],[Godsomsætning 2023]]-Tabel1[[#This Row],[Godsomsætning 2022]]</f>
        <v>0</v>
      </c>
      <c r="CK115" s="89">
        <f>Tabel1[[#This Row],[Godsomsætning 2022]]-Tabel1[[#This Row],[Godsomsætning 2021]]</f>
        <v>0</v>
      </c>
      <c r="CL115" s="54"/>
      <c r="CM115" s="54"/>
      <c r="CN115" s="54"/>
      <c r="CO115" s="19"/>
      <c r="CP115" s="1" t="s">
        <v>9</v>
      </c>
      <c r="CQ115" s="4" t="s">
        <v>13</v>
      </c>
      <c r="CR115" s="1">
        <v>7680</v>
      </c>
      <c r="CS115" s="1" t="s">
        <v>312</v>
      </c>
      <c r="CT115" s="15" t="s">
        <v>10</v>
      </c>
    </row>
    <row r="116" spans="1:98" s="97" customFormat="1" x14ac:dyDescent="0.25">
      <c r="A116" s="80" t="s">
        <v>221</v>
      </c>
      <c r="B116" s="117">
        <v>54638116</v>
      </c>
      <c r="C116" s="5" t="s">
        <v>353</v>
      </c>
      <c r="D116"/>
      <c r="E116">
        <v>522910</v>
      </c>
      <c r="F116" s="108">
        <v>45464</v>
      </c>
      <c r="G116" s="109"/>
      <c r="H116" s="109" t="s">
        <v>21</v>
      </c>
      <c r="I116" s="109" t="s">
        <v>21</v>
      </c>
      <c r="J116" s="109" t="s">
        <v>21</v>
      </c>
      <c r="K116" s="87" t="e">
        <f>Q116/R116-1</f>
        <v>#DIV/0!</v>
      </c>
      <c r="L116" s="87" t="e">
        <f>R116/S116-1</f>
        <v>#DIV/0!</v>
      </c>
      <c r="M116" s="87" t="e">
        <f>S116/T116-1</f>
        <v>#DIV/0!</v>
      </c>
      <c r="N116" s="110">
        <f>Q116-R116</f>
        <v>0</v>
      </c>
      <c r="O116" s="110">
        <f>R116-S116</f>
        <v>0</v>
      </c>
      <c r="P116" s="110">
        <f>S116-T116</f>
        <v>0</v>
      </c>
      <c r="Q116" s="111"/>
      <c r="R116" s="111"/>
      <c r="S116" s="111"/>
      <c r="T116" s="111"/>
      <c r="U116" s="87">
        <f>(AA116-AB116)/ABS(AB116)</f>
        <v>-1</v>
      </c>
      <c r="V116" s="87">
        <f>(AB116-AC116)/ABS(AC116)</f>
        <v>-0.10185509275463775</v>
      </c>
      <c r="W116" s="87">
        <f>(AC116-AD116)/ABS(AD116)</f>
        <v>0.1434652888953572</v>
      </c>
      <c r="X116" s="110">
        <f>AA116-AB116</f>
        <v>-28.225999999999999</v>
      </c>
      <c r="Y116" s="110">
        <f>AB116-AC116</f>
        <v>-3.2010000000000005</v>
      </c>
      <c r="Z116" s="110">
        <f>AC116-AD116</f>
        <v>3.9429999999999978</v>
      </c>
      <c r="AA116" s="111"/>
      <c r="AB116" s="111">
        <v>28.225999999999999</v>
      </c>
      <c r="AC116" s="111">
        <v>31.427</v>
      </c>
      <c r="AD116" s="111">
        <v>27.484000000000002</v>
      </c>
      <c r="AE116" s="87">
        <f>(AK116-AL116)/ABS(AL116)</f>
        <v>-1</v>
      </c>
      <c r="AF116" s="87">
        <f>(AL116-AM116)/ABS(AM116)</f>
        <v>-0.45855236554791745</v>
      </c>
      <c r="AG116" s="87">
        <f>(AM116-AN116)/ABS(AN116)</f>
        <v>0.96686108165429485</v>
      </c>
      <c r="AH116" s="110">
        <f>AK116-AL116</f>
        <v>-4.0170000000000003</v>
      </c>
      <c r="AI116" s="110">
        <f>AL116-AM116</f>
        <v>-3.4019999999999992</v>
      </c>
      <c r="AJ116" s="110">
        <f>AM116-AN116</f>
        <v>3.6469999999999998</v>
      </c>
      <c r="AK116" s="111"/>
      <c r="AL116" s="111">
        <v>4.0170000000000003</v>
      </c>
      <c r="AM116" s="111">
        <v>7.4189999999999996</v>
      </c>
      <c r="AN116" s="111">
        <v>3.7719999999999998</v>
      </c>
      <c r="AO116" s="87">
        <f>(AU116-AV116)/ABS(AV116)</f>
        <v>-1</v>
      </c>
      <c r="AP116" s="87">
        <f>(AV116-AW116)/ABS(AW116)</f>
        <v>-0.79234185571960147</v>
      </c>
      <c r="AQ116" s="87">
        <f>(AW116-AX116)/ABS(AX116)</f>
        <v>0.13702743278285787</v>
      </c>
      <c r="AR116" s="110">
        <f>AU116-AV116</f>
        <v>-1.73</v>
      </c>
      <c r="AS116" s="110">
        <f>AV116-AW116</f>
        <v>-6.6009999999999991</v>
      </c>
      <c r="AT116" s="110">
        <f>AW116-AX116</f>
        <v>1.0039999999999996</v>
      </c>
      <c r="AU116" s="111"/>
      <c r="AV116" s="111">
        <v>1.73</v>
      </c>
      <c r="AW116" s="111">
        <v>8.3309999999999995</v>
      </c>
      <c r="AX116" s="111">
        <v>7.327</v>
      </c>
      <c r="AY116" s="87">
        <f>(BE116-BF116)/ABS(BF116)</f>
        <v>-1</v>
      </c>
      <c r="AZ116" s="87">
        <f>(BF116-BG116)/ABS(BG116)</f>
        <v>-8.6723040711359028E-2</v>
      </c>
      <c r="BA116" s="87">
        <f>(BG116-BH116)/ABS(BH116)</f>
        <v>3.2865117954258879E-2</v>
      </c>
      <c r="BB116" s="110">
        <f>BE116-BF116</f>
        <v>-52.381</v>
      </c>
      <c r="BC116" s="110">
        <f>BF116-BG116</f>
        <v>-4.9739999999999966</v>
      </c>
      <c r="BD116" s="110">
        <f>BG116-BH116</f>
        <v>1.8249999999999957</v>
      </c>
      <c r="BE116" s="111"/>
      <c r="BF116" s="111">
        <v>52.381</v>
      </c>
      <c r="BG116" s="111">
        <v>57.354999999999997</v>
      </c>
      <c r="BH116" s="111">
        <v>55.53</v>
      </c>
      <c r="BI116" s="87">
        <f>(BO116-BP116)/ABS(BP116)</f>
        <v>-1</v>
      </c>
      <c r="BJ116" s="87">
        <f>(BP116-BQ116)/ABS(BQ116)</f>
        <v>-3.7452120868208379E-2</v>
      </c>
      <c r="BK116" s="87">
        <f>(BQ116-BR116)/ABS(BR116)</f>
        <v>-3.7510240705340668E-2</v>
      </c>
      <c r="BL116" s="110">
        <f>BO116-BP116</f>
        <v>-94.99</v>
      </c>
      <c r="BM116" s="110">
        <f>BP116-BQ116</f>
        <v>-3.6960000000000122</v>
      </c>
      <c r="BN116" s="110">
        <f>BQ116-BR116</f>
        <v>-3.8459999999999894</v>
      </c>
      <c r="BO116" s="111"/>
      <c r="BP116" s="111">
        <v>94.99</v>
      </c>
      <c r="BQ116" s="111">
        <v>98.686000000000007</v>
      </c>
      <c r="BR116" s="111">
        <v>102.532</v>
      </c>
      <c r="BS116" s="87">
        <f>(BY116-BZ116)/ABS(BZ116)</f>
        <v>-1</v>
      </c>
      <c r="BT116" s="87">
        <f>(BZ116-CA116)/ABS(CA116)</f>
        <v>0</v>
      </c>
      <c r="BU116" s="87">
        <f>(CA116-CB116)/ABS(CB116)</f>
        <v>0</v>
      </c>
      <c r="BV116" s="110">
        <f>BY116-BZ116</f>
        <v>-26</v>
      </c>
      <c r="BW116" s="110">
        <f>BZ116-CA116</f>
        <v>0</v>
      </c>
      <c r="BX116" s="110">
        <f>CA116-CB116</f>
        <v>0</v>
      </c>
      <c r="BY116" s="54"/>
      <c r="BZ116" s="54">
        <v>26</v>
      </c>
      <c r="CA116" s="54">
        <v>26</v>
      </c>
      <c r="CB116" s="54">
        <v>26</v>
      </c>
      <c r="CC116" s="110">
        <f>Tabel1[[#This Row],[2023 - Antal skibe ]]-Tabel1[[#This Row],[2022 - Antal skibe ]]</f>
        <v>0</v>
      </c>
      <c r="CD116" s="110">
        <f>Tabel1[[#This Row],[2022 - Antal skibe ]]-Tabel1[[#This Row],[2021 - Antal skibe ]]</f>
        <v>0</v>
      </c>
      <c r="CE116" s="5"/>
      <c r="CF116" s="5"/>
      <c r="CG116" s="5"/>
      <c r="CH116" s="100" t="e">
        <f>(Tabel1[[#This Row],[Godsomsætning 2023]]-Tabel1[[#This Row],[Godsomsætning 2022]])/Tabel1[[#This Row],[Godsomsætning 2022]]</f>
        <v>#DIV/0!</v>
      </c>
      <c r="CI116" s="100" t="e">
        <f>(Tabel1[[#This Row],[Godsomsætning 2022]]-Tabel1[[#This Row],[Godsomsætning 2021]])/Tabel1[[#This Row],[Godsomsætning 2021]]</f>
        <v>#DIV/0!</v>
      </c>
      <c r="CJ116" s="99">
        <f>Tabel1[[#This Row],[Godsomsætning 2023]]-Tabel1[[#This Row],[Godsomsætning 2022]]</f>
        <v>0</v>
      </c>
      <c r="CK116" s="89">
        <f>Tabel1[[#This Row],[Godsomsætning 2022]]-Tabel1[[#This Row],[Godsomsætning 2021]]</f>
        <v>0</v>
      </c>
      <c r="CL116" s="54"/>
      <c r="CM116" s="54"/>
      <c r="CN116" s="54"/>
      <c r="CO116" s="19"/>
      <c r="CP116" s="1" t="s">
        <v>9</v>
      </c>
      <c r="CQ116" s="4"/>
      <c r="CR116" s="1">
        <v>6000</v>
      </c>
      <c r="CS116" s="1" t="s">
        <v>348</v>
      </c>
      <c r="CT116" s="15" t="s">
        <v>12</v>
      </c>
    </row>
    <row r="117" spans="1:98" s="97" customFormat="1" x14ac:dyDescent="0.25">
      <c r="A117" s="80" t="s">
        <v>428</v>
      </c>
      <c r="B117" s="117">
        <v>40300937</v>
      </c>
      <c r="C117" s="5" t="s">
        <v>112</v>
      </c>
      <c r="D117"/>
      <c r="E117">
        <v>502000</v>
      </c>
      <c r="F117" s="108">
        <v>45250</v>
      </c>
      <c r="G117" s="109"/>
      <c r="H117" s="109" t="s">
        <v>313</v>
      </c>
      <c r="I117" s="109" t="s">
        <v>313</v>
      </c>
      <c r="J117" s="109"/>
      <c r="K117" s="87">
        <f>Q117/R117-1</f>
        <v>-1</v>
      </c>
      <c r="L117" s="87">
        <f>R117/S117-1</f>
        <v>-0.22591024152566563</v>
      </c>
      <c r="M117" s="87">
        <f>S117/T117-1</f>
        <v>0.66696013997883807</v>
      </c>
      <c r="N117" s="110">
        <f>Q117-R117</f>
        <v>-813.42899999999997</v>
      </c>
      <c r="O117" s="110">
        <f>R117-S117</f>
        <v>-237.39099999999996</v>
      </c>
      <c r="P117" s="110">
        <f>S117-T117</f>
        <v>420.43899999999996</v>
      </c>
      <c r="Q117" s="111"/>
      <c r="R117" s="111">
        <v>813.42899999999997</v>
      </c>
      <c r="S117" s="111">
        <v>1050.82</v>
      </c>
      <c r="T117" s="111">
        <v>630.38099999999997</v>
      </c>
      <c r="U117" s="87">
        <f>(AA117-AB117)/ABS(AB117)</f>
        <v>-1</v>
      </c>
      <c r="V117" s="87">
        <f>(AB117-AC117)/ABS(AC117)</f>
        <v>-0.84669527288919477</v>
      </c>
      <c r="W117" s="87">
        <f>(AC117-AD117)/ABS(AD117)</f>
        <v>0.99818003498377195</v>
      </c>
      <c r="X117" s="110">
        <f>AA117-AB117</f>
        <v>-30.297000000000001</v>
      </c>
      <c r="Y117" s="110">
        <f>AB117-AC117</f>
        <v>-167.32900000000001</v>
      </c>
      <c r="Z117" s="110">
        <f>AC117-AD117</f>
        <v>98.722999999999999</v>
      </c>
      <c r="AA117" s="111"/>
      <c r="AB117" s="111">
        <v>30.297000000000001</v>
      </c>
      <c r="AC117" s="111">
        <v>197.626</v>
      </c>
      <c r="AD117" s="111">
        <v>98.903000000000006</v>
      </c>
      <c r="AE117" s="87">
        <f>(AK117-AL117)/ABS(AL117)</f>
        <v>-1</v>
      </c>
      <c r="AF117" s="87">
        <f>(AL117-AM117)/ABS(AM117)</f>
        <v>-0.90873164462165912</v>
      </c>
      <c r="AG117" s="87">
        <f>(AM117-AN117)/ABS(AN117)</f>
        <v>1.1941135326575703</v>
      </c>
      <c r="AH117" s="110">
        <f>AK117-AL117</f>
        <v>-18.036999999999999</v>
      </c>
      <c r="AI117" s="110">
        <f>AL117-AM117</f>
        <v>-179.589</v>
      </c>
      <c r="AJ117" s="110">
        <f>AM117-AN117</f>
        <v>107.55500000000001</v>
      </c>
      <c r="AK117" s="111"/>
      <c r="AL117" s="111">
        <v>18.036999999999999</v>
      </c>
      <c r="AM117" s="111">
        <v>197.626</v>
      </c>
      <c r="AN117" s="111">
        <v>90.070999999999998</v>
      </c>
      <c r="AO117" s="87">
        <f>(AU117-AV117)/ABS(AV117)</f>
        <v>-1</v>
      </c>
      <c r="AP117" s="87">
        <f>(AV117-AW117)/ABS(AW117)</f>
        <v>-0.87942547627169454</v>
      </c>
      <c r="AQ117" s="87">
        <f>(AW117-AX117)/ABS(AX117)</f>
        <v>1.1272745264037469</v>
      </c>
      <c r="AR117" s="110">
        <f>AU117-AV117</f>
        <v>-23.329000000000001</v>
      </c>
      <c r="AS117" s="110">
        <f>AV117-AW117</f>
        <v>-170.15299999999999</v>
      </c>
      <c r="AT117" s="110">
        <f>AW117-AX117</f>
        <v>102.529</v>
      </c>
      <c r="AU117" s="111"/>
      <c r="AV117" s="111">
        <v>23.329000000000001</v>
      </c>
      <c r="AW117" s="111">
        <v>193.482</v>
      </c>
      <c r="AX117" s="111">
        <v>90.953000000000003</v>
      </c>
      <c r="AY117" s="87">
        <f>(BE117-BF117)/ABS(BF117)</f>
        <v>-1</v>
      </c>
      <c r="AZ117" s="87">
        <f>(BF117-BG117)/ABS(BG117)</f>
        <v>-0.2005962835593996</v>
      </c>
      <c r="BA117" s="87">
        <f>(BG117-BH117)/ABS(BH117)</f>
        <v>0.28888846614796354</v>
      </c>
      <c r="BB117" s="110">
        <f>BE117-BF117</f>
        <v>-108.324</v>
      </c>
      <c r="BC117" s="110">
        <f>BF117-BG117</f>
        <v>-27.182000000000002</v>
      </c>
      <c r="BD117" s="110">
        <f>BG117-BH117</f>
        <v>30.372</v>
      </c>
      <c r="BE117" s="111"/>
      <c r="BF117" s="111">
        <v>108.324</v>
      </c>
      <c r="BG117" s="111">
        <v>135.506</v>
      </c>
      <c r="BH117" s="111">
        <v>105.134</v>
      </c>
      <c r="BI117" s="87">
        <f>(BO117-BP117)/ABS(BP117)</f>
        <v>-1</v>
      </c>
      <c r="BJ117" s="87">
        <f>(BP117-BQ117)/ABS(BQ117)</f>
        <v>-0.15164243809852468</v>
      </c>
      <c r="BK117" s="87">
        <f>(BQ117-BR117)/ABS(BR117)</f>
        <v>0.14249807484983829</v>
      </c>
      <c r="BL117" s="110">
        <f>BO117-BP117</f>
        <v>-157.333</v>
      </c>
      <c r="BM117" s="110">
        <f>BP117-BQ117</f>
        <v>-28.12299999999999</v>
      </c>
      <c r="BN117" s="110">
        <f>BQ117-BR117</f>
        <v>23.131</v>
      </c>
      <c r="BO117" s="111"/>
      <c r="BP117" s="111">
        <v>157.333</v>
      </c>
      <c r="BQ117" s="111">
        <v>185.45599999999999</v>
      </c>
      <c r="BR117" s="111">
        <v>162.32499999999999</v>
      </c>
      <c r="BS117" s="87">
        <f>(BY117-BZ117)/ABS(BZ117)</f>
        <v>-1</v>
      </c>
      <c r="BT117" s="87">
        <f>(BZ117-CA117)/ABS(CA117)</f>
        <v>0.125</v>
      </c>
      <c r="BU117" s="87">
        <f>(CA117-CB117)/ABS(CB117)</f>
        <v>0.33333333333333331</v>
      </c>
      <c r="BV117" s="110">
        <f>BY117-BZ117</f>
        <v>-9</v>
      </c>
      <c r="BW117" s="110">
        <f>BZ117-CA117</f>
        <v>1</v>
      </c>
      <c r="BX117" s="110">
        <f>CA117-CB117</f>
        <v>2</v>
      </c>
      <c r="BY117" s="54"/>
      <c r="BZ117" s="54">
        <v>9</v>
      </c>
      <c r="CA117" s="54">
        <v>8</v>
      </c>
      <c r="CB117" s="54">
        <v>6</v>
      </c>
      <c r="CC117" s="110">
        <f>Tabel1[[#This Row],[2023 - Antal skibe ]]-Tabel1[[#This Row],[2022 - Antal skibe ]]</f>
        <v>0</v>
      </c>
      <c r="CD117" s="110">
        <f>Tabel1[[#This Row],[2022 - Antal skibe ]]-Tabel1[[#This Row],[2021 - Antal skibe ]]</f>
        <v>0</v>
      </c>
      <c r="CE117" s="5"/>
      <c r="CF117" s="5"/>
      <c r="CG117" s="5"/>
      <c r="CH117" s="100" t="e">
        <f>(Tabel1[[#This Row],[Godsomsætning 2023]]-Tabel1[[#This Row],[Godsomsætning 2022]])/Tabel1[[#This Row],[Godsomsætning 2022]]</f>
        <v>#DIV/0!</v>
      </c>
      <c r="CI117" s="100" t="e">
        <f>(Tabel1[[#This Row],[Godsomsætning 2022]]-Tabel1[[#This Row],[Godsomsætning 2021]])/Tabel1[[#This Row],[Godsomsætning 2021]]</f>
        <v>#DIV/0!</v>
      </c>
      <c r="CJ117" s="99"/>
      <c r="CK117" s="89">
        <f>Tabel1[[#This Row],[Godsomsætning 2022]]-Tabel1[[#This Row],[Godsomsætning 2021]]</f>
        <v>0</v>
      </c>
      <c r="CL117" s="54"/>
      <c r="CM117" s="54"/>
      <c r="CN117" s="54"/>
      <c r="CO117" s="19"/>
      <c r="CP117" s="1" t="s">
        <v>11</v>
      </c>
      <c r="CQ117" s="4"/>
      <c r="CR117" s="1">
        <v>2900</v>
      </c>
      <c r="CS117" s="1" t="s">
        <v>361</v>
      </c>
      <c r="CT117" s="15" t="s">
        <v>327</v>
      </c>
    </row>
    <row r="118" spans="1:98" s="97" customFormat="1" x14ac:dyDescent="0.25">
      <c r="A118" s="80" t="s">
        <v>370</v>
      </c>
      <c r="B118" s="117">
        <v>55700117</v>
      </c>
      <c r="C118" s="5" t="s">
        <v>112</v>
      </c>
      <c r="D118"/>
      <c r="E118">
        <v>502000</v>
      </c>
      <c r="F118" s="108">
        <v>45359</v>
      </c>
      <c r="G118" s="109"/>
      <c r="H118" s="109" t="s">
        <v>21</v>
      </c>
      <c r="I118" s="109" t="s">
        <v>21</v>
      </c>
      <c r="J118" s="109" t="s">
        <v>21</v>
      </c>
      <c r="K118" s="87">
        <f>Q118/R118-1</f>
        <v>-1</v>
      </c>
      <c r="L118" s="87">
        <f>R118/S118-1</f>
        <v>-0.36734269216191906</v>
      </c>
      <c r="M118" s="87">
        <f>S118/T118-1</f>
        <v>0.11160079210644946</v>
      </c>
      <c r="N118" s="110">
        <f>Q118-R118</f>
        <v>-4171.4189999999999</v>
      </c>
      <c r="O118" s="110">
        <f>R118-S118</f>
        <v>-2422.0699999999997</v>
      </c>
      <c r="P118" s="110">
        <f>S118-T118</f>
        <v>661.96299999999974</v>
      </c>
      <c r="Q118" s="111"/>
      <c r="R118" s="111">
        <v>4171.4189999999999</v>
      </c>
      <c r="S118" s="111">
        <v>6593.4889999999996</v>
      </c>
      <c r="T118" s="111">
        <v>5931.5259999999998</v>
      </c>
      <c r="U118" s="87">
        <f>(AA118-AB118)/ABS(AB118)</f>
        <v>-1</v>
      </c>
      <c r="V118" s="87">
        <f>(AB118-AC118)/ABS(AC118)</f>
        <v>-0.60555889881887981</v>
      </c>
      <c r="W118" s="87">
        <f>(AC118-AD118)/ABS(AD118)</f>
        <v>0.23068471103476548</v>
      </c>
      <c r="X118" s="110">
        <f>AA118-AB118</f>
        <v>-439.15100000000001</v>
      </c>
      <c r="Y118" s="110">
        <f>AB118-AC118</f>
        <v>-674.19899999999984</v>
      </c>
      <c r="Z118" s="110">
        <f>AC118-AD118</f>
        <v>208.69099999999992</v>
      </c>
      <c r="AA118" s="111"/>
      <c r="AB118" s="111">
        <v>439.15100000000001</v>
      </c>
      <c r="AC118" s="111">
        <v>1113.3499999999999</v>
      </c>
      <c r="AD118" s="111">
        <v>904.65899999999999</v>
      </c>
      <c r="AE118" s="87">
        <f>(AK118-AL118)/ABS(AL118)</f>
        <v>-1</v>
      </c>
      <c r="AF118" s="87">
        <f>(AL118-AM118)/ABS(AM118)</f>
        <v>-0.88305810210622393</v>
      </c>
      <c r="AG118" s="87">
        <f>(AM118-AN118)/ABS(AN118)</f>
        <v>2.6147685526396427E-2</v>
      </c>
      <c r="AH118" s="110">
        <f>AK118-AL118</f>
        <v>-84.177000000000007</v>
      </c>
      <c r="AI118" s="110">
        <f>AL118-AM118</f>
        <v>-635.64199999999994</v>
      </c>
      <c r="AJ118" s="110">
        <f>AM118-AN118</f>
        <v>18.341999999999985</v>
      </c>
      <c r="AK118" s="111"/>
      <c r="AL118" s="111">
        <v>84.177000000000007</v>
      </c>
      <c r="AM118" s="111">
        <v>719.81899999999996</v>
      </c>
      <c r="AN118" s="111">
        <v>701.47699999999998</v>
      </c>
      <c r="AO118" s="87">
        <f>(AU118-AV118)/ABS(AV118)</f>
        <v>-1</v>
      </c>
      <c r="AP118" s="87">
        <f>(AV118-AW118)/ABS(AW118)</f>
        <v>-0.94638823403783434</v>
      </c>
      <c r="AQ118" s="87">
        <f>(AW118-AX118)/ABS(AX118)</f>
        <v>-0.30644653617782491</v>
      </c>
      <c r="AR118" s="110">
        <f>AU118-AV118</f>
        <v>-26.106999999999999</v>
      </c>
      <c r="AS118" s="110">
        <f>AV118-AW118</f>
        <v>-460.85699999999997</v>
      </c>
      <c r="AT118" s="110">
        <f>AW118-AX118</f>
        <v>-215.16500000000002</v>
      </c>
      <c r="AU118" s="111"/>
      <c r="AV118" s="111">
        <v>26.106999999999999</v>
      </c>
      <c r="AW118" s="111">
        <v>486.964</v>
      </c>
      <c r="AX118" s="111">
        <v>702.12900000000002</v>
      </c>
      <c r="AY118" s="87">
        <f>(BE118-BF118)/ABS(BF118)</f>
        <v>-1</v>
      </c>
      <c r="AZ118" s="87">
        <f>(BF118-BG118)/ABS(BG118)</f>
        <v>-0.51503520293456395</v>
      </c>
      <c r="BA118" s="87">
        <f>(BG118-BH118)/ABS(BH118)</f>
        <v>0.48009334868712006</v>
      </c>
      <c r="BB118" s="110">
        <f>BE118-BF118</f>
        <v>-655.75</v>
      </c>
      <c r="BC118" s="110">
        <f>BF118-BG118</f>
        <v>-696.41000000000008</v>
      </c>
      <c r="BD118" s="110">
        <f>BG118-BH118</f>
        <v>438.59600000000012</v>
      </c>
      <c r="BE118" s="111"/>
      <c r="BF118" s="111">
        <v>655.75</v>
      </c>
      <c r="BG118" s="111">
        <v>1352.16</v>
      </c>
      <c r="BH118" s="111">
        <v>913.56399999999996</v>
      </c>
      <c r="BI118" s="87">
        <f>(BO118-BP118)/ABS(BP118)</f>
        <v>-1</v>
      </c>
      <c r="BJ118" s="87">
        <f>(BP118-BQ118)/ABS(BQ118)</f>
        <v>-0.22720293522053336</v>
      </c>
      <c r="BK118" s="87">
        <f>(BQ118-BR118)/ABS(BR118)</f>
        <v>0.66639182585132506</v>
      </c>
      <c r="BL118" s="110">
        <f>BO118-BP118</f>
        <v>-2377.14</v>
      </c>
      <c r="BM118" s="110">
        <f>BP118-BQ118</f>
        <v>-698.88100000000031</v>
      </c>
      <c r="BN118" s="110">
        <f>BQ118-BR118</f>
        <v>1230.1040000000003</v>
      </c>
      <c r="BO118" s="111"/>
      <c r="BP118" s="111">
        <v>2377.14</v>
      </c>
      <c r="BQ118" s="111">
        <v>3076.0210000000002</v>
      </c>
      <c r="BR118" s="111">
        <v>1845.9169999999999</v>
      </c>
      <c r="BS118" s="87">
        <f>(BY118-BZ118)/ABS(BZ118)</f>
        <v>-1</v>
      </c>
      <c r="BT118" s="87">
        <f>(BZ118-CA118)/ABS(CA118)</f>
        <v>8.6206896551724144E-2</v>
      </c>
      <c r="BU118" s="87">
        <f>(CA118-CB118)/ABS(CB118)</f>
        <v>-3.3333333333333333E-2</v>
      </c>
      <c r="BV118" s="110">
        <f>BY118-BZ118</f>
        <v>-63</v>
      </c>
      <c r="BW118" s="110">
        <f>BZ118-CA118</f>
        <v>5</v>
      </c>
      <c r="BX118" s="110">
        <f>CA118-CB118</f>
        <v>-2</v>
      </c>
      <c r="BY118" s="54"/>
      <c r="BZ118" s="54">
        <v>63</v>
      </c>
      <c r="CA118" s="54">
        <v>58</v>
      </c>
      <c r="CB118" s="54">
        <v>60</v>
      </c>
      <c r="CC118" s="110">
        <f>Tabel1[[#This Row],[2023 - Antal skibe ]]-Tabel1[[#This Row],[2022 - Antal skibe ]]</f>
        <v>0</v>
      </c>
      <c r="CD118" s="110">
        <f>Tabel1[[#This Row],[2022 - Antal skibe ]]-Tabel1[[#This Row],[2021 - Antal skibe ]]</f>
        <v>-80</v>
      </c>
      <c r="CE118" s="5"/>
      <c r="CF118" s="5"/>
      <c r="CG118" s="5">
        <v>80</v>
      </c>
      <c r="CH118" s="100" t="e">
        <f>(Tabel1[[#This Row],[Godsomsætning 2023]]-Tabel1[[#This Row],[Godsomsætning 2022]])/Tabel1[[#This Row],[Godsomsætning 2022]]</f>
        <v>#DIV/0!</v>
      </c>
      <c r="CI118" s="100" t="e">
        <f>(Tabel1[[#This Row],[Godsomsætning 2022]]-Tabel1[[#This Row],[Godsomsætning 2021]])/Tabel1[[#This Row],[Godsomsætning 2021]]</f>
        <v>#DIV/0!</v>
      </c>
      <c r="CJ118" s="99">
        <f>Tabel1[[#This Row],[Godsomsætning 2023]]-Tabel1[[#This Row],[Godsomsætning 2022]]</f>
        <v>0</v>
      </c>
      <c r="CK118" s="89">
        <f>Tabel1[[#This Row],[Godsomsætning 2022]]-Tabel1[[#This Row],[Godsomsætning 2021]]</f>
        <v>0</v>
      </c>
      <c r="CL118" s="54"/>
      <c r="CM118" s="54"/>
      <c r="CN118" s="54"/>
      <c r="CO118" s="19"/>
      <c r="CP118" s="1" t="s">
        <v>18</v>
      </c>
      <c r="CQ118" s="4" t="s">
        <v>13</v>
      </c>
      <c r="CR118" s="1">
        <v>2900</v>
      </c>
      <c r="CS118" s="1" t="s">
        <v>361</v>
      </c>
      <c r="CT118" s="15" t="s">
        <v>15</v>
      </c>
    </row>
    <row r="119" spans="1:98" s="97" customFormat="1" x14ac:dyDescent="0.25">
      <c r="A119" s="80" t="s">
        <v>277</v>
      </c>
      <c r="B119" s="117">
        <v>16608904</v>
      </c>
      <c r="C119" s="5" t="s">
        <v>111</v>
      </c>
      <c r="D119"/>
      <c r="E119"/>
      <c r="F119" s="108">
        <v>45271</v>
      </c>
      <c r="G119" s="109"/>
      <c r="H119" s="109" t="s">
        <v>307</v>
      </c>
      <c r="I119" s="109" t="s">
        <v>307</v>
      </c>
      <c r="J119" s="109" t="s">
        <v>307</v>
      </c>
      <c r="K119" s="87" t="e">
        <f>Q119/R119-1</f>
        <v>#DIV/0!</v>
      </c>
      <c r="L119" s="87" t="e">
        <f>R119/S119-1</f>
        <v>#DIV/0!</v>
      </c>
      <c r="M119" s="87" t="e">
        <f>S119/T119-1</f>
        <v>#DIV/0!</v>
      </c>
      <c r="N119" s="110">
        <f>Q119-R119</f>
        <v>0</v>
      </c>
      <c r="O119" s="110">
        <f>R119-S119</f>
        <v>0</v>
      </c>
      <c r="P119" s="110">
        <f>S119-T119</f>
        <v>0</v>
      </c>
      <c r="Q119" s="111"/>
      <c r="R119" s="111"/>
      <c r="S119" s="111"/>
      <c r="T119" s="111"/>
      <c r="U119" s="87">
        <f>(AA119-AB119)/ABS(AB119)</f>
        <v>-1</v>
      </c>
      <c r="V119" s="87">
        <f>(AB119-AC119)/ABS(AC119)</f>
        <v>-5.7347670250895981E-2</v>
      </c>
      <c r="W119" s="87">
        <f>(AC119-AD119)/ABS(AD119)</f>
        <v>0.13568521031207595</v>
      </c>
      <c r="X119" s="110">
        <f>AA119-AB119</f>
        <v>-0.78900000000000003</v>
      </c>
      <c r="Y119" s="110">
        <f>AB119-AC119</f>
        <v>-4.7999999999999932E-2</v>
      </c>
      <c r="Z119" s="110">
        <f>AC119-AD119</f>
        <v>9.9999999999999978E-2</v>
      </c>
      <c r="AA119" s="111"/>
      <c r="AB119" s="111">
        <v>0.78900000000000003</v>
      </c>
      <c r="AC119" s="111">
        <v>0.83699999999999997</v>
      </c>
      <c r="AD119" s="111">
        <v>0.73699999999999999</v>
      </c>
      <c r="AE119" s="87">
        <f>(AK119-AL119)/ABS(AL119)</f>
        <v>-1</v>
      </c>
      <c r="AF119" s="87">
        <f>(AL119-AM119)/ABS(AM119)</f>
        <v>-0.21387283236994209</v>
      </c>
      <c r="AG119" s="87">
        <f>(AM119-AN119)/ABS(AN119)</f>
        <v>2.8444444444444446</v>
      </c>
      <c r="AH119" s="110">
        <f>AK119-AL119</f>
        <v>-0.13600000000000001</v>
      </c>
      <c r="AI119" s="110">
        <f>AL119-AM119</f>
        <v>-3.6999999999999977E-2</v>
      </c>
      <c r="AJ119" s="110">
        <f>AM119-AN119</f>
        <v>0.128</v>
      </c>
      <c r="AK119" s="111"/>
      <c r="AL119" s="111">
        <v>0.13600000000000001</v>
      </c>
      <c r="AM119" s="111">
        <v>0.17299999999999999</v>
      </c>
      <c r="AN119" s="111">
        <v>4.4999999999999998E-2</v>
      </c>
      <c r="AO119" s="87">
        <f>(AU119-AV119)/ABS(AV119)</f>
        <v>-1</v>
      </c>
      <c r="AP119" s="87">
        <f>(AV119-AW119)/ABS(AW119)</f>
        <v>-0.94845360824742264</v>
      </c>
      <c r="AQ119" s="87">
        <f>(AW119-AX119)/ABS(AX119)</f>
        <v>98</v>
      </c>
      <c r="AR119" s="110">
        <f>AU119-AV119</f>
        <v>-5.0000000000000001E-3</v>
      </c>
      <c r="AS119" s="110">
        <f>AV119-AW119</f>
        <v>-9.1999999999999998E-2</v>
      </c>
      <c r="AT119" s="110">
        <f>AW119-AX119</f>
        <v>9.8000000000000004E-2</v>
      </c>
      <c r="AU119" s="111"/>
      <c r="AV119" s="111">
        <v>5.0000000000000001E-3</v>
      </c>
      <c r="AW119" s="111">
        <v>9.7000000000000003E-2</v>
      </c>
      <c r="AX119" s="111">
        <v>-1E-3</v>
      </c>
      <c r="AY119" s="87">
        <f>(BE119-BF119)/ABS(BF119)</f>
        <v>-1</v>
      </c>
      <c r="AZ119" s="87">
        <f>(BF119-BG119)/ABS(BG119)</f>
        <v>6.202191440976047E-4</v>
      </c>
      <c r="BA119" s="87">
        <f>(BG119-BH119)/ABS(BH119)</f>
        <v>1.5536426621876936E-2</v>
      </c>
      <c r="BB119" s="110">
        <f>BE119-BF119</f>
        <v>-4.84</v>
      </c>
      <c r="BC119" s="110">
        <f>BF119-BG119</f>
        <v>3.0000000000001137E-3</v>
      </c>
      <c r="BD119" s="110">
        <f>BG119-BH119</f>
        <v>7.3999999999999844E-2</v>
      </c>
      <c r="BE119" s="111"/>
      <c r="BF119" s="111">
        <v>4.84</v>
      </c>
      <c r="BG119" s="111">
        <v>4.8369999999999997</v>
      </c>
      <c r="BH119" s="111">
        <v>4.7629999999999999</v>
      </c>
      <c r="BI119" s="87">
        <f>(BO119-BP119)/ABS(BP119)</f>
        <v>-1</v>
      </c>
      <c r="BJ119" s="87">
        <f>(BP119-BQ119)/ABS(BQ119)</f>
        <v>-0.3676049777067944</v>
      </c>
      <c r="BK119" s="87">
        <f>(BQ119-BR119)/ABS(BR119)</f>
        <v>0.63871319520174474</v>
      </c>
      <c r="BL119" s="110">
        <f>BO119-BP119</f>
        <v>-9.5030000000000001</v>
      </c>
      <c r="BM119" s="110">
        <f>BP119-BQ119</f>
        <v>-5.5239999999999991</v>
      </c>
      <c r="BN119" s="110">
        <f>BQ119-BR119</f>
        <v>5.8569999999999993</v>
      </c>
      <c r="BO119" s="111"/>
      <c r="BP119" s="111">
        <v>9.5030000000000001</v>
      </c>
      <c r="BQ119" s="111">
        <v>15.026999999999999</v>
      </c>
      <c r="BR119" s="111">
        <v>9.17</v>
      </c>
      <c r="BS119" s="87">
        <f>(BY119-BZ119)/ABS(BZ119)</f>
        <v>-1</v>
      </c>
      <c r="BT119" s="87">
        <f>(BZ119-CA119)/ABS(CA119)</f>
        <v>0</v>
      </c>
      <c r="BU119" s="87">
        <f>(CA119-CB119)/ABS(CB119)</f>
        <v>0</v>
      </c>
      <c r="BV119" s="110">
        <f>BY119-BZ119</f>
        <v>-1</v>
      </c>
      <c r="BW119" s="110">
        <f>BZ119-CA119</f>
        <v>0</v>
      </c>
      <c r="BX119" s="110">
        <f>CA119-CB119</f>
        <v>0</v>
      </c>
      <c r="BY119" s="54"/>
      <c r="BZ119" s="54">
        <v>1</v>
      </c>
      <c r="CA119" s="54">
        <v>1</v>
      </c>
      <c r="CB119" s="54">
        <v>1</v>
      </c>
      <c r="CC119" s="110">
        <f>Tabel1[[#This Row],[2023 - Antal skibe ]]-Tabel1[[#This Row],[2022 - Antal skibe ]]</f>
        <v>0</v>
      </c>
      <c r="CD119" s="110">
        <f>Tabel1[[#This Row],[2022 - Antal skibe ]]-Tabel1[[#This Row],[2021 - Antal skibe ]]</f>
        <v>0</v>
      </c>
      <c r="CE119" s="5"/>
      <c r="CF119" s="5"/>
      <c r="CG119" s="5"/>
      <c r="CH119" s="100" t="e">
        <f>(Tabel1[[#This Row],[Godsomsætning 2023]]-Tabel1[[#This Row],[Godsomsætning 2022]])/Tabel1[[#This Row],[Godsomsætning 2022]]</f>
        <v>#DIV/0!</v>
      </c>
      <c r="CI119" s="100" t="e">
        <f>(Tabel1[[#This Row],[Godsomsætning 2022]]-Tabel1[[#This Row],[Godsomsætning 2021]])/Tabel1[[#This Row],[Godsomsætning 2021]]</f>
        <v>#DIV/0!</v>
      </c>
      <c r="CJ119" s="99">
        <f>Tabel1[[#This Row],[Godsomsætning 2023]]-Tabel1[[#This Row],[Godsomsætning 2022]]</f>
        <v>0</v>
      </c>
      <c r="CK119" s="89">
        <f>Tabel1[[#This Row],[Godsomsætning 2022]]-Tabel1[[#This Row],[Godsomsætning 2021]]</f>
        <v>0</v>
      </c>
      <c r="CL119" s="54"/>
      <c r="CM119" s="54"/>
      <c r="CN119" s="54"/>
      <c r="CO119" s="19"/>
      <c r="CP119" s="1" t="s">
        <v>11</v>
      </c>
      <c r="CQ119" s="4"/>
      <c r="CR119" s="1">
        <v>7730</v>
      </c>
      <c r="CS119" s="1" t="s">
        <v>309</v>
      </c>
      <c r="CT119" s="15" t="s">
        <v>14</v>
      </c>
    </row>
    <row r="120" spans="1:98" s="97" customFormat="1" x14ac:dyDescent="0.25">
      <c r="A120" s="80" t="s">
        <v>242</v>
      </c>
      <c r="B120" s="117">
        <v>25815432</v>
      </c>
      <c r="C120" s="5" t="s">
        <v>353</v>
      </c>
      <c r="D120"/>
      <c r="E120">
        <v>522910</v>
      </c>
      <c r="F120" s="108">
        <v>44907</v>
      </c>
      <c r="G120" s="109"/>
      <c r="H120" s="109"/>
      <c r="I120" s="109" t="s">
        <v>313</v>
      </c>
      <c r="J120" s="109" t="s">
        <v>313</v>
      </c>
      <c r="K120" s="87" t="e">
        <f>Q120/R120-1</f>
        <v>#DIV/0!</v>
      </c>
      <c r="L120" s="87" t="e">
        <f>R120/S120-1</f>
        <v>#DIV/0!</v>
      </c>
      <c r="M120" s="87" t="e">
        <f>S120/T120-1</f>
        <v>#DIV/0!</v>
      </c>
      <c r="N120" s="110">
        <f>Q120-R120</f>
        <v>0</v>
      </c>
      <c r="O120" s="110">
        <f>R120-S120</f>
        <v>0</v>
      </c>
      <c r="P120" s="110">
        <f>S120-T120</f>
        <v>0</v>
      </c>
      <c r="Q120" s="111"/>
      <c r="R120" s="111"/>
      <c r="S120" s="111"/>
      <c r="T120" s="111"/>
      <c r="U120" s="87" t="e">
        <f>(AA120-AB120)/ABS(AB120)</f>
        <v>#DIV/0!</v>
      </c>
      <c r="V120" s="87">
        <f>(AB120-AC120)/ABS(AC120)</f>
        <v>-1</v>
      </c>
      <c r="W120" s="87">
        <f>(AC120-AD120)/ABS(AD120)</f>
        <v>3.3333333333333409E-2</v>
      </c>
      <c r="X120" s="110">
        <f>AA120-AB120</f>
        <v>0</v>
      </c>
      <c r="Y120" s="110">
        <f>AB120-AC120</f>
        <v>-2.3250000000000002</v>
      </c>
      <c r="Z120" s="110">
        <f>AC120-AD120</f>
        <v>7.5000000000000178E-2</v>
      </c>
      <c r="AA120" s="111"/>
      <c r="AB120" s="111"/>
      <c r="AC120" s="111">
        <v>2.3250000000000002</v>
      </c>
      <c r="AD120" s="111">
        <v>2.25</v>
      </c>
      <c r="AE120" s="87" t="e">
        <f>(AK120-AL120)/ABS(AL120)</f>
        <v>#DIV/0!</v>
      </c>
      <c r="AF120" s="87">
        <f>(AL120-AM120)/ABS(AM120)</f>
        <v>-1</v>
      </c>
      <c r="AG120" s="87">
        <f>(AM120-AN120)/ABS(AN120)</f>
        <v>0.85581395348837219</v>
      </c>
      <c r="AH120" s="110">
        <f>AK120-AL120</f>
        <v>0</v>
      </c>
      <c r="AI120" s="110">
        <f>AL120-AM120</f>
        <v>-0.39900000000000002</v>
      </c>
      <c r="AJ120" s="110">
        <f>AM120-AN120</f>
        <v>0.18400000000000002</v>
      </c>
      <c r="AK120" s="111"/>
      <c r="AL120" s="111"/>
      <c r="AM120" s="111">
        <v>0.39900000000000002</v>
      </c>
      <c r="AN120" s="111">
        <v>0.215</v>
      </c>
      <c r="AO120" s="87" t="e">
        <f>(AU120-AV120)/ABS(AV120)</f>
        <v>#DIV/0!</v>
      </c>
      <c r="AP120" s="87">
        <f>(AV120-AW120)/ABS(AW120)</f>
        <v>-1</v>
      </c>
      <c r="AQ120" s="87">
        <f>(AW120-AX120)/ABS(AX120)</f>
        <v>0.85167464114832547</v>
      </c>
      <c r="AR120" s="110">
        <f>AU120-AV120</f>
        <v>0</v>
      </c>
      <c r="AS120" s="110">
        <f>AV120-AW120</f>
        <v>-0.38700000000000001</v>
      </c>
      <c r="AT120" s="110">
        <f>AW120-AX120</f>
        <v>0.17800000000000002</v>
      </c>
      <c r="AU120" s="111"/>
      <c r="AV120" s="111"/>
      <c r="AW120" s="111">
        <v>0.38700000000000001</v>
      </c>
      <c r="AX120" s="111">
        <v>0.20899999999999999</v>
      </c>
      <c r="AY120" s="87" t="e">
        <f>(BE120-BF120)/ABS(BF120)</f>
        <v>#DIV/0!</v>
      </c>
      <c r="AZ120" s="87">
        <f>(BF120-BG120)/ABS(BG120)</f>
        <v>1</v>
      </c>
      <c r="BA120" s="87">
        <f>(BG120-BH120)/ABS(BH120)</f>
        <v>0.7102137767220903</v>
      </c>
      <c r="BB120" s="110">
        <f>BE120-BF120</f>
        <v>0</v>
      </c>
      <c r="BC120" s="110">
        <f>BF120-BG120</f>
        <v>0.122</v>
      </c>
      <c r="BD120" s="110">
        <f>BG120-BH120</f>
        <v>0.29899999999999999</v>
      </c>
      <c r="BE120" s="111"/>
      <c r="BF120" s="111"/>
      <c r="BG120" s="111">
        <v>-0.122</v>
      </c>
      <c r="BH120" s="111">
        <v>-0.42099999999999999</v>
      </c>
      <c r="BI120" s="87" t="e">
        <f>(BO120-BP120)/ABS(BP120)</f>
        <v>#DIV/0!</v>
      </c>
      <c r="BJ120" s="87">
        <f>(BP120-BQ120)/ABS(BQ120)</f>
        <v>-1</v>
      </c>
      <c r="BK120" s="87">
        <f>(BQ120-BR120)/ABS(BR120)</f>
        <v>0.63050847457627124</v>
      </c>
      <c r="BL120" s="110">
        <f>BO120-BP120</f>
        <v>0</v>
      </c>
      <c r="BM120" s="110">
        <f>BP120-BQ120</f>
        <v>-1.4430000000000001</v>
      </c>
      <c r="BN120" s="110">
        <f>BQ120-BR120</f>
        <v>0.55800000000000005</v>
      </c>
      <c r="BO120" s="111"/>
      <c r="BP120" s="111"/>
      <c r="BQ120" s="111">
        <v>1.4430000000000001</v>
      </c>
      <c r="BR120" s="111">
        <v>0.88500000000000001</v>
      </c>
      <c r="BS120" s="87" t="e">
        <f>(BY120-BZ120)/ABS(BZ120)</f>
        <v>#DIV/0!</v>
      </c>
      <c r="BT120" s="87">
        <f>(BZ120-CA120)/ABS(CA120)</f>
        <v>-1</v>
      </c>
      <c r="BU120" s="87">
        <f>(CA120-CB120)/ABS(CB120)</f>
        <v>-0.25</v>
      </c>
      <c r="BV120" s="110">
        <f>BY120-BZ120</f>
        <v>0</v>
      </c>
      <c r="BW120" s="110">
        <f>BZ120-CA120</f>
        <v>-3</v>
      </c>
      <c r="BX120" s="110">
        <f>CA120-CB120</f>
        <v>-1</v>
      </c>
      <c r="BY120" s="54"/>
      <c r="BZ120" s="54"/>
      <c r="CA120" s="54">
        <v>3</v>
      </c>
      <c r="CB120" s="54">
        <v>4</v>
      </c>
      <c r="CC120" s="110">
        <f>Tabel1[[#This Row],[2023 - Antal skibe ]]-Tabel1[[#This Row],[2022 - Antal skibe ]]</f>
        <v>0</v>
      </c>
      <c r="CD120" s="110">
        <f>Tabel1[[#This Row],[2022 - Antal skibe ]]-Tabel1[[#This Row],[2021 - Antal skibe ]]</f>
        <v>0</v>
      </c>
      <c r="CE120" s="5"/>
      <c r="CF120" s="5"/>
      <c r="CG120" s="5"/>
      <c r="CH120" s="100" t="e">
        <f>(Tabel1[[#This Row],[Godsomsætning 2023]]-Tabel1[[#This Row],[Godsomsætning 2022]])/Tabel1[[#This Row],[Godsomsætning 2022]]</f>
        <v>#DIV/0!</v>
      </c>
      <c r="CI120" s="100" t="e">
        <f>(Tabel1[[#This Row],[Godsomsætning 2022]]-Tabel1[[#This Row],[Godsomsætning 2021]])/Tabel1[[#This Row],[Godsomsætning 2021]]</f>
        <v>#DIV/0!</v>
      </c>
      <c r="CJ120" s="99">
        <f>Tabel1[[#This Row],[Godsomsætning 2023]]-Tabel1[[#This Row],[Godsomsætning 2022]]</f>
        <v>0</v>
      </c>
      <c r="CK120" s="89">
        <f>Tabel1[[#This Row],[Godsomsætning 2022]]-Tabel1[[#This Row],[Godsomsætning 2021]]</f>
        <v>0</v>
      </c>
      <c r="CL120" s="54"/>
      <c r="CM120" s="54"/>
      <c r="CN120" s="54"/>
      <c r="CO120" s="19"/>
      <c r="CP120" s="1" t="s">
        <v>11</v>
      </c>
      <c r="CQ120" s="4"/>
      <c r="CR120" s="1">
        <v>9550</v>
      </c>
      <c r="CS120" s="1" t="s">
        <v>362</v>
      </c>
      <c r="CT120" s="15" t="s">
        <v>14</v>
      </c>
    </row>
    <row r="121" spans="1:98" s="97" customFormat="1" x14ac:dyDescent="0.25">
      <c r="A121" s="80" t="s">
        <v>225</v>
      </c>
      <c r="B121" s="117">
        <v>31850746</v>
      </c>
      <c r="C121" s="5" t="s">
        <v>355</v>
      </c>
      <c r="D121"/>
      <c r="E121">
        <v>522220</v>
      </c>
      <c r="F121" s="108">
        <v>45170</v>
      </c>
      <c r="G121" s="109"/>
      <c r="H121" s="109"/>
      <c r="I121" s="109" t="s">
        <v>302</v>
      </c>
      <c r="J121" s="109" t="s">
        <v>302</v>
      </c>
      <c r="K121" s="87" t="e">
        <f>Q121/R121-1</f>
        <v>#DIV/0!</v>
      </c>
      <c r="L121" s="87" t="e">
        <f>R121/S121-1</f>
        <v>#DIV/0!</v>
      </c>
      <c r="M121" s="87" t="e">
        <f>S121/T121-1</f>
        <v>#DIV/0!</v>
      </c>
      <c r="N121" s="110">
        <f>Q121-R121</f>
        <v>0</v>
      </c>
      <c r="O121" s="110">
        <f>R121-S121</f>
        <v>0</v>
      </c>
      <c r="P121" s="110">
        <f>S121-T121</f>
        <v>0</v>
      </c>
      <c r="Q121" s="111"/>
      <c r="R121" s="111"/>
      <c r="S121" s="111"/>
      <c r="T121" s="111"/>
      <c r="U121" s="87" t="e">
        <f>(AA121-AB121)/ABS(AB121)</f>
        <v>#DIV/0!</v>
      </c>
      <c r="V121" s="87">
        <f>(AB121-AC121)/ABS(AC121)</f>
        <v>-1</v>
      </c>
      <c r="W121" s="87">
        <f>(AC121-AD121)/ABS(AD121)</f>
        <v>0.10134636665437111</v>
      </c>
      <c r="X121" s="110">
        <f>AA121-AB121</f>
        <v>0</v>
      </c>
      <c r="Y121" s="110">
        <f>AB121-AC121</f>
        <v>-11.943</v>
      </c>
      <c r="Z121" s="110">
        <f>AC121-AD121</f>
        <v>1.0990000000000002</v>
      </c>
      <c r="AA121" s="111"/>
      <c r="AB121" s="111"/>
      <c r="AC121" s="111">
        <v>11.943</v>
      </c>
      <c r="AD121" s="111">
        <v>10.843999999999999</v>
      </c>
      <c r="AE121" s="87" t="e">
        <f>(AK121-AL121)/ABS(AL121)</f>
        <v>#DIV/0!</v>
      </c>
      <c r="AF121" s="87">
        <f>(AL121-AM121)/ABS(AM121)</f>
        <v>-1</v>
      </c>
      <c r="AG121" s="87">
        <f>(AM121-AN121)/ABS(AN121)</f>
        <v>0.37181996086105662</v>
      </c>
      <c r="AH121" s="110">
        <f>AK121-AL121</f>
        <v>0</v>
      </c>
      <c r="AI121" s="110">
        <f>AL121-AM121</f>
        <v>-0.70099999999999996</v>
      </c>
      <c r="AJ121" s="110">
        <f>AM121-AN121</f>
        <v>0.18999999999999995</v>
      </c>
      <c r="AK121" s="111"/>
      <c r="AL121" s="111"/>
      <c r="AM121" s="111">
        <v>0.70099999999999996</v>
      </c>
      <c r="AN121" s="111">
        <v>0.51100000000000001</v>
      </c>
      <c r="AO121" s="87" t="e">
        <f>(AU121-AV121)/ABS(AV121)</f>
        <v>#DIV/0!</v>
      </c>
      <c r="AP121" s="87">
        <f>(AV121-AW121)/ABS(AW121)</f>
        <v>-1</v>
      </c>
      <c r="AQ121" s="87">
        <f>(AW121-AX121)/ABS(AX121)</f>
        <v>0.33249370277078083</v>
      </c>
      <c r="AR121" s="110">
        <f>AU121-AV121</f>
        <v>0</v>
      </c>
      <c r="AS121" s="110">
        <f>AV121-AW121</f>
        <v>-0.52900000000000003</v>
      </c>
      <c r="AT121" s="110">
        <f>AW121-AX121</f>
        <v>0.13200000000000001</v>
      </c>
      <c r="AU121" s="111"/>
      <c r="AV121" s="111"/>
      <c r="AW121" s="111">
        <v>0.52900000000000003</v>
      </c>
      <c r="AX121" s="111">
        <v>0.39700000000000002</v>
      </c>
      <c r="AY121" s="87" t="e">
        <f>(BE121-BF121)/ABS(BF121)</f>
        <v>#DIV/0!</v>
      </c>
      <c r="AZ121" s="87">
        <f>(BF121-BG121)/ABS(BG121)</f>
        <v>-1</v>
      </c>
      <c r="BA121" s="87">
        <f>(BG121-BH121)/ABS(BH121)</f>
        <v>0.74727272727272709</v>
      </c>
      <c r="BB121" s="110">
        <f>BE121-BF121</f>
        <v>0</v>
      </c>
      <c r="BC121" s="110">
        <f>BF121-BG121</f>
        <v>-0.96099999999999997</v>
      </c>
      <c r="BD121" s="110">
        <f>BG121-BH121</f>
        <v>0.41099999999999992</v>
      </c>
      <c r="BE121" s="111"/>
      <c r="BF121" s="111"/>
      <c r="BG121" s="111">
        <v>0.96099999999999997</v>
      </c>
      <c r="BH121" s="111">
        <v>0.55000000000000004</v>
      </c>
      <c r="BI121" s="87" t="e">
        <f>(BO121-BP121)/ABS(BP121)</f>
        <v>#DIV/0!</v>
      </c>
      <c r="BJ121" s="87">
        <f>(BP121-BQ121)/ABS(BQ121)</f>
        <v>-1</v>
      </c>
      <c r="BK121" s="87">
        <f>(BQ121-BR121)/ABS(BR121)</f>
        <v>0.17377616873917837</v>
      </c>
      <c r="BL121" s="110">
        <f>BO121-BP121</f>
        <v>0</v>
      </c>
      <c r="BM121" s="110">
        <f>BP121-BQ121</f>
        <v>-7.4569999999999999</v>
      </c>
      <c r="BN121" s="110">
        <f>BQ121-BR121</f>
        <v>1.1040000000000001</v>
      </c>
      <c r="BO121" s="111"/>
      <c r="BP121" s="111"/>
      <c r="BQ121" s="111">
        <v>7.4569999999999999</v>
      </c>
      <c r="BR121" s="111">
        <v>6.3529999999999998</v>
      </c>
      <c r="BS121" s="87" t="e">
        <f>(BY121-BZ121)/ABS(BZ121)</f>
        <v>#DIV/0!</v>
      </c>
      <c r="BT121" s="87">
        <f>(BZ121-CA121)/ABS(CA121)</f>
        <v>-1</v>
      </c>
      <c r="BU121" s="87">
        <f>(CA121-CB121)/ABS(CB121)</f>
        <v>4.7619047619047616E-2</v>
      </c>
      <c r="BV121" s="110">
        <f>BY121-BZ121</f>
        <v>0</v>
      </c>
      <c r="BW121" s="110">
        <f>BZ121-CA121</f>
        <v>-22</v>
      </c>
      <c r="BX121" s="110">
        <f>CA121-CB121</f>
        <v>1</v>
      </c>
      <c r="BY121" s="54"/>
      <c r="BZ121" s="54"/>
      <c r="CA121" s="54">
        <v>22</v>
      </c>
      <c r="CB121" s="54">
        <v>21</v>
      </c>
      <c r="CC121" s="110">
        <f>Tabel1[[#This Row],[2023 - Antal skibe ]]-Tabel1[[#This Row],[2022 - Antal skibe ]]</f>
        <v>0</v>
      </c>
      <c r="CD121" s="110">
        <f>Tabel1[[#This Row],[2022 - Antal skibe ]]-Tabel1[[#This Row],[2021 - Antal skibe ]]</f>
        <v>0</v>
      </c>
      <c r="CE121" s="5"/>
      <c r="CF121" s="5"/>
      <c r="CG121" s="5"/>
      <c r="CH121" s="100" t="e">
        <f>(Tabel1[[#This Row],[Godsomsætning 2023]]-Tabel1[[#This Row],[Godsomsætning 2022]])/Tabel1[[#This Row],[Godsomsætning 2022]]</f>
        <v>#DIV/0!</v>
      </c>
      <c r="CI121" s="100" t="e">
        <f>(Tabel1[[#This Row],[Godsomsætning 2022]]-Tabel1[[#This Row],[Godsomsætning 2021]])/Tabel1[[#This Row],[Godsomsætning 2021]]</f>
        <v>#DIV/0!</v>
      </c>
      <c r="CJ121" s="99">
        <f>Tabel1[[#This Row],[Godsomsætning 2023]]-Tabel1[[#This Row],[Godsomsætning 2022]]</f>
        <v>0</v>
      </c>
      <c r="CK121" s="89">
        <f>Tabel1[[#This Row],[Godsomsætning 2022]]-Tabel1[[#This Row],[Godsomsætning 2021]]</f>
        <v>0</v>
      </c>
      <c r="CL121" s="54"/>
      <c r="CM121" s="54"/>
      <c r="CN121" s="54"/>
      <c r="CO121" s="19"/>
      <c r="CP121" s="1" t="s">
        <v>11</v>
      </c>
      <c r="CQ121" s="4"/>
      <c r="CR121" s="1">
        <v>9850</v>
      </c>
      <c r="CS121" s="1" t="s">
        <v>321</v>
      </c>
      <c r="CT121" s="15" t="s">
        <v>14</v>
      </c>
    </row>
    <row r="122" spans="1:98" s="97" customFormat="1" x14ac:dyDescent="0.25">
      <c r="A122" s="80" t="s">
        <v>122</v>
      </c>
      <c r="B122" s="117">
        <v>28870515</v>
      </c>
      <c r="C122" s="5" t="s">
        <v>112</v>
      </c>
      <c r="D122"/>
      <c r="E122">
        <v>501000</v>
      </c>
      <c r="F122" s="108">
        <v>45106</v>
      </c>
      <c r="G122" s="109"/>
      <c r="H122" s="109"/>
      <c r="I122" s="109" t="s">
        <v>21</v>
      </c>
      <c r="J122" s="109" t="s">
        <v>21</v>
      </c>
      <c r="K122" s="87" t="e">
        <f>Q122/R122-1</f>
        <v>#DIV/0!</v>
      </c>
      <c r="L122" s="87" t="e">
        <f>R122/S122-1</f>
        <v>#DIV/0!</v>
      </c>
      <c r="M122" s="87" t="e">
        <f>S122/T122-1</f>
        <v>#DIV/0!</v>
      </c>
      <c r="N122" s="110">
        <f>Q122-R122</f>
        <v>0</v>
      </c>
      <c r="O122" s="110">
        <f>R122-S122</f>
        <v>0</v>
      </c>
      <c r="P122" s="110">
        <f>S122-T122</f>
        <v>0</v>
      </c>
      <c r="Q122" s="111"/>
      <c r="R122" s="111"/>
      <c r="S122" s="111"/>
      <c r="T122" s="111"/>
      <c r="U122" s="87" t="e">
        <f>(AA122-AB122)/ABS(AB122)</f>
        <v>#DIV/0!</v>
      </c>
      <c r="V122" s="87">
        <f>(AB122-AC122)/ABS(AC122)</f>
        <v>-1</v>
      </c>
      <c r="W122" s="87">
        <f>(AC122-AD122)/ABS(AD122)</f>
        <v>0.25987271943889195</v>
      </c>
      <c r="X122" s="110">
        <f>AA122-AB122</f>
        <v>0</v>
      </c>
      <c r="Y122" s="110">
        <f>AB122-AC122</f>
        <v>-178.369</v>
      </c>
      <c r="Z122" s="110">
        <f>AC122-AD122</f>
        <v>36.792000000000002</v>
      </c>
      <c r="AA122" s="111"/>
      <c r="AB122" s="111"/>
      <c r="AC122" s="111">
        <v>178.369</v>
      </c>
      <c r="AD122" s="111">
        <v>141.577</v>
      </c>
      <c r="AE122" s="87" t="e">
        <f>(AK122-AL122)/ABS(AL122)</f>
        <v>#DIV/0!</v>
      </c>
      <c r="AF122" s="87">
        <f>(AL122-AM122)/ABS(AM122)</f>
        <v>-1</v>
      </c>
      <c r="AG122" s="87">
        <f>(AM122-AN122)/ABS(AN122)</f>
        <v>-0.82866256550467088</v>
      </c>
      <c r="AH122" s="110">
        <f>AK122-AL122</f>
        <v>0</v>
      </c>
      <c r="AI122" s="110">
        <f>AL122-AM122</f>
        <v>-0.752</v>
      </c>
      <c r="AJ122" s="110">
        <f>AM122-AN122</f>
        <v>-3.6370000000000005</v>
      </c>
      <c r="AK122" s="111"/>
      <c r="AL122" s="111"/>
      <c r="AM122" s="111">
        <v>0.752</v>
      </c>
      <c r="AN122" s="111">
        <v>4.3890000000000002</v>
      </c>
      <c r="AO122" s="87" t="e">
        <f>(AU122-AV122)/ABS(AV122)</f>
        <v>#DIV/0!</v>
      </c>
      <c r="AP122" s="87">
        <f>(AV122-AW122)/ABS(AW122)</f>
        <v>-1</v>
      </c>
      <c r="AQ122" s="87">
        <f>(AW122-AX122)/ABS(AX122)</f>
        <v>-0.35489086499595796</v>
      </c>
      <c r="AR122" s="110">
        <f>AU122-AV122</f>
        <v>0</v>
      </c>
      <c r="AS122" s="110">
        <f>AV122-AW122</f>
        <v>-0.79800000000000004</v>
      </c>
      <c r="AT122" s="110">
        <f>AW122-AX122</f>
        <v>-0.43900000000000006</v>
      </c>
      <c r="AU122" s="111"/>
      <c r="AV122" s="111"/>
      <c r="AW122" s="111">
        <v>0.79800000000000004</v>
      </c>
      <c r="AX122" s="111">
        <v>1.2370000000000001</v>
      </c>
      <c r="AY122" s="87" t="e">
        <f>(BE122-BF122)/ABS(BF122)</f>
        <v>#DIV/0!</v>
      </c>
      <c r="AZ122" s="87">
        <f>(BF122-BG122)/ABS(BG122)</f>
        <v>-1</v>
      </c>
      <c r="BA122" s="87">
        <f>(BG122-BH122)/ABS(BH122)</f>
        <v>4.5537606900080491E-2</v>
      </c>
      <c r="BB122" s="110">
        <f>BE122-BF122</f>
        <v>0</v>
      </c>
      <c r="BC122" s="110">
        <f>BF122-BG122</f>
        <v>-14.304</v>
      </c>
      <c r="BD122" s="110">
        <f>BG122-BH122</f>
        <v>0.62300000000000111</v>
      </c>
      <c r="BE122" s="111"/>
      <c r="BF122" s="111"/>
      <c r="BG122" s="111">
        <v>14.304</v>
      </c>
      <c r="BH122" s="111">
        <v>13.680999999999999</v>
      </c>
      <c r="BI122" s="87" t="e">
        <f>(BO122-BP122)/ABS(BP122)</f>
        <v>#DIV/0!</v>
      </c>
      <c r="BJ122" s="87">
        <f>(BP122-BQ122)/ABS(BQ122)</f>
        <v>-1</v>
      </c>
      <c r="BK122" s="87">
        <f>(BQ122-BR122)/ABS(BR122)</f>
        <v>4.6098020408399158E-2</v>
      </c>
      <c r="BL122" s="110">
        <f>BO122-BP122</f>
        <v>0</v>
      </c>
      <c r="BM122" s="110">
        <f>BP122-BQ122</f>
        <v>-90.522000000000006</v>
      </c>
      <c r="BN122" s="110">
        <f>BQ122-BR122</f>
        <v>3.9890000000000043</v>
      </c>
      <c r="BO122" s="111"/>
      <c r="BP122" s="111"/>
      <c r="BQ122" s="111">
        <v>90.522000000000006</v>
      </c>
      <c r="BR122" s="111">
        <v>86.533000000000001</v>
      </c>
      <c r="BS122" s="87" t="e">
        <f>(BY122-BZ122)/ABS(BZ122)</f>
        <v>#DIV/0!</v>
      </c>
      <c r="BT122" s="87">
        <f>(BZ122-CA122)/ABS(CA122)</f>
        <v>-1</v>
      </c>
      <c r="BU122" s="87">
        <f>(CA122-CB122)/ABS(CB122)</f>
        <v>0.21639344262295082</v>
      </c>
      <c r="BV122" s="110">
        <f>BY122-BZ122</f>
        <v>0</v>
      </c>
      <c r="BW122" s="110">
        <f>BZ122-CA122</f>
        <v>-371</v>
      </c>
      <c r="BX122" s="110">
        <f>CA122-CB122</f>
        <v>66</v>
      </c>
      <c r="BY122" s="54"/>
      <c r="BZ122" s="54"/>
      <c r="CA122" s="54">
        <v>371</v>
      </c>
      <c r="CB122" s="54">
        <v>305</v>
      </c>
      <c r="CC122" s="110">
        <f>Tabel1[[#This Row],[2023 - Antal skibe ]]-Tabel1[[#This Row],[2022 - Antal skibe ]]</f>
        <v>0</v>
      </c>
      <c r="CD122" s="110">
        <f>Tabel1[[#This Row],[2022 - Antal skibe ]]-Tabel1[[#This Row],[2021 - Antal skibe ]]</f>
        <v>0</v>
      </c>
      <c r="CE122" s="5"/>
      <c r="CF122" s="5"/>
      <c r="CG122" s="5"/>
      <c r="CH122" s="100" t="e">
        <f>(Tabel1[[#This Row],[Godsomsætning 2023]]-Tabel1[[#This Row],[Godsomsætning 2022]])/Tabel1[[#This Row],[Godsomsætning 2022]]</f>
        <v>#DIV/0!</v>
      </c>
      <c r="CI122" s="100" t="e">
        <f>(Tabel1[[#This Row],[Godsomsætning 2022]]-Tabel1[[#This Row],[Godsomsætning 2021]])/Tabel1[[#This Row],[Godsomsætning 2021]]</f>
        <v>#DIV/0!</v>
      </c>
      <c r="CJ122" s="99">
        <f>Tabel1[[#This Row],[Godsomsætning 2023]]-Tabel1[[#This Row],[Godsomsætning 2022]]</f>
        <v>0</v>
      </c>
      <c r="CK122" s="89">
        <f>Tabel1[[#This Row],[Godsomsætning 2022]]-Tabel1[[#This Row],[Godsomsætning 2021]]</f>
        <v>0</v>
      </c>
      <c r="CL122" s="54"/>
      <c r="CM122" s="54"/>
      <c r="CN122" s="54"/>
      <c r="CO122" s="19"/>
      <c r="CP122" s="1" t="s">
        <v>9</v>
      </c>
      <c r="CQ122" s="4" t="s">
        <v>13</v>
      </c>
      <c r="CR122" s="1">
        <v>9850</v>
      </c>
      <c r="CS122" s="1" t="s">
        <v>395</v>
      </c>
      <c r="CT122" s="15" t="s">
        <v>14</v>
      </c>
    </row>
    <row r="123" spans="1:98" s="97" customFormat="1" x14ac:dyDescent="0.25">
      <c r="A123" s="80" t="s">
        <v>237</v>
      </c>
      <c r="B123" s="117">
        <v>26664535</v>
      </c>
      <c r="C123" s="5" t="s">
        <v>353</v>
      </c>
      <c r="D123"/>
      <c r="E123">
        <v>522910</v>
      </c>
      <c r="F123" s="108">
        <v>44999</v>
      </c>
      <c r="G123" s="109"/>
      <c r="H123" s="109"/>
      <c r="I123" s="109" t="s">
        <v>21</v>
      </c>
      <c r="J123" s="109" t="s">
        <v>21</v>
      </c>
      <c r="K123" s="87" t="e">
        <f>Q123/R123-1</f>
        <v>#DIV/0!</v>
      </c>
      <c r="L123" s="87" t="e">
        <f>R123/S123-1</f>
        <v>#DIV/0!</v>
      </c>
      <c r="M123" s="87" t="e">
        <f>S123/T123-1</f>
        <v>#DIV/0!</v>
      </c>
      <c r="N123" s="110">
        <f>Q123-R123</f>
        <v>0</v>
      </c>
      <c r="O123" s="110">
        <f>R123-S123</f>
        <v>0</v>
      </c>
      <c r="P123" s="110">
        <f>S123-T123</f>
        <v>0</v>
      </c>
      <c r="Q123" s="111"/>
      <c r="R123" s="111"/>
      <c r="S123" s="111"/>
      <c r="T123" s="111"/>
      <c r="U123" s="87" t="e">
        <f>(AA123-AB123)/ABS(AB123)</f>
        <v>#DIV/0!</v>
      </c>
      <c r="V123" s="87">
        <f>(AB123-AC123)/ABS(AC123)</f>
        <v>-1</v>
      </c>
      <c r="W123" s="87">
        <f>(AC123-AD123)/ABS(AD123)</f>
        <v>-0.27220447284345045</v>
      </c>
      <c r="X123" s="110">
        <f>AA123-AB123</f>
        <v>0</v>
      </c>
      <c r="Y123" s="110">
        <f>AB123-AC123</f>
        <v>-4.556</v>
      </c>
      <c r="Z123" s="110">
        <f>AC123-AD123</f>
        <v>-1.7039999999999997</v>
      </c>
      <c r="AA123" s="111"/>
      <c r="AB123" s="111"/>
      <c r="AC123" s="111">
        <v>4.556</v>
      </c>
      <c r="AD123" s="111">
        <v>6.26</v>
      </c>
      <c r="AE123" s="87" t="e">
        <f>(AK123-AL123)/ABS(AL123)</f>
        <v>#DIV/0!</v>
      </c>
      <c r="AF123" s="87">
        <f>(AL123-AM123)/ABS(AM123)</f>
        <v>-1</v>
      </c>
      <c r="AG123" s="87">
        <f>(AM123-AN123)/ABS(AN123)</f>
        <v>-0.45523872679045091</v>
      </c>
      <c r="AH123" s="110">
        <f>AK123-AL123</f>
        <v>0</v>
      </c>
      <c r="AI123" s="110">
        <f>AL123-AM123</f>
        <v>-1.643</v>
      </c>
      <c r="AJ123" s="110">
        <f>AM123-AN123</f>
        <v>-1.373</v>
      </c>
      <c r="AK123" s="111"/>
      <c r="AL123" s="111"/>
      <c r="AM123" s="111">
        <v>1.643</v>
      </c>
      <c r="AN123" s="111">
        <v>3.016</v>
      </c>
      <c r="AO123" s="87" t="e">
        <f>(AU123-AV123)/ABS(AV123)</f>
        <v>#DIV/0!</v>
      </c>
      <c r="AP123" s="87">
        <f>(AV123-AW123)/ABS(AW123)</f>
        <v>-1</v>
      </c>
      <c r="AQ123" s="87">
        <f>(AW123-AX123)/ABS(AX123)</f>
        <v>-0.51438434982738779</v>
      </c>
      <c r="AR123" s="110">
        <f>AU123-AV123</f>
        <v>0</v>
      </c>
      <c r="AS123" s="110">
        <f>AV123-AW123</f>
        <v>-1.266</v>
      </c>
      <c r="AT123" s="110">
        <f>AW123-AX123</f>
        <v>-1.3410000000000002</v>
      </c>
      <c r="AU123" s="111"/>
      <c r="AV123" s="111"/>
      <c r="AW123" s="111">
        <v>1.266</v>
      </c>
      <c r="AX123" s="111">
        <v>2.6070000000000002</v>
      </c>
      <c r="AY123" s="87" t="e">
        <f>(BE123-BF123)/ABS(BF123)</f>
        <v>#DIV/0!</v>
      </c>
      <c r="AZ123" s="87">
        <f>(BF123-BG123)/ABS(BG123)</f>
        <v>-1</v>
      </c>
      <c r="BA123" s="87">
        <f>(BG123-BH123)/ABS(BH123)</f>
        <v>0.15913142116350662</v>
      </c>
      <c r="BB123" s="110">
        <f>BE123-BF123</f>
        <v>0</v>
      </c>
      <c r="BC123" s="110">
        <f>BF123-BG123</f>
        <v>-7.1529999999999996</v>
      </c>
      <c r="BD123" s="110">
        <f>BG123-BH123</f>
        <v>0.98199999999999932</v>
      </c>
      <c r="BE123" s="111"/>
      <c r="BF123" s="111"/>
      <c r="BG123" s="111">
        <v>7.1529999999999996</v>
      </c>
      <c r="BH123" s="111">
        <v>6.1710000000000003</v>
      </c>
      <c r="BI123" s="87" t="e">
        <f>(BO123-BP123)/ABS(BP123)</f>
        <v>#DIV/0!</v>
      </c>
      <c r="BJ123" s="87">
        <f>(BP123-BQ123)/ABS(BQ123)</f>
        <v>-1</v>
      </c>
      <c r="BK123" s="87">
        <f>(BQ123-BR123)/ABS(BR123)</f>
        <v>-0.21529095509171403</v>
      </c>
      <c r="BL123" s="110">
        <f>BO123-BP123</f>
        <v>0</v>
      </c>
      <c r="BM123" s="110">
        <f>BP123-BQ123</f>
        <v>-9.9250000000000007</v>
      </c>
      <c r="BN123" s="110">
        <f>BQ123-BR123</f>
        <v>-2.722999999999999</v>
      </c>
      <c r="BO123" s="111"/>
      <c r="BP123" s="111"/>
      <c r="BQ123" s="111">
        <v>9.9250000000000007</v>
      </c>
      <c r="BR123" s="111">
        <v>12.648</v>
      </c>
      <c r="BS123" s="87" t="e">
        <f>(BY123-BZ123)/ABS(BZ123)</f>
        <v>#DIV/0!</v>
      </c>
      <c r="BT123" s="87">
        <f>(BZ123-CA123)/ABS(CA123)</f>
        <v>-1</v>
      </c>
      <c r="BU123" s="87">
        <f>(CA123-CB123)/ABS(CB123)</f>
        <v>-0.2</v>
      </c>
      <c r="BV123" s="110">
        <f>BY123-BZ123</f>
        <v>0</v>
      </c>
      <c r="BW123" s="110">
        <f>BZ123-CA123</f>
        <v>-4</v>
      </c>
      <c r="BX123" s="110">
        <f>CA123-CB123</f>
        <v>-1</v>
      </c>
      <c r="BY123" s="54"/>
      <c r="BZ123" s="54"/>
      <c r="CA123" s="54">
        <v>4</v>
      </c>
      <c r="CB123" s="54">
        <v>5</v>
      </c>
      <c r="CC123" s="110">
        <f>Tabel1[[#This Row],[2023 - Antal skibe ]]-Tabel1[[#This Row],[2022 - Antal skibe ]]</f>
        <v>0</v>
      </c>
      <c r="CD123" s="110">
        <f>Tabel1[[#This Row],[2022 - Antal skibe ]]-Tabel1[[#This Row],[2021 - Antal skibe ]]</f>
        <v>0</v>
      </c>
      <c r="CE123" s="5"/>
      <c r="CF123" s="5"/>
      <c r="CG123" s="5"/>
      <c r="CH123" s="100" t="e">
        <f>(Tabel1[[#This Row],[Godsomsætning 2023]]-Tabel1[[#This Row],[Godsomsætning 2022]])/Tabel1[[#This Row],[Godsomsætning 2022]]</f>
        <v>#DIV/0!</v>
      </c>
      <c r="CI123" s="100" t="e">
        <f>(Tabel1[[#This Row],[Godsomsætning 2022]]-Tabel1[[#This Row],[Godsomsætning 2021]])/Tabel1[[#This Row],[Godsomsætning 2021]]</f>
        <v>#DIV/0!</v>
      </c>
      <c r="CJ123" s="99">
        <f>Tabel1[[#This Row],[Godsomsætning 2023]]-Tabel1[[#This Row],[Godsomsætning 2022]]</f>
        <v>0</v>
      </c>
      <c r="CK123" s="89">
        <f>Tabel1[[#This Row],[Godsomsætning 2022]]-Tabel1[[#This Row],[Godsomsætning 2021]]</f>
        <v>0</v>
      </c>
      <c r="CL123" s="54"/>
      <c r="CM123" s="54"/>
      <c r="CN123" s="54"/>
      <c r="CO123" s="19"/>
      <c r="CP123" s="1" t="s">
        <v>11</v>
      </c>
      <c r="CQ123" s="4"/>
      <c r="CR123" s="1">
        <v>9220</v>
      </c>
      <c r="CS123" s="1" t="s">
        <v>322</v>
      </c>
      <c r="CT123" s="15" t="s">
        <v>14</v>
      </c>
    </row>
    <row r="124" spans="1:98" s="97" customFormat="1" x14ac:dyDescent="0.25">
      <c r="A124" s="80" t="s">
        <v>195</v>
      </c>
      <c r="B124" s="117">
        <v>36042443</v>
      </c>
      <c r="C124" s="5" t="s">
        <v>165</v>
      </c>
      <c r="D124" t="s">
        <v>202</v>
      </c>
      <c r="E124">
        <v>263000</v>
      </c>
      <c r="F124" s="108">
        <v>45112</v>
      </c>
      <c r="G124" s="109"/>
      <c r="H124" s="109"/>
      <c r="I124" s="109" t="s">
        <v>21</v>
      </c>
      <c r="J124" s="109" t="s">
        <v>21</v>
      </c>
      <c r="K124" s="87" t="e">
        <f>Q124/R124-1</f>
        <v>#DIV/0!</v>
      </c>
      <c r="L124" s="87" t="e">
        <f>R124/S124-1</f>
        <v>#DIV/0!</v>
      </c>
      <c r="M124" s="87" t="e">
        <f>S124/T124-1</f>
        <v>#DIV/0!</v>
      </c>
      <c r="N124" s="110">
        <f>Q124-R124</f>
        <v>0</v>
      </c>
      <c r="O124" s="110">
        <f>R124-S124</f>
        <v>0</v>
      </c>
      <c r="P124" s="110">
        <f>S124-T124</f>
        <v>0</v>
      </c>
      <c r="Q124" s="111"/>
      <c r="R124" s="111"/>
      <c r="S124" s="111"/>
      <c r="T124" s="111"/>
      <c r="U124" s="87" t="e">
        <f>(AA124-AB124)/ABS(AB124)</f>
        <v>#DIV/0!</v>
      </c>
      <c r="V124" s="87">
        <f>(AB124-AC124)/ABS(AC124)</f>
        <v>-1</v>
      </c>
      <c r="W124" s="87">
        <f>(AC124-AD124)/ABS(AD124)</f>
        <v>0.54946996466431086</v>
      </c>
      <c r="X124" s="110">
        <f>AA124-AB124</f>
        <v>0</v>
      </c>
      <c r="Y124" s="110">
        <f>AB124-AC124</f>
        <v>-17.54</v>
      </c>
      <c r="Z124" s="110">
        <f>AC124-AD124</f>
        <v>6.2199999999999989</v>
      </c>
      <c r="AA124" s="111"/>
      <c r="AB124" s="111"/>
      <c r="AC124" s="111">
        <v>17.54</v>
      </c>
      <c r="AD124" s="111">
        <v>11.32</v>
      </c>
      <c r="AE124" s="87" t="e">
        <f>(AK124-AL124)/ABS(AL124)</f>
        <v>#DIV/0!</v>
      </c>
      <c r="AF124" s="87">
        <f>(AL124-AM124)/ABS(AM124)</f>
        <v>-1</v>
      </c>
      <c r="AG124" s="87">
        <f>(AM124-AN124)/ABS(AN124)</f>
        <v>-0.23919625653729706</v>
      </c>
      <c r="AH124" s="110">
        <f>AK124-AL124</f>
        <v>0</v>
      </c>
      <c r="AI124" s="110">
        <f>AL124-AM124</f>
        <v>-2.7639999999999998</v>
      </c>
      <c r="AJ124" s="110">
        <f>AM124-AN124</f>
        <v>-0.86900000000000022</v>
      </c>
      <c r="AK124" s="111"/>
      <c r="AL124" s="111"/>
      <c r="AM124" s="111">
        <v>2.7639999999999998</v>
      </c>
      <c r="AN124" s="111">
        <v>3.633</v>
      </c>
      <c r="AO124" s="87" t="e">
        <f>(AU124-AV124)/ABS(AV124)</f>
        <v>#DIV/0!</v>
      </c>
      <c r="AP124" s="87">
        <f>(AV124-AW124)/ABS(AW124)</f>
        <v>-1</v>
      </c>
      <c r="AQ124" s="87">
        <f>(AW124-AX124)/ABS(AX124)</f>
        <v>-0.35666167664670662</v>
      </c>
      <c r="AR124" s="110">
        <f>AU124-AV124</f>
        <v>0</v>
      </c>
      <c r="AS124" s="110">
        <f>AV124-AW124</f>
        <v>-1.7190000000000001</v>
      </c>
      <c r="AT124" s="110">
        <f>AW124-AX124</f>
        <v>-0.95300000000000007</v>
      </c>
      <c r="AU124" s="111"/>
      <c r="AV124" s="111"/>
      <c r="AW124" s="111">
        <v>1.7190000000000001</v>
      </c>
      <c r="AX124" s="111">
        <v>2.6720000000000002</v>
      </c>
      <c r="AY124" s="87" t="e">
        <f>(BE124-BF124)/ABS(BF124)</f>
        <v>#DIV/0!</v>
      </c>
      <c r="AZ124" s="87">
        <f>(BF124-BG124)/ABS(BG124)</f>
        <v>1</v>
      </c>
      <c r="BA124" s="87">
        <f>(BG124-BH124)/ABS(BH124)</f>
        <v>0.10783823014164867</v>
      </c>
      <c r="BB124" s="110">
        <f>BE124-BF124</f>
        <v>0</v>
      </c>
      <c r="BC124" s="110">
        <f>BF124-BG124</f>
        <v>35.649000000000001</v>
      </c>
      <c r="BD124" s="110">
        <f>BG124-BH124</f>
        <v>4.3089999999999975</v>
      </c>
      <c r="BE124" s="111"/>
      <c r="BF124" s="111"/>
      <c r="BG124" s="111">
        <v>-35.649000000000001</v>
      </c>
      <c r="BH124" s="111">
        <v>-39.957999999999998</v>
      </c>
      <c r="BI124" s="87" t="e">
        <f>(BO124-BP124)/ABS(BP124)</f>
        <v>#DIV/0!</v>
      </c>
      <c r="BJ124" s="87">
        <f>(BP124-BQ124)/ABS(BQ124)</f>
        <v>-1</v>
      </c>
      <c r="BK124" s="87">
        <f>(BQ124-BR124)/ABS(BR124)</f>
        <v>0.20454028938663169</v>
      </c>
      <c r="BL124" s="110">
        <f>BO124-BP124</f>
        <v>0</v>
      </c>
      <c r="BM124" s="110">
        <f>BP124-BQ124</f>
        <v>-47.701000000000001</v>
      </c>
      <c r="BN124" s="110">
        <f>BQ124-BR124</f>
        <v>8.1000000000000014</v>
      </c>
      <c r="BO124" s="111"/>
      <c r="BP124" s="111"/>
      <c r="BQ124" s="111">
        <v>47.701000000000001</v>
      </c>
      <c r="BR124" s="111">
        <v>39.600999999999999</v>
      </c>
      <c r="BS124" s="87" t="e">
        <f>(BY124-BZ124)/ABS(BZ124)</f>
        <v>#DIV/0!</v>
      </c>
      <c r="BT124" s="87">
        <f>(BZ124-CA124)/ABS(CA124)</f>
        <v>-1</v>
      </c>
      <c r="BU124" s="87">
        <f>(CA124-CB124)/ABS(CB124)</f>
        <v>0.10526315789473684</v>
      </c>
      <c r="BV124" s="110">
        <f>BY124-BZ124</f>
        <v>0</v>
      </c>
      <c r="BW124" s="110">
        <f>BZ124-CA124</f>
        <v>-21</v>
      </c>
      <c r="BX124" s="110">
        <f>CA124-CB124</f>
        <v>2</v>
      </c>
      <c r="BY124" s="54"/>
      <c r="BZ124" s="54"/>
      <c r="CA124" s="54">
        <v>21</v>
      </c>
      <c r="CB124" s="54">
        <v>19</v>
      </c>
      <c r="CC124" s="110">
        <f>Tabel1[[#This Row],[2023 - Antal skibe ]]-Tabel1[[#This Row],[2022 - Antal skibe ]]</f>
        <v>0</v>
      </c>
      <c r="CD124" s="110">
        <f>Tabel1[[#This Row],[2022 - Antal skibe ]]-Tabel1[[#This Row],[2021 - Antal skibe ]]</f>
        <v>0</v>
      </c>
      <c r="CE124" s="5"/>
      <c r="CF124" s="5"/>
      <c r="CG124" s="5"/>
      <c r="CH124" s="100" t="e">
        <f>(Tabel1[[#This Row],[Godsomsætning 2023]]-Tabel1[[#This Row],[Godsomsætning 2022]])/Tabel1[[#This Row],[Godsomsætning 2022]]</f>
        <v>#DIV/0!</v>
      </c>
      <c r="CI124" s="100" t="e">
        <f>(Tabel1[[#This Row],[Godsomsætning 2022]]-Tabel1[[#This Row],[Godsomsætning 2021]])/Tabel1[[#This Row],[Godsomsætning 2021]]</f>
        <v>#DIV/0!</v>
      </c>
      <c r="CJ124" s="99">
        <f>Tabel1[[#This Row],[Godsomsætning 2023]]-Tabel1[[#This Row],[Godsomsætning 2022]]</f>
        <v>0</v>
      </c>
      <c r="CK124" s="89">
        <f>Tabel1[[#This Row],[Godsomsætning 2022]]-Tabel1[[#This Row],[Godsomsætning 2021]]</f>
        <v>0</v>
      </c>
      <c r="CL124" s="54"/>
      <c r="CM124" s="54"/>
      <c r="CN124" s="54"/>
      <c r="CO124" s="19"/>
      <c r="CP124" s="1" t="s">
        <v>11</v>
      </c>
      <c r="CQ124" s="4"/>
      <c r="CR124" s="1">
        <v>2840</v>
      </c>
      <c r="CS124" s="1" t="s">
        <v>389</v>
      </c>
      <c r="CT124" s="15" t="s">
        <v>15</v>
      </c>
    </row>
    <row r="125" spans="1:98" s="97" customFormat="1" x14ac:dyDescent="0.25">
      <c r="A125" s="80" t="s">
        <v>252</v>
      </c>
      <c r="B125" s="117">
        <v>10151627</v>
      </c>
      <c r="C125" s="5" t="s">
        <v>353</v>
      </c>
      <c r="D125"/>
      <c r="E125">
        <v>522910</v>
      </c>
      <c r="F125" s="108">
        <v>45114</v>
      </c>
      <c r="G125" s="109"/>
      <c r="H125" s="109"/>
      <c r="I125" s="109" t="s">
        <v>21</v>
      </c>
      <c r="J125" s="109" t="s">
        <v>21</v>
      </c>
      <c r="K125" s="87" t="e">
        <f>Q125/R125-1</f>
        <v>#DIV/0!</v>
      </c>
      <c r="L125" s="87" t="e">
        <f>R125/S125-1</f>
        <v>#DIV/0!</v>
      </c>
      <c r="M125" s="87" t="e">
        <f>S125/T125-1</f>
        <v>#DIV/0!</v>
      </c>
      <c r="N125" s="110">
        <f>Q125-R125</f>
        <v>0</v>
      </c>
      <c r="O125" s="110">
        <f>R125-S125</f>
        <v>0</v>
      </c>
      <c r="P125" s="110">
        <f>S125-T125</f>
        <v>0</v>
      </c>
      <c r="Q125" s="111"/>
      <c r="R125" s="111"/>
      <c r="S125" s="111"/>
      <c r="T125" s="111"/>
      <c r="U125" s="87" t="e">
        <f>(AA125-AB125)/ABS(AB125)</f>
        <v>#DIV/0!</v>
      </c>
      <c r="V125" s="87">
        <f>(AB125-AC125)/ABS(AC125)</f>
        <v>-1</v>
      </c>
      <c r="W125" s="87">
        <f>(AC125-AD125)/ABS(AD125)</f>
        <v>0.3612866168868466</v>
      </c>
      <c r="X125" s="110">
        <f>AA125-AB125</f>
        <v>0</v>
      </c>
      <c r="Y125" s="110">
        <f>AB125-AC125</f>
        <v>-2.37</v>
      </c>
      <c r="Z125" s="110">
        <f>AC125-AD125</f>
        <v>0.629</v>
      </c>
      <c r="AA125" s="111"/>
      <c r="AB125" s="111"/>
      <c r="AC125" s="111">
        <v>2.37</v>
      </c>
      <c r="AD125" s="111">
        <v>1.7410000000000001</v>
      </c>
      <c r="AE125" s="87" t="e">
        <f>(AK125-AL125)/ABS(AL125)</f>
        <v>#DIV/0!</v>
      </c>
      <c r="AF125" s="87">
        <f>(AL125-AM125)/ABS(AM125)</f>
        <v>-1</v>
      </c>
      <c r="AG125" s="87">
        <f>(AM125-AN125)/ABS(AN125)</f>
        <v>0.41607565011820336</v>
      </c>
      <c r="AH125" s="110">
        <f>AK125-AL125</f>
        <v>0</v>
      </c>
      <c r="AI125" s="110">
        <f>AL125-AM125</f>
        <v>-1.7969999999999999</v>
      </c>
      <c r="AJ125" s="110">
        <f>AM125-AN125</f>
        <v>0.52800000000000002</v>
      </c>
      <c r="AK125" s="111"/>
      <c r="AL125" s="111"/>
      <c r="AM125" s="111">
        <v>1.7969999999999999</v>
      </c>
      <c r="AN125" s="111">
        <v>1.2689999999999999</v>
      </c>
      <c r="AO125" s="87" t="e">
        <f>(AU125-AV125)/ABS(AV125)</f>
        <v>#DIV/0!</v>
      </c>
      <c r="AP125" s="87">
        <f>(AV125-AW125)/ABS(AW125)</f>
        <v>-1</v>
      </c>
      <c r="AQ125" s="87">
        <f>(AW125-AX125)/ABS(AX125)</f>
        <v>0.39558707643814028</v>
      </c>
      <c r="AR125" s="110">
        <f>AU125-AV125</f>
        <v>0</v>
      </c>
      <c r="AS125" s="110">
        <f>AV125-AW125</f>
        <v>-1.7709999999999999</v>
      </c>
      <c r="AT125" s="110">
        <f>AW125-AX125</f>
        <v>0.502</v>
      </c>
      <c r="AU125" s="111"/>
      <c r="AV125" s="111"/>
      <c r="AW125" s="111">
        <v>1.7709999999999999</v>
      </c>
      <c r="AX125" s="111">
        <v>1.2689999999999999</v>
      </c>
      <c r="AY125" s="87" t="e">
        <f>(BE125-BF125)/ABS(BF125)</f>
        <v>#DIV/0!</v>
      </c>
      <c r="AZ125" s="87">
        <f>(BF125-BG125)/ABS(BG125)</f>
        <v>-1</v>
      </c>
      <c r="BA125" s="87">
        <f>(BG125-BH125)/ABS(BH125)</f>
        <v>0.23744292237442929</v>
      </c>
      <c r="BB125" s="110">
        <f>BE125-BF125</f>
        <v>0</v>
      </c>
      <c r="BC125" s="110">
        <f>BF125-BG125</f>
        <v>-2.1680000000000001</v>
      </c>
      <c r="BD125" s="110">
        <f>BG125-BH125</f>
        <v>0.41600000000000015</v>
      </c>
      <c r="BE125" s="111"/>
      <c r="BF125" s="111"/>
      <c r="BG125" s="111">
        <v>2.1680000000000001</v>
      </c>
      <c r="BH125" s="111">
        <v>1.752</v>
      </c>
      <c r="BI125" s="87" t="e">
        <f>(BO125-BP125)/ABS(BP125)</f>
        <v>#DIV/0!</v>
      </c>
      <c r="BJ125" s="87">
        <f>(BP125-BQ125)/ABS(BQ125)</f>
        <v>-1</v>
      </c>
      <c r="BK125" s="87">
        <f>(BQ125-BR125)/ABS(BR125)</f>
        <v>6.9591180523656399E-2</v>
      </c>
      <c r="BL125" s="110">
        <f>BO125-BP125</f>
        <v>0</v>
      </c>
      <c r="BM125" s="110">
        <f>BP125-BQ125</f>
        <v>-4.657</v>
      </c>
      <c r="BN125" s="110">
        <f>BQ125-BR125</f>
        <v>0.30299999999999994</v>
      </c>
      <c r="BO125" s="111"/>
      <c r="BP125" s="111"/>
      <c r="BQ125" s="111">
        <v>4.657</v>
      </c>
      <c r="BR125" s="111">
        <v>4.3540000000000001</v>
      </c>
      <c r="BS125" s="87" t="e">
        <f>(BY125-BZ125)/ABS(BZ125)</f>
        <v>#DIV/0!</v>
      </c>
      <c r="BT125" s="87">
        <f>(BZ125-CA125)/ABS(CA125)</f>
        <v>-1</v>
      </c>
      <c r="BU125" s="87">
        <f>(CA125-CB125)/ABS(CB125)</f>
        <v>0</v>
      </c>
      <c r="BV125" s="110">
        <f>BY125-BZ125</f>
        <v>0</v>
      </c>
      <c r="BW125" s="110">
        <f>BZ125-CA125</f>
        <v>-2</v>
      </c>
      <c r="BX125" s="110">
        <f>CA125-CB125</f>
        <v>0</v>
      </c>
      <c r="BY125" s="54"/>
      <c r="BZ125" s="54"/>
      <c r="CA125" s="54">
        <v>2</v>
      </c>
      <c r="CB125" s="54">
        <v>2</v>
      </c>
      <c r="CC125" s="110">
        <f>Tabel1[[#This Row],[2023 - Antal skibe ]]-Tabel1[[#This Row],[2022 - Antal skibe ]]</f>
        <v>0</v>
      </c>
      <c r="CD125" s="110">
        <f>Tabel1[[#This Row],[2022 - Antal skibe ]]-Tabel1[[#This Row],[2021 - Antal skibe ]]</f>
        <v>0</v>
      </c>
      <c r="CE125" s="5"/>
      <c r="CF125" s="5"/>
      <c r="CG125" s="5"/>
      <c r="CH125" s="100" t="e">
        <f>(Tabel1[[#This Row],[Godsomsætning 2023]]-Tabel1[[#This Row],[Godsomsætning 2022]])/Tabel1[[#This Row],[Godsomsætning 2022]]</f>
        <v>#DIV/0!</v>
      </c>
      <c r="CI125" s="100" t="e">
        <f>(Tabel1[[#This Row],[Godsomsætning 2022]]-Tabel1[[#This Row],[Godsomsætning 2021]])/Tabel1[[#This Row],[Godsomsætning 2021]]</f>
        <v>#DIV/0!</v>
      </c>
      <c r="CJ125" s="99">
        <f>Tabel1[[#This Row],[Godsomsætning 2023]]-Tabel1[[#This Row],[Godsomsætning 2022]]</f>
        <v>0</v>
      </c>
      <c r="CK125" s="89">
        <f>Tabel1[[#This Row],[Godsomsætning 2022]]-Tabel1[[#This Row],[Godsomsætning 2021]]</f>
        <v>0</v>
      </c>
      <c r="CL125" s="54"/>
      <c r="CM125" s="54"/>
      <c r="CN125" s="54"/>
      <c r="CO125" s="19"/>
      <c r="CP125" s="1" t="s">
        <v>9</v>
      </c>
      <c r="CQ125" s="4"/>
      <c r="CR125" s="1">
        <v>9900</v>
      </c>
      <c r="CS125" s="1" t="s">
        <v>350</v>
      </c>
      <c r="CT125" s="15" t="s">
        <v>14</v>
      </c>
    </row>
    <row r="126" spans="1:98" s="97" customFormat="1" x14ac:dyDescent="0.25">
      <c r="A126" s="80" t="s">
        <v>384</v>
      </c>
      <c r="B126" s="117">
        <v>76653313</v>
      </c>
      <c r="C126" s="5" t="s">
        <v>165</v>
      </c>
      <c r="D126" t="s">
        <v>202</v>
      </c>
      <c r="E126">
        <v>221900</v>
      </c>
      <c r="F126" s="108">
        <v>45078</v>
      </c>
      <c r="G126" s="109"/>
      <c r="H126" s="109"/>
      <c r="I126" s="109" t="s">
        <v>21</v>
      </c>
      <c r="J126" s="109" t="s">
        <v>307</v>
      </c>
      <c r="K126" s="87" t="e">
        <f>Q126/R126-1</f>
        <v>#DIV/0!</v>
      </c>
      <c r="L126" s="87" t="e">
        <f>R126/S126-1</f>
        <v>#DIV/0!</v>
      </c>
      <c r="M126" s="87" t="e">
        <f>S126/T126-1</f>
        <v>#DIV/0!</v>
      </c>
      <c r="N126" s="110">
        <f>Q126-R126</f>
        <v>0</v>
      </c>
      <c r="O126" s="110">
        <f>R126-S126</f>
        <v>0</v>
      </c>
      <c r="P126" s="110">
        <f>S126-T126</f>
        <v>0</v>
      </c>
      <c r="Q126" s="111"/>
      <c r="R126" s="111"/>
      <c r="S126" s="111"/>
      <c r="T126" s="111"/>
      <c r="U126" s="87" t="e">
        <f>(AA126-AB126)/ABS(AB126)</f>
        <v>#DIV/0!</v>
      </c>
      <c r="V126" s="87">
        <f>(AB126-AC126)/ABS(AC126)</f>
        <v>-1</v>
      </c>
      <c r="W126" s="87">
        <f>(AC126-AD126)/ABS(AD126)</f>
        <v>0.2309014216528667</v>
      </c>
      <c r="X126" s="110">
        <f>AA126-AB126</f>
        <v>0</v>
      </c>
      <c r="Y126" s="110">
        <f>AB126-AC126</f>
        <v>-7.8789999999999996</v>
      </c>
      <c r="Z126" s="110">
        <f>AC126-AD126</f>
        <v>1.4779999999999998</v>
      </c>
      <c r="AA126" s="111"/>
      <c r="AB126" s="111"/>
      <c r="AC126" s="111">
        <v>7.8789999999999996</v>
      </c>
      <c r="AD126" s="111">
        <v>6.4009999999999998</v>
      </c>
      <c r="AE126" s="87" t="e">
        <f>(AK126-AL126)/ABS(AL126)</f>
        <v>#DIV/0!</v>
      </c>
      <c r="AF126" s="87">
        <f>(AL126-AM126)/ABS(AM126)</f>
        <v>-1</v>
      </c>
      <c r="AG126" s="87">
        <f>(AM126-AN126)/ABS(AN126)</f>
        <v>19.088235294117645</v>
      </c>
      <c r="AH126" s="110">
        <f>AK126-AL126</f>
        <v>0</v>
      </c>
      <c r="AI126" s="110">
        <f>AL126-AM126</f>
        <v>-2.0489999999999999</v>
      </c>
      <c r="AJ126" s="110">
        <f>AM126-AN126</f>
        <v>1.9469999999999998</v>
      </c>
      <c r="AK126" s="111"/>
      <c r="AL126" s="111"/>
      <c r="AM126" s="111">
        <v>2.0489999999999999</v>
      </c>
      <c r="AN126" s="111">
        <v>0.10199999999999999</v>
      </c>
      <c r="AO126" s="87" t="e">
        <f>(AU126-AV126)/ABS(AV126)</f>
        <v>#DIV/0!</v>
      </c>
      <c r="AP126" s="87">
        <f>(AV126-AW126)/ABS(AW126)</f>
        <v>-1</v>
      </c>
      <c r="AQ126" s="87">
        <f>(AW126-AX126)/ABS(AX126)</f>
        <v>31.09375</v>
      </c>
      <c r="AR126" s="110">
        <f>AU126-AV126</f>
        <v>0</v>
      </c>
      <c r="AS126" s="110">
        <f>AV126-AW126</f>
        <v>-1.9259999999999999</v>
      </c>
      <c r="AT126" s="110">
        <f>AW126-AX126</f>
        <v>1.99</v>
      </c>
      <c r="AU126" s="111"/>
      <c r="AV126" s="111"/>
      <c r="AW126" s="111">
        <v>1.9259999999999999</v>
      </c>
      <c r="AX126" s="111">
        <v>-6.4000000000000001E-2</v>
      </c>
      <c r="AY126" s="87" t="e">
        <f>(BE126-BF126)/ABS(BF126)</f>
        <v>#DIV/0!</v>
      </c>
      <c r="AZ126" s="87">
        <f>(BF126-BG126)/ABS(BG126)</f>
        <v>-1</v>
      </c>
      <c r="BA126" s="87">
        <f>(BG126-BH126)/ABS(BH126)</f>
        <v>8.6501305483028723</v>
      </c>
      <c r="BB126" s="110">
        <f>BE126-BF126</f>
        <v>0</v>
      </c>
      <c r="BC126" s="110">
        <f>BF126-BG126</f>
        <v>-3.6960000000000002</v>
      </c>
      <c r="BD126" s="110">
        <f>BG126-BH126</f>
        <v>3.3130000000000002</v>
      </c>
      <c r="BE126" s="111"/>
      <c r="BF126" s="111"/>
      <c r="BG126" s="111">
        <v>3.6960000000000002</v>
      </c>
      <c r="BH126" s="111">
        <v>0.38300000000000001</v>
      </c>
      <c r="BI126" s="87" t="e">
        <f>(BO126-BP126)/ABS(BP126)</f>
        <v>#DIV/0!</v>
      </c>
      <c r="BJ126" s="87">
        <f>(BP126-BQ126)/ABS(BQ126)</f>
        <v>-1</v>
      </c>
      <c r="BK126" s="87">
        <f>(BQ126-BR126)/ABS(BR126)</f>
        <v>-0.15549019607843123</v>
      </c>
      <c r="BL126" s="110">
        <f>BO126-BP126</f>
        <v>0</v>
      </c>
      <c r="BM126" s="110">
        <f>BP126-BQ126</f>
        <v>-4.3070000000000004</v>
      </c>
      <c r="BN126" s="110">
        <f>BQ126-BR126</f>
        <v>-0.79299999999999926</v>
      </c>
      <c r="BO126" s="111"/>
      <c r="BP126" s="111"/>
      <c r="BQ126" s="111">
        <v>4.3070000000000004</v>
      </c>
      <c r="BR126" s="111">
        <v>5.0999999999999996</v>
      </c>
      <c r="BS126" s="87" t="e">
        <f>(BY126-BZ126)/ABS(BZ126)</f>
        <v>#DIV/0!</v>
      </c>
      <c r="BT126" s="87">
        <f>(BZ126-CA126)/ABS(CA126)</f>
        <v>-1</v>
      </c>
      <c r="BU126" s="87">
        <f>(CA126-CB126)/ABS(CB126)</f>
        <v>1.8666666666666667</v>
      </c>
      <c r="BV126" s="110">
        <f>BY126-BZ126</f>
        <v>0</v>
      </c>
      <c r="BW126" s="110">
        <f>BZ126-CA126</f>
        <v>-43</v>
      </c>
      <c r="BX126" s="110">
        <f>CA126-CB126</f>
        <v>28</v>
      </c>
      <c r="BY126" s="54"/>
      <c r="BZ126" s="54"/>
      <c r="CA126" s="54">
        <v>43</v>
      </c>
      <c r="CB126" s="54">
        <v>15</v>
      </c>
      <c r="CC126" s="110">
        <f>Tabel1[[#This Row],[2023 - Antal skibe ]]-Tabel1[[#This Row],[2022 - Antal skibe ]]</f>
        <v>0</v>
      </c>
      <c r="CD126" s="110">
        <f>Tabel1[[#This Row],[2022 - Antal skibe ]]-Tabel1[[#This Row],[2021 - Antal skibe ]]</f>
        <v>0</v>
      </c>
      <c r="CE126" s="5"/>
      <c r="CF126" s="5"/>
      <c r="CG126" s="5"/>
      <c r="CH126" s="100" t="e">
        <f>(Tabel1[[#This Row],[Godsomsætning 2023]]-Tabel1[[#This Row],[Godsomsætning 2022]])/Tabel1[[#This Row],[Godsomsætning 2022]]</f>
        <v>#DIV/0!</v>
      </c>
      <c r="CI126" s="100" t="e">
        <f>(Tabel1[[#This Row],[Godsomsætning 2022]]-Tabel1[[#This Row],[Godsomsætning 2021]])/Tabel1[[#This Row],[Godsomsætning 2021]]</f>
        <v>#DIV/0!</v>
      </c>
      <c r="CJ126" s="99">
        <f>Tabel1[[#This Row],[Godsomsætning 2023]]-Tabel1[[#This Row],[Godsomsætning 2022]]</f>
        <v>0</v>
      </c>
      <c r="CK126" s="89">
        <f>Tabel1[[#This Row],[Godsomsætning 2022]]-Tabel1[[#This Row],[Godsomsætning 2021]]</f>
        <v>0</v>
      </c>
      <c r="CL126" s="54"/>
      <c r="CM126" s="54"/>
      <c r="CN126" s="54"/>
      <c r="CO126" s="19"/>
      <c r="CP126" s="1" t="s">
        <v>9</v>
      </c>
      <c r="CQ126" s="4"/>
      <c r="CR126" s="1">
        <v>7620</v>
      </c>
      <c r="CS126" s="1" t="s">
        <v>379</v>
      </c>
      <c r="CT126" s="15" t="s">
        <v>10</v>
      </c>
    </row>
    <row r="127" spans="1:98" s="97" customFormat="1" x14ac:dyDescent="0.25">
      <c r="A127" s="80" t="s">
        <v>200</v>
      </c>
      <c r="B127" s="117">
        <v>36699493</v>
      </c>
      <c r="C127" s="5" t="s">
        <v>165</v>
      </c>
      <c r="D127" t="s">
        <v>202</v>
      </c>
      <c r="E127">
        <v>331200</v>
      </c>
      <c r="F127" s="108">
        <v>45096</v>
      </c>
      <c r="G127" s="109"/>
      <c r="H127" s="109"/>
      <c r="I127" s="109" t="s">
        <v>21</v>
      </c>
      <c r="J127" s="109" t="s">
        <v>21</v>
      </c>
      <c r="K127" s="87" t="e">
        <f>Q127/R127-1</f>
        <v>#DIV/0!</v>
      </c>
      <c r="L127" s="87" t="e">
        <f>R127/S127-1</f>
        <v>#DIV/0!</v>
      </c>
      <c r="M127" s="87" t="e">
        <f>S127/T127-1</f>
        <v>#DIV/0!</v>
      </c>
      <c r="N127" s="110">
        <f>Q127-R127</f>
        <v>0</v>
      </c>
      <c r="O127" s="110">
        <f>R127-S127</f>
        <v>0</v>
      </c>
      <c r="P127" s="110">
        <f>S127-T127</f>
        <v>0</v>
      </c>
      <c r="Q127" s="111"/>
      <c r="R127" s="111"/>
      <c r="S127" s="111"/>
      <c r="T127" s="111"/>
      <c r="U127" s="87" t="e">
        <f>(AA127-AB127)/ABS(AB127)</f>
        <v>#DIV/0!</v>
      </c>
      <c r="V127" s="87">
        <f>(AB127-AC127)/ABS(AC127)</f>
        <v>-1</v>
      </c>
      <c r="W127" s="87">
        <f>(AC127-AD127)/ABS(AD127)</f>
        <v>0.61632316570486401</v>
      </c>
      <c r="X127" s="110">
        <f>AA127-AB127</f>
        <v>0</v>
      </c>
      <c r="Y127" s="110">
        <f>AB127-AC127</f>
        <v>-9.8030000000000008</v>
      </c>
      <c r="Z127" s="110">
        <f>AC127-AD127</f>
        <v>3.7380000000000004</v>
      </c>
      <c r="AA127" s="111"/>
      <c r="AB127" s="111"/>
      <c r="AC127" s="111">
        <v>9.8030000000000008</v>
      </c>
      <c r="AD127" s="111">
        <v>6.0650000000000004</v>
      </c>
      <c r="AE127" s="87" t="e">
        <f>(AK127-AL127)/ABS(AL127)</f>
        <v>#DIV/0!</v>
      </c>
      <c r="AF127" s="87">
        <f>(AL127-AM127)/ABS(AM127)</f>
        <v>-1</v>
      </c>
      <c r="AG127" s="87">
        <f>(AM127-AN127)/ABS(AN127)</f>
        <v>2.1910828025477707</v>
      </c>
      <c r="AH127" s="110">
        <f>AK127-AL127</f>
        <v>0</v>
      </c>
      <c r="AI127" s="110">
        <f>AL127-AM127</f>
        <v>-2.004</v>
      </c>
      <c r="AJ127" s="110">
        <f>AM127-AN127</f>
        <v>1.3759999999999999</v>
      </c>
      <c r="AK127" s="111"/>
      <c r="AL127" s="111"/>
      <c r="AM127" s="111">
        <v>2.004</v>
      </c>
      <c r="AN127" s="111">
        <v>0.628</v>
      </c>
      <c r="AO127" s="87" t="e">
        <f>(AU127-AV127)/ABS(AV127)</f>
        <v>#DIV/0!</v>
      </c>
      <c r="AP127" s="87">
        <f>(AV127-AW127)/ABS(AW127)</f>
        <v>-1</v>
      </c>
      <c r="AQ127" s="87">
        <f>(AW127-AX127)/ABS(AX127)</f>
        <v>2.2071197411003234</v>
      </c>
      <c r="AR127" s="110">
        <f>AU127-AV127</f>
        <v>0</v>
      </c>
      <c r="AS127" s="110">
        <f>AV127-AW127</f>
        <v>-1.982</v>
      </c>
      <c r="AT127" s="110">
        <f>AW127-AX127</f>
        <v>1.3639999999999999</v>
      </c>
      <c r="AU127" s="111"/>
      <c r="AV127" s="111"/>
      <c r="AW127" s="111">
        <v>1.982</v>
      </c>
      <c r="AX127" s="111">
        <v>0.61799999999999999</v>
      </c>
      <c r="AY127" s="87" t="e">
        <f>(BE127-BF127)/ABS(BF127)</f>
        <v>#DIV/0!</v>
      </c>
      <c r="AZ127" s="87">
        <f>(BF127-BG127)/ABS(BG127)</f>
        <v>-1</v>
      </c>
      <c r="BA127" s="87">
        <f>(BG127-BH127)/ABS(BH127)</f>
        <v>0.68663870581186337</v>
      </c>
      <c r="BB127" s="110">
        <f>BE127-BF127</f>
        <v>0</v>
      </c>
      <c r="BC127" s="110">
        <f>BF127-BG127</f>
        <v>-2.8149999999999999</v>
      </c>
      <c r="BD127" s="110">
        <f>BG127-BH127</f>
        <v>1.1459999999999999</v>
      </c>
      <c r="BE127" s="111"/>
      <c r="BF127" s="111"/>
      <c r="BG127" s="111">
        <v>2.8149999999999999</v>
      </c>
      <c r="BH127" s="111">
        <v>1.669</v>
      </c>
      <c r="BI127" s="87" t="e">
        <f>(BO127-BP127)/ABS(BP127)</f>
        <v>#DIV/0!</v>
      </c>
      <c r="BJ127" s="87">
        <f>(BP127-BQ127)/ABS(BQ127)</f>
        <v>-1</v>
      </c>
      <c r="BK127" s="87">
        <f>(BQ127-BR127)/ABS(BR127)</f>
        <v>0.81889994148624912</v>
      </c>
      <c r="BL127" s="110">
        <f>BO127-BP127</f>
        <v>0</v>
      </c>
      <c r="BM127" s="110">
        <f>BP127-BQ127</f>
        <v>-6.2169999999999996</v>
      </c>
      <c r="BN127" s="110">
        <f>BQ127-BR127</f>
        <v>2.7989999999999995</v>
      </c>
      <c r="BO127" s="111"/>
      <c r="BP127" s="111"/>
      <c r="BQ127" s="111">
        <v>6.2169999999999996</v>
      </c>
      <c r="BR127" s="111">
        <v>3.4180000000000001</v>
      </c>
      <c r="BS127" s="87" t="e">
        <f>(BY127-BZ127)/ABS(BZ127)</f>
        <v>#DIV/0!</v>
      </c>
      <c r="BT127" s="87">
        <f>(BZ127-CA127)/ABS(CA127)</f>
        <v>-1</v>
      </c>
      <c r="BU127" s="87">
        <f>(CA127-CB127)/ABS(CB127)</f>
        <v>0.1111111111111111</v>
      </c>
      <c r="BV127" s="110">
        <f>BY127-BZ127</f>
        <v>0</v>
      </c>
      <c r="BW127" s="110">
        <f>BZ127-CA127</f>
        <v>-10</v>
      </c>
      <c r="BX127" s="110">
        <f>CA127-CB127</f>
        <v>1</v>
      </c>
      <c r="BY127" s="54"/>
      <c r="BZ127" s="54"/>
      <c r="CA127" s="54">
        <v>10</v>
      </c>
      <c r="CB127" s="54">
        <v>9</v>
      </c>
      <c r="CC127" s="110">
        <f>Tabel1[[#This Row],[2023 - Antal skibe ]]-Tabel1[[#This Row],[2022 - Antal skibe ]]</f>
        <v>0</v>
      </c>
      <c r="CD127" s="110">
        <f>Tabel1[[#This Row],[2022 - Antal skibe ]]-Tabel1[[#This Row],[2021 - Antal skibe ]]</f>
        <v>0</v>
      </c>
      <c r="CE127" s="5"/>
      <c r="CF127" s="5"/>
      <c r="CG127" s="5"/>
      <c r="CH127" s="100" t="e">
        <f>(Tabel1[[#This Row],[Godsomsætning 2023]]-Tabel1[[#This Row],[Godsomsætning 2022]])/Tabel1[[#This Row],[Godsomsætning 2022]]</f>
        <v>#DIV/0!</v>
      </c>
      <c r="CI127" s="100" t="e">
        <f>(Tabel1[[#This Row],[Godsomsætning 2022]]-Tabel1[[#This Row],[Godsomsætning 2021]])/Tabel1[[#This Row],[Godsomsætning 2021]]</f>
        <v>#DIV/0!</v>
      </c>
      <c r="CJ127" s="99">
        <f>Tabel1[[#This Row],[Godsomsætning 2023]]-Tabel1[[#This Row],[Godsomsætning 2022]]</f>
        <v>0</v>
      </c>
      <c r="CK127" s="89">
        <f>Tabel1[[#This Row],[Godsomsætning 2022]]-Tabel1[[#This Row],[Godsomsætning 2021]]</f>
        <v>0</v>
      </c>
      <c r="CL127" s="54"/>
      <c r="CM127" s="54"/>
      <c r="CN127" s="54"/>
      <c r="CO127" s="19"/>
      <c r="CP127" s="1" t="s">
        <v>9</v>
      </c>
      <c r="CQ127" s="4"/>
      <c r="CR127" s="1">
        <v>9850</v>
      </c>
      <c r="CS127" s="1" t="s">
        <v>321</v>
      </c>
      <c r="CT127" s="15" t="s">
        <v>14</v>
      </c>
    </row>
    <row r="128" spans="1:98" s="97" customFormat="1" x14ac:dyDescent="0.25">
      <c r="A128" s="80" t="s">
        <v>201</v>
      </c>
      <c r="B128" s="117">
        <v>38312189</v>
      </c>
      <c r="C128" s="5" t="s">
        <v>165</v>
      </c>
      <c r="D128" t="s">
        <v>202</v>
      </c>
      <c r="E128">
        <v>222300</v>
      </c>
      <c r="F128" s="108">
        <v>45071</v>
      </c>
      <c r="G128" s="109"/>
      <c r="H128" s="109"/>
      <c r="I128" s="109" t="s">
        <v>21</v>
      </c>
      <c r="J128" s="109" t="s">
        <v>21</v>
      </c>
      <c r="K128" s="87" t="e">
        <f>Q128/R128-1</f>
        <v>#DIV/0!</v>
      </c>
      <c r="L128" s="87" t="e">
        <f>R128/S128-1</f>
        <v>#DIV/0!</v>
      </c>
      <c r="M128" s="87" t="e">
        <f>S128/T128-1</f>
        <v>#DIV/0!</v>
      </c>
      <c r="N128" s="110">
        <f>Q128-R128</f>
        <v>0</v>
      </c>
      <c r="O128" s="110">
        <f>R128-S128</f>
        <v>0</v>
      </c>
      <c r="P128" s="110">
        <f>S128-T128</f>
        <v>0</v>
      </c>
      <c r="Q128" s="111"/>
      <c r="R128" s="111"/>
      <c r="S128" s="111"/>
      <c r="T128" s="111"/>
      <c r="U128" s="87" t="e">
        <f>(AA128-AB128)/ABS(AB128)</f>
        <v>#DIV/0!</v>
      </c>
      <c r="V128" s="87">
        <f>(AB128-AC128)/ABS(AC128)</f>
        <v>-1</v>
      </c>
      <c r="W128" s="87">
        <f>(AC128-AD128)/ABS(AD128)</f>
        <v>-0.21828358208955231</v>
      </c>
      <c r="X128" s="110">
        <f>AA128-AB128</f>
        <v>0</v>
      </c>
      <c r="Y128" s="110">
        <f>AB128-AC128</f>
        <v>-1.6759999999999999</v>
      </c>
      <c r="Z128" s="110">
        <f>AC128-AD128</f>
        <v>-0.46800000000000019</v>
      </c>
      <c r="AA128" s="111"/>
      <c r="AB128" s="111"/>
      <c r="AC128" s="111">
        <v>1.6759999999999999</v>
      </c>
      <c r="AD128" s="111">
        <v>2.1440000000000001</v>
      </c>
      <c r="AE128" s="87" t="e">
        <f>(AK128-AL128)/ABS(AL128)</f>
        <v>#DIV/0!</v>
      </c>
      <c r="AF128" s="87">
        <f>(AL128-AM128)/ABS(AM128)</f>
        <v>-1</v>
      </c>
      <c r="AG128" s="87">
        <f>(AM128-AN128)/ABS(AN128)</f>
        <v>1.1204819277108433</v>
      </c>
      <c r="AH128" s="110">
        <f>AK128-AL128</f>
        <v>0</v>
      </c>
      <c r="AI128" s="110">
        <f>AL128-AM128</f>
        <v>-0.01</v>
      </c>
      <c r="AJ128" s="110">
        <f>AM128-AN128</f>
        <v>9.2999999999999999E-2</v>
      </c>
      <c r="AK128" s="111"/>
      <c r="AL128" s="111"/>
      <c r="AM128" s="111">
        <v>0.01</v>
      </c>
      <c r="AN128" s="111">
        <v>-8.3000000000000004E-2</v>
      </c>
      <c r="AO128" s="87" t="e">
        <f>(AU128-AV128)/ABS(AV128)</f>
        <v>#DIV/0!</v>
      </c>
      <c r="AP128" s="87">
        <f>(AV128-AW128)/ABS(AW128)</f>
        <v>-1</v>
      </c>
      <c r="AQ128" s="87">
        <f>(AW128-AX128)/ABS(AX128)</f>
        <v>7.5259938837920481</v>
      </c>
      <c r="AR128" s="110">
        <f>AU128-AV128</f>
        <v>0</v>
      </c>
      <c r="AS128" s="110">
        <f>AV128-AW128</f>
        <v>-2.1339999999999999</v>
      </c>
      <c r="AT128" s="110">
        <f>AW128-AX128</f>
        <v>2.4609999999999999</v>
      </c>
      <c r="AU128" s="111"/>
      <c r="AV128" s="111"/>
      <c r="AW128" s="111">
        <v>2.1339999999999999</v>
      </c>
      <c r="AX128" s="111">
        <v>-0.32700000000000001</v>
      </c>
      <c r="AY128" s="87" t="e">
        <f>(BE128-BF128)/ABS(BF128)</f>
        <v>#DIV/0!</v>
      </c>
      <c r="AZ128" s="87">
        <f>(BF128-BG128)/ABS(BG128)</f>
        <v>-1</v>
      </c>
      <c r="BA128" s="87">
        <f>(BG128-BH128)/ABS(BH128)</f>
        <v>2.4507148231753195</v>
      </c>
      <c r="BB128" s="110">
        <f>BE128-BF128</f>
        <v>0</v>
      </c>
      <c r="BC128" s="110">
        <f>BF128-BG128</f>
        <v>-1.9279999999999999</v>
      </c>
      <c r="BD128" s="110">
        <f>BG128-BH128</f>
        <v>3.2569999999999997</v>
      </c>
      <c r="BE128" s="111"/>
      <c r="BF128" s="111"/>
      <c r="BG128" s="111">
        <v>1.9279999999999999</v>
      </c>
      <c r="BH128" s="111">
        <v>-1.329</v>
      </c>
      <c r="BI128" s="87" t="e">
        <f>(BO128-BP128)/ABS(BP128)</f>
        <v>#DIV/0!</v>
      </c>
      <c r="BJ128" s="87">
        <f>(BP128-BQ128)/ABS(BQ128)</f>
        <v>-1</v>
      </c>
      <c r="BK128" s="87">
        <f>(BQ128-BR128)/ABS(BR128)</f>
        <v>0.10181392627267413</v>
      </c>
      <c r="BL128" s="110">
        <f>BO128-BP128</f>
        <v>0</v>
      </c>
      <c r="BM128" s="110">
        <f>BP128-BQ128</f>
        <v>-5.649</v>
      </c>
      <c r="BN128" s="110">
        <f>BQ128-BR128</f>
        <v>0.52200000000000024</v>
      </c>
      <c r="BO128" s="111"/>
      <c r="BP128" s="111"/>
      <c r="BQ128" s="111">
        <v>5.649</v>
      </c>
      <c r="BR128" s="111">
        <v>5.1269999999999998</v>
      </c>
      <c r="BS128" s="87" t="e">
        <f>(BY128-BZ128)/ABS(BZ128)</f>
        <v>#DIV/0!</v>
      </c>
      <c r="BT128" s="87">
        <f>(BZ128-CA128)/ABS(CA128)</f>
        <v>-1</v>
      </c>
      <c r="BU128" s="87">
        <f>(CA128-CB128)/ABS(CB128)</f>
        <v>-0.33333333333333331</v>
      </c>
      <c r="BV128" s="110">
        <f>BY128-BZ128</f>
        <v>0</v>
      </c>
      <c r="BW128" s="110">
        <f>BZ128-CA128</f>
        <v>-2</v>
      </c>
      <c r="BX128" s="110">
        <f>CA128-CB128</f>
        <v>-1</v>
      </c>
      <c r="BY128" s="54"/>
      <c r="BZ128" s="54"/>
      <c r="CA128" s="54">
        <v>2</v>
      </c>
      <c r="CB128" s="54">
        <v>3</v>
      </c>
      <c r="CC128" s="110">
        <f>Tabel1[[#This Row],[2023 - Antal skibe ]]-Tabel1[[#This Row],[2022 - Antal skibe ]]</f>
        <v>0</v>
      </c>
      <c r="CD128" s="110">
        <f>Tabel1[[#This Row],[2022 - Antal skibe ]]-Tabel1[[#This Row],[2021 - Antal skibe ]]</f>
        <v>0</v>
      </c>
      <c r="CE128" s="5"/>
      <c r="CF128" s="5"/>
      <c r="CG128" s="5"/>
      <c r="CH128" s="100" t="e">
        <f>(Tabel1[[#This Row],[Godsomsætning 2023]]-Tabel1[[#This Row],[Godsomsætning 2022]])/Tabel1[[#This Row],[Godsomsætning 2022]]</f>
        <v>#DIV/0!</v>
      </c>
      <c r="CI128" s="100" t="e">
        <f>(Tabel1[[#This Row],[Godsomsætning 2022]]-Tabel1[[#This Row],[Godsomsætning 2021]])/Tabel1[[#This Row],[Godsomsætning 2021]]</f>
        <v>#DIV/0!</v>
      </c>
      <c r="CJ128" s="99">
        <f>Tabel1[[#This Row],[Godsomsætning 2023]]-Tabel1[[#This Row],[Godsomsætning 2022]]</f>
        <v>0</v>
      </c>
      <c r="CK128" s="89">
        <f>Tabel1[[#This Row],[Godsomsætning 2022]]-Tabel1[[#This Row],[Godsomsætning 2021]]</f>
        <v>0</v>
      </c>
      <c r="CL128" s="54"/>
      <c r="CM128" s="54"/>
      <c r="CN128" s="54"/>
      <c r="CO128" s="19"/>
      <c r="CP128" s="1" t="s">
        <v>9</v>
      </c>
      <c r="CQ128" s="4"/>
      <c r="CR128" s="1">
        <v>4000</v>
      </c>
      <c r="CS128" s="1" t="s">
        <v>358</v>
      </c>
      <c r="CT128" s="15" t="s">
        <v>327</v>
      </c>
    </row>
    <row r="129" spans="1:98" s="97" customFormat="1" x14ac:dyDescent="0.25">
      <c r="A129" s="80" t="s">
        <v>272</v>
      </c>
      <c r="B129" s="117">
        <v>25328523</v>
      </c>
      <c r="C129" s="5" t="s">
        <v>111</v>
      </c>
      <c r="D129"/>
      <c r="E129">
        <v>642020</v>
      </c>
      <c r="F129" s="108">
        <v>45090</v>
      </c>
      <c r="G129" s="109"/>
      <c r="H129" s="109"/>
      <c r="I129" s="109" t="s">
        <v>21</v>
      </c>
      <c r="J129" s="109" t="s">
        <v>21</v>
      </c>
      <c r="K129" s="87" t="e">
        <f>Q129/R129-1</f>
        <v>#DIV/0!</v>
      </c>
      <c r="L129" s="87" t="e">
        <f>R129/S129-1</f>
        <v>#DIV/0!</v>
      </c>
      <c r="M129" s="87" t="e">
        <f>S129/T129-1</f>
        <v>#DIV/0!</v>
      </c>
      <c r="N129" s="110">
        <f>Q129-R129</f>
        <v>0</v>
      </c>
      <c r="O129" s="110">
        <f>R129-S129</f>
        <v>0</v>
      </c>
      <c r="P129" s="110">
        <f>S129-T129</f>
        <v>0</v>
      </c>
      <c r="Q129" s="111"/>
      <c r="R129" s="111"/>
      <c r="S129" s="111"/>
      <c r="T129" s="111"/>
      <c r="U129" s="87" t="e">
        <f>(AA129-AB129)/ABS(AB129)</f>
        <v>#DIV/0!</v>
      </c>
      <c r="V129" s="87">
        <f>(AB129-AC129)/ABS(AC129)</f>
        <v>-1</v>
      </c>
      <c r="W129" s="87">
        <f>(AC129-AD129)/ABS(AD129)</f>
        <v>0.66690647482014409</v>
      </c>
      <c r="X129" s="110">
        <f>AA129-AB129</f>
        <v>0</v>
      </c>
      <c r="Y129" s="110">
        <f>AB129-AC129</f>
        <v>-2.3170000000000002</v>
      </c>
      <c r="Z129" s="110">
        <f>AC129-AD129</f>
        <v>0.92700000000000027</v>
      </c>
      <c r="AA129" s="111"/>
      <c r="AB129" s="111"/>
      <c r="AC129" s="111">
        <v>2.3170000000000002</v>
      </c>
      <c r="AD129" s="111">
        <v>1.39</v>
      </c>
      <c r="AE129" s="87" t="e">
        <f>(AK129-AL129)/ABS(AL129)</f>
        <v>#DIV/0!</v>
      </c>
      <c r="AF129" s="87">
        <f>(AL129-AM129)/ABS(AM129)</f>
        <v>-1</v>
      </c>
      <c r="AG129" s="87">
        <f>(AM129-AN129)/ABS(AN129)</f>
        <v>2.4607329842931938</v>
      </c>
      <c r="AH129" s="110">
        <f>AK129-AL129</f>
        <v>0</v>
      </c>
      <c r="AI129" s="110">
        <f>AL129-AM129</f>
        <v>-1.3220000000000001</v>
      </c>
      <c r="AJ129" s="110">
        <f>AM129-AN129</f>
        <v>0.94000000000000006</v>
      </c>
      <c r="AK129" s="111"/>
      <c r="AL129" s="111"/>
      <c r="AM129" s="111">
        <v>1.3220000000000001</v>
      </c>
      <c r="AN129" s="111">
        <v>0.38200000000000001</v>
      </c>
      <c r="AO129" s="87" t="e">
        <f>(AU129-AV129)/ABS(AV129)</f>
        <v>#DIV/0!</v>
      </c>
      <c r="AP129" s="87">
        <f>(AV129-AW129)/ABS(AW129)</f>
        <v>-1</v>
      </c>
      <c r="AQ129" s="87">
        <f>(AW129-AX129)/ABS(AX129)</f>
        <v>0.41136504014823977</v>
      </c>
      <c r="AR129" s="110">
        <f>AU129-AV129</f>
        <v>0</v>
      </c>
      <c r="AS129" s="110">
        <f>AV129-AW129</f>
        <v>-2.2850000000000001</v>
      </c>
      <c r="AT129" s="110">
        <f>AW129-AX129</f>
        <v>0.66600000000000015</v>
      </c>
      <c r="AU129" s="111"/>
      <c r="AV129" s="111"/>
      <c r="AW129" s="111">
        <v>2.2850000000000001</v>
      </c>
      <c r="AX129" s="111">
        <v>1.619</v>
      </c>
      <c r="AY129" s="87" t="e">
        <f>(BE129-BF129)/ABS(BF129)</f>
        <v>#DIV/0!</v>
      </c>
      <c r="AZ129" s="87">
        <f>(BF129-BG129)/ABS(BG129)</f>
        <v>-1</v>
      </c>
      <c r="BA129" s="87">
        <f>(BG129-BH129)/ABS(BH129)</f>
        <v>0.11009602560682835</v>
      </c>
      <c r="BB129" s="110">
        <f>BE129-BF129</f>
        <v>0</v>
      </c>
      <c r="BC129" s="110">
        <f>BF129-BG129</f>
        <v>-16.646999999999998</v>
      </c>
      <c r="BD129" s="110">
        <f>BG129-BH129</f>
        <v>1.650999999999998</v>
      </c>
      <c r="BE129" s="111"/>
      <c r="BF129" s="111"/>
      <c r="BG129" s="111">
        <v>16.646999999999998</v>
      </c>
      <c r="BH129" s="111">
        <v>14.996</v>
      </c>
      <c r="BI129" s="87" t="e">
        <f>(BO129-BP129)/ABS(BP129)</f>
        <v>#DIV/0!</v>
      </c>
      <c r="BJ129" s="87">
        <f>(BP129-BQ129)/ABS(BQ129)</f>
        <v>-1</v>
      </c>
      <c r="BK129" s="87">
        <f>(BQ129-BR129)/ABS(BR129)</f>
        <v>9.9555111676048733E-2</v>
      </c>
      <c r="BL129" s="110">
        <f>BO129-BP129</f>
        <v>0</v>
      </c>
      <c r="BM129" s="110">
        <f>BP129-BQ129</f>
        <v>-24.221</v>
      </c>
      <c r="BN129" s="110">
        <f>BQ129-BR129</f>
        <v>2.1930000000000014</v>
      </c>
      <c r="BO129" s="111"/>
      <c r="BP129" s="111"/>
      <c r="BQ129" s="111">
        <v>24.221</v>
      </c>
      <c r="BR129" s="111">
        <v>22.027999999999999</v>
      </c>
      <c r="BS129" s="87" t="e">
        <f>(BY129-BZ129)/ABS(BZ129)</f>
        <v>#DIV/0!</v>
      </c>
      <c r="BT129" s="87">
        <f>(BZ129-CA129)/ABS(CA129)</f>
        <v>-1</v>
      </c>
      <c r="BU129" s="87">
        <f>(CA129-CB129)/ABS(CB129)</f>
        <v>0</v>
      </c>
      <c r="BV129" s="110">
        <f>BY129-BZ129</f>
        <v>0</v>
      </c>
      <c r="BW129" s="110">
        <f>BZ129-CA129</f>
        <v>-1</v>
      </c>
      <c r="BX129" s="110">
        <f>CA129-CB129</f>
        <v>0</v>
      </c>
      <c r="BY129" s="54"/>
      <c r="BZ129" s="54"/>
      <c r="CA129" s="54">
        <v>1</v>
      </c>
      <c r="CB129" s="54">
        <v>1</v>
      </c>
      <c r="CC129" s="110">
        <f>Tabel1[[#This Row],[2023 - Antal skibe ]]-Tabel1[[#This Row],[2022 - Antal skibe ]]</f>
        <v>0</v>
      </c>
      <c r="CD129" s="110">
        <f>Tabel1[[#This Row],[2022 - Antal skibe ]]-Tabel1[[#This Row],[2021 - Antal skibe ]]</f>
        <v>0</v>
      </c>
      <c r="CE129" s="5"/>
      <c r="CF129" s="5"/>
      <c r="CG129" s="5"/>
      <c r="CH129" s="100" t="e">
        <f>(Tabel1[[#This Row],[Godsomsætning 2023]]-Tabel1[[#This Row],[Godsomsætning 2022]])/Tabel1[[#This Row],[Godsomsætning 2022]]</f>
        <v>#DIV/0!</v>
      </c>
      <c r="CI129" s="100" t="e">
        <f>(Tabel1[[#This Row],[Godsomsætning 2022]]-Tabel1[[#This Row],[Godsomsætning 2021]])/Tabel1[[#This Row],[Godsomsætning 2021]]</f>
        <v>#DIV/0!</v>
      </c>
      <c r="CJ129" s="99">
        <f>Tabel1[[#This Row],[Godsomsætning 2023]]-Tabel1[[#This Row],[Godsomsætning 2022]]</f>
        <v>0</v>
      </c>
      <c r="CK129" s="89">
        <f>Tabel1[[#This Row],[Godsomsætning 2022]]-Tabel1[[#This Row],[Godsomsætning 2021]]</f>
        <v>0</v>
      </c>
      <c r="CL129" s="54"/>
      <c r="CM129" s="54"/>
      <c r="CN129" s="54"/>
      <c r="CO129" s="19"/>
      <c r="CP129" s="1" t="s">
        <v>9</v>
      </c>
      <c r="CQ129" s="4"/>
      <c r="CR129" s="1">
        <v>5600</v>
      </c>
      <c r="CS129" s="1" t="s">
        <v>323</v>
      </c>
      <c r="CT129" s="15" t="s">
        <v>12</v>
      </c>
    </row>
    <row r="130" spans="1:98" s="97" customFormat="1" x14ac:dyDescent="0.25">
      <c r="A130" s="80" t="s">
        <v>256</v>
      </c>
      <c r="B130" s="117">
        <v>33649584</v>
      </c>
      <c r="C130" s="5" t="s">
        <v>355</v>
      </c>
      <c r="D130"/>
      <c r="E130">
        <v>522920</v>
      </c>
      <c r="F130" s="108">
        <v>45012</v>
      </c>
      <c r="G130" s="109"/>
      <c r="H130" s="109"/>
      <c r="I130" s="109" t="s">
        <v>21</v>
      </c>
      <c r="J130" s="109" t="s">
        <v>21</v>
      </c>
      <c r="K130" s="87" t="e">
        <f>Q130/R130-1</f>
        <v>#DIV/0!</v>
      </c>
      <c r="L130" s="87" t="e">
        <f>R130/S130-1</f>
        <v>#DIV/0!</v>
      </c>
      <c r="M130" s="87" t="e">
        <f>S130/T130-1</f>
        <v>#DIV/0!</v>
      </c>
      <c r="N130" s="110">
        <f>Q130-R130</f>
        <v>0</v>
      </c>
      <c r="O130" s="110">
        <f>R130-S130</f>
        <v>0</v>
      </c>
      <c r="P130" s="110">
        <f>S130-T130</f>
        <v>0</v>
      </c>
      <c r="Q130" s="111"/>
      <c r="R130" s="111"/>
      <c r="S130" s="111"/>
      <c r="T130" s="111"/>
      <c r="U130" s="87" t="e">
        <f>(AA130-AB130)/ABS(AB130)</f>
        <v>#DIV/0!</v>
      </c>
      <c r="V130" s="87">
        <f>(AB130-AC130)/ABS(AC130)</f>
        <v>-1</v>
      </c>
      <c r="W130" s="87">
        <f>(AC130-AD130)/ABS(AD130)</f>
        <v>0.47592067988668557</v>
      </c>
      <c r="X130" s="110">
        <f>AA130-AB130</f>
        <v>0</v>
      </c>
      <c r="Y130" s="110">
        <f>AB130-AC130</f>
        <v>-3.1259999999999999</v>
      </c>
      <c r="Z130" s="110">
        <f>AC130-AD130</f>
        <v>1.008</v>
      </c>
      <c r="AA130" s="111"/>
      <c r="AB130" s="111"/>
      <c r="AC130" s="111">
        <v>3.1259999999999999</v>
      </c>
      <c r="AD130" s="111">
        <v>2.1179999999999999</v>
      </c>
      <c r="AE130" s="87" t="e">
        <f>(AK130-AL130)/ABS(AL130)</f>
        <v>#DIV/0!</v>
      </c>
      <c r="AF130" s="87">
        <f>(AL130-AM130)/ABS(AM130)</f>
        <v>-1</v>
      </c>
      <c r="AG130" s="87">
        <f>(AM130-AN130)/ABS(AN130)</f>
        <v>0.68896551724137922</v>
      </c>
      <c r="AH130" s="110">
        <f>AK130-AL130</f>
        <v>0</v>
      </c>
      <c r="AI130" s="110">
        <f>AL130-AM130</f>
        <v>-2.4489999999999998</v>
      </c>
      <c r="AJ130" s="110">
        <f>AM130-AN130</f>
        <v>0.99899999999999989</v>
      </c>
      <c r="AK130" s="111"/>
      <c r="AL130" s="111"/>
      <c r="AM130" s="111">
        <v>2.4489999999999998</v>
      </c>
      <c r="AN130" s="111">
        <v>1.45</v>
      </c>
      <c r="AO130" s="87" t="e">
        <f>(AU130-AV130)/ABS(AV130)</f>
        <v>#DIV/0!</v>
      </c>
      <c r="AP130" s="87">
        <f>(AV130-AW130)/ABS(AW130)</f>
        <v>-1</v>
      </c>
      <c r="AQ130" s="87">
        <f>(AW130-AX130)/ABS(AX130)</f>
        <v>0.67062107466852761</v>
      </c>
      <c r="AR130" s="110">
        <f>AU130-AV130</f>
        <v>0</v>
      </c>
      <c r="AS130" s="110">
        <f>AV130-AW130</f>
        <v>-2.3940000000000001</v>
      </c>
      <c r="AT130" s="110">
        <f>AW130-AX130</f>
        <v>0.96100000000000008</v>
      </c>
      <c r="AU130" s="111"/>
      <c r="AV130" s="111"/>
      <c r="AW130" s="111">
        <v>2.3940000000000001</v>
      </c>
      <c r="AX130" s="111">
        <v>1.4330000000000001</v>
      </c>
      <c r="AY130" s="87" t="e">
        <f>(BE130-BF130)/ABS(BF130)</f>
        <v>#DIV/0!</v>
      </c>
      <c r="AZ130" s="87">
        <f>(BF130-BG130)/ABS(BG130)</f>
        <v>-1</v>
      </c>
      <c r="BA130" s="87">
        <f>(BG130-BH130)/ABS(BH130)</f>
        <v>0.58874120406567643</v>
      </c>
      <c r="BB130" s="110">
        <f>BE130-BF130</f>
        <v>0</v>
      </c>
      <c r="BC130" s="110">
        <f>BF130-BG130</f>
        <v>-2.032</v>
      </c>
      <c r="BD130" s="110">
        <f>BG130-BH130</f>
        <v>0.75300000000000011</v>
      </c>
      <c r="BE130" s="111"/>
      <c r="BF130" s="111"/>
      <c r="BG130" s="111">
        <v>2.032</v>
      </c>
      <c r="BH130" s="111">
        <v>1.2789999999999999</v>
      </c>
      <c r="BI130" s="87" t="e">
        <f>(BO130-BP130)/ABS(BP130)</f>
        <v>#DIV/0!</v>
      </c>
      <c r="BJ130" s="87">
        <f>(BP130-BQ130)/ABS(BQ130)</f>
        <v>-1</v>
      </c>
      <c r="BK130" s="87">
        <f>(BQ130-BR130)/ABS(BR130)</f>
        <v>0.55755395683453246</v>
      </c>
      <c r="BL130" s="110">
        <f>BO130-BP130</f>
        <v>0</v>
      </c>
      <c r="BM130" s="110">
        <f>BP130-BQ130</f>
        <v>-3.0310000000000001</v>
      </c>
      <c r="BN130" s="110">
        <f>BQ130-BR130</f>
        <v>1.0850000000000002</v>
      </c>
      <c r="BO130" s="111"/>
      <c r="BP130" s="111"/>
      <c r="BQ130" s="111">
        <v>3.0310000000000001</v>
      </c>
      <c r="BR130" s="111">
        <v>1.946</v>
      </c>
      <c r="BS130" s="87" t="e">
        <f>(BY130-BZ130)/ABS(BZ130)</f>
        <v>#DIV/0!</v>
      </c>
      <c r="BT130" s="87">
        <f>(BZ130-CA130)/ABS(CA130)</f>
        <v>-1</v>
      </c>
      <c r="BU130" s="87">
        <f>(CA130-CB130)/ABS(CB130)</f>
        <v>0</v>
      </c>
      <c r="BV130" s="110">
        <f>BY130-BZ130</f>
        <v>0</v>
      </c>
      <c r="BW130" s="110">
        <f>BZ130-CA130</f>
        <v>-1</v>
      </c>
      <c r="BX130" s="110">
        <f>CA130-CB130</f>
        <v>0</v>
      </c>
      <c r="BY130" s="54"/>
      <c r="BZ130" s="54"/>
      <c r="CA130" s="54">
        <v>1</v>
      </c>
      <c r="CB130" s="54">
        <v>1</v>
      </c>
      <c r="CC130" s="110">
        <f>Tabel1[[#This Row],[2023 - Antal skibe ]]-Tabel1[[#This Row],[2022 - Antal skibe ]]</f>
        <v>0</v>
      </c>
      <c r="CD130" s="110">
        <f>Tabel1[[#This Row],[2022 - Antal skibe ]]-Tabel1[[#This Row],[2021 - Antal skibe ]]</f>
        <v>0</v>
      </c>
      <c r="CE130" s="5"/>
      <c r="CF130" s="5"/>
      <c r="CG130" s="5"/>
      <c r="CH130" s="100" t="e">
        <f>(Tabel1[[#This Row],[Godsomsætning 2023]]-Tabel1[[#This Row],[Godsomsætning 2022]])/Tabel1[[#This Row],[Godsomsætning 2022]]</f>
        <v>#DIV/0!</v>
      </c>
      <c r="CI130" s="100" t="e">
        <f>(Tabel1[[#This Row],[Godsomsætning 2022]]-Tabel1[[#This Row],[Godsomsætning 2021]])/Tabel1[[#This Row],[Godsomsætning 2021]]</f>
        <v>#DIV/0!</v>
      </c>
      <c r="CJ130" s="99">
        <f>Tabel1[[#This Row],[Godsomsætning 2023]]-Tabel1[[#This Row],[Godsomsætning 2022]]</f>
        <v>0</v>
      </c>
      <c r="CK130" s="89">
        <f>Tabel1[[#This Row],[Godsomsætning 2022]]-Tabel1[[#This Row],[Godsomsætning 2021]]</f>
        <v>0</v>
      </c>
      <c r="CL130" s="54"/>
      <c r="CM130" s="54"/>
      <c r="CN130" s="54"/>
      <c r="CO130" s="19"/>
      <c r="CP130" s="1" t="s">
        <v>9</v>
      </c>
      <c r="CQ130" s="4"/>
      <c r="CR130" s="1">
        <v>6960</v>
      </c>
      <c r="CS130" s="1" t="s">
        <v>333</v>
      </c>
      <c r="CT130" s="15" t="s">
        <v>10</v>
      </c>
    </row>
    <row r="131" spans="1:98" s="97" customFormat="1" x14ac:dyDescent="0.25">
      <c r="A131" s="80" t="s">
        <v>380</v>
      </c>
      <c r="B131" s="117">
        <v>33780532</v>
      </c>
      <c r="C131" s="5" t="s">
        <v>165</v>
      </c>
      <c r="D131" t="s">
        <v>202</v>
      </c>
      <c r="E131">
        <v>289900</v>
      </c>
      <c r="F131" s="108">
        <v>45028</v>
      </c>
      <c r="G131" s="109"/>
      <c r="H131" s="109"/>
      <c r="I131" s="109" t="s">
        <v>21</v>
      </c>
      <c r="J131" s="109" t="s">
        <v>21</v>
      </c>
      <c r="K131" s="87" t="e">
        <f>Q131/R131-1</f>
        <v>#DIV/0!</v>
      </c>
      <c r="L131" s="87" t="e">
        <f>R131/S131-1</f>
        <v>#DIV/0!</v>
      </c>
      <c r="M131" s="87" t="e">
        <f>S131/T131-1</f>
        <v>#DIV/0!</v>
      </c>
      <c r="N131" s="110">
        <f>Q131-R131</f>
        <v>0</v>
      </c>
      <c r="O131" s="110">
        <f>R131-S131</f>
        <v>0</v>
      </c>
      <c r="P131" s="110">
        <f>S131-T131</f>
        <v>0</v>
      </c>
      <c r="Q131" s="111"/>
      <c r="R131" s="111"/>
      <c r="S131" s="111"/>
      <c r="T131" s="111"/>
      <c r="U131" s="87" t="e">
        <f>(AA131-AB131)/ABS(AB131)</f>
        <v>#DIV/0!</v>
      </c>
      <c r="V131" s="87">
        <f>(AB131-AC131)/ABS(AC131)</f>
        <v>-1</v>
      </c>
      <c r="W131" s="87">
        <f>(AC131-AD131)/ABS(AD131)</f>
        <v>0.4374057688029856</v>
      </c>
      <c r="X131" s="110">
        <f>AA131-AB131</f>
        <v>0</v>
      </c>
      <c r="Y131" s="110">
        <f>AB131-AC131</f>
        <v>-58.155999999999999</v>
      </c>
      <c r="Z131" s="110">
        <f>AC131-AD131</f>
        <v>17.696999999999996</v>
      </c>
      <c r="AA131" s="111"/>
      <c r="AB131" s="111"/>
      <c r="AC131" s="111">
        <v>58.155999999999999</v>
      </c>
      <c r="AD131" s="111">
        <v>40.459000000000003</v>
      </c>
      <c r="AE131" s="87" t="e">
        <f>(AK131-AL131)/ABS(AL131)</f>
        <v>#DIV/0!</v>
      </c>
      <c r="AF131" s="87">
        <f>(AL131-AM131)/ABS(AM131)</f>
        <v>-1</v>
      </c>
      <c r="AG131" s="87">
        <f>(AM131-AN131)/ABS(AN131)</f>
        <v>1.3480997337206486</v>
      </c>
      <c r="AH131" s="110">
        <f>AK131-AL131</f>
        <v>0</v>
      </c>
      <c r="AI131" s="110">
        <f>AL131-AM131</f>
        <v>-2.8759999999999999</v>
      </c>
      <c r="AJ131" s="110">
        <f>AM131-AN131</f>
        <v>11.138</v>
      </c>
      <c r="AK131" s="111"/>
      <c r="AL131" s="111"/>
      <c r="AM131" s="111">
        <v>2.8759999999999999</v>
      </c>
      <c r="AN131" s="111">
        <v>-8.2620000000000005</v>
      </c>
      <c r="AO131" s="87" t="e">
        <f>(AU131-AV131)/ABS(AV131)</f>
        <v>#DIV/0!</v>
      </c>
      <c r="AP131" s="87">
        <f>(AV131-AW131)/ABS(AW131)</f>
        <v>-1</v>
      </c>
      <c r="AQ131" s="87">
        <f>(AW131-AX131)/ABS(AX131)</f>
        <v>2.8346923647146034</v>
      </c>
      <c r="AR131" s="110">
        <f>AU131-AV131</f>
        <v>0</v>
      </c>
      <c r="AS131" s="110">
        <f>AV131-AW131</f>
        <v>-2.4750000000000001</v>
      </c>
      <c r="AT131" s="110">
        <f>AW131-AX131</f>
        <v>3.8239999999999998</v>
      </c>
      <c r="AU131" s="111"/>
      <c r="AV131" s="111"/>
      <c r="AW131" s="111">
        <v>2.4750000000000001</v>
      </c>
      <c r="AX131" s="111">
        <v>-1.349</v>
      </c>
      <c r="AY131" s="87" t="e">
        <f>(BE131-BF131)/ABS(BF131)</f>
        <v>#DIV/0!</v>
      </c>
      <c r="AZ131" s="87">
        <f>(BF131-BG131)/ABS(BG131)</f>
        <v>-1</v>
      </c>
      <c r="BA131" s="87">
        <f>(BG131-BH131)/ABS(BH131)</f>
        <v>0.13336966677047657</v>
      </c>
      <c r="BB131" s="110">
        <f>BE131-BF131</f>
        <v>0</v>
      </c>
      <c r="BC131" s="110">
        <f>BF131-BG131</f>
        <v>-14.557</v>
      </c>
      <c r="BD131" s="110">
        <f>BG131-BH131</f>
        <v>1.713000000000001</v>
      </c>
      <c r="BE131" s="111"/>
      <c r="BF131" s="111"/>
      <c r="BG131" s="111">
        <v>14.557</v>
      </c>
      <c r="BH131" s="111">
        <v>12.843999999999999</v>
      </c>
      <c r="BI131" s="87" t="e">
        <f>(BO131-BP131)/ABS(BP131)</f>
        <v>#DIV/0!</v>
      </c>
      <c r="BJ131" s="87">
        <f>(BP131-BQ131)/ABS(BQ131)</f>
        <v>-1</v>
      </c>
      <c r="BK131" s="87">
        <f>(BQ131-BR131)/ABS(BR131)</f>
        <v>3.6163767179738487E-2</v>
      </c>
      <c r="BL131" s="110">
        <f>BO131-BP131</f>
        <v>0</v>
      </c>
      <c r="BM131" s="110">
        <f>BP131-BQ131</f>
        <v>-93.033000000000001</v>
      </c>
      <c r="BN131" s="110">
        <f>BQ131-BR131</f>
        <v>3.2469999999999999</v>
      </c>
      <c r="BO131" s="111"/>
      <c r="BP131" s="111"/>
      <c r="BQ131" s="111">
        <v>93.033000000000001</v>
      </c>
      <c r="BR131" s="111">
        <v>89.786000000000001</v>
      </c>
      <c r="BS131" s="87" t="e">
        <f>(BY131-BZ131)/ABS(BZ131)</f>
        <v>#DIV/0!</v>
      </c>
      <c r="BT131" s="87">
        <f>(BZ131-CA131)/ABS(CA131)</f>
        <v>-1</v>
      </c>
      <c r="BU131" s="87">
        <f>(CA131-CB131)/ABS(CB131)</f>
        <v>0.32835820895522388</v>
      </c>
      <c r="BV131" s="110">
        <f>BY131-BZ131</f>
        <v>0</v>
      </c>
      <c r="BW131" s="110">
        <f>BZ131-CA131</f>
        <v>-89</v>
      </c>
      <c r="BX131" s="110">
        <f>CA131-CB131</f>
        <v>22</v>
      </c>
      <c r="BY131" s="54"/>
      <c r="BZ131" s="54"/>
      <c r="CA131" s="54">
        <v>89</v>
      </c>
      <c r="CB131" s="54">
        <v>67</v>
      </c>
      <c r="CC131" s="110">
        <f>Tabel1[[#This Row],[2023 - Antal skibe ]]-Tabel1[[#This Row],[2022 - Antal skibe ]]</f>
        <v>0</v>
      </c>
      <c r="CD131" s="110">
        <f>Tabel1[[#This Row],[2022 - Antal skibe ]]-Tabel1[[#This Row],[2021 - Antal skibe ]]</f>
        <v>0</v>
      </c>
      <c r="CE131" s="5"/>
      <c r="CF131" s="5"/>
      <c r="CG131" s="5"/>
      <c r="CH131" s="100" t="e">
        <f>(Tabel1[[#This Row],[Godsomsætning 2023]]-Tabel1[[#This Row],[Godsomsætning 2022]])/Tabel1[[#This Row],[Godsomsætning 2022]]</f>
        <v>#DIV/0!</v>
      </c>
      <c r="CI131" s="100" t="e">
        <f>(Tabel1[[#This Row],[Godsomsætning 2022]]-Tabel1[[#This Row],[Godsomsætning 2021]])/Tabel1[[#This Row],[Godsomsætning 2021]]</f>
        <v>#DIV/0!</v>
      </c>
      <c r="CJ131" s="99">
        <f>Tabel1[[#This Row],[Godsomsætning 2023]]-Tabel1[[#This Row],[Godsomsætning 2022]]</f>
        <v>0</v>
      </c>
      <c r="CK131" s="89">
        <f>Tabel1[[#This Row],[Godsomsætning 2022]]-Tabel1[[#This Row],[Godsomsætning 2021]]</f>
        <v>0</v>
      </c>
      <c r="CL131" s="54"/>
      <c r="CM131" s="54"/>
      <c r="CN131" s="54"/>
      <c r="CO131" s="19"/>
      <c r="CP131" s="1" t="s">
        <v>11</v>
      </c>
      <c r="CQ131" s="4"/>
      <c r="CR131" s="1">
        <v>9900</v>
      </c>
      <c r="CS131" s="1" t="s">
        <v>350</v>
      </c>
      <c r="CT131" s="15" t="s">
        <v>14</v>
      </c>
    </row>
    <row r="132" spans="1:98" s="97" customFormat="1" x14ac:dyDescent="0.25">
      <c r="A132" s="80" t="s">
        <v>114</v>
      </c>
      <c r="B132" s="117">
        <v>37306398</v>
      </c>
      <c r="C132" s="5" t="s">
        <v>112</v>
      </c>
      <c r="D132"/>
      <c r="E132">
        <v>522220</v>
      </c>
      <c r="F132" s="108">
        <v>45015</v>
      </c>
      <c r="G132" s="109"/>
      <c r="H132" s="109"/>
      <c r="I132" s="109" t="s">
        <v>21</v>
      </c>
      <c r="J132" s="109" t="s">
        <v>21</v>
      </c>
      <c r="K132" s="87" t="e">
        <f>Q132/R132-1</f>
        <v>#DIV/0!</v>
      </c>
      <c r="L132" s="87" t="e">
        <f>R132/S132-1</f>
        <v>#DIV/0!</v>
      </c>
      <c r="M132" s="87" t="e">
        <f>S132/T132-1</f>
        <v>#DIV/0!</v>
      </c>
      <c r="N132" s="110">
        <f>Q132-R132</f>
        <v>0</v>
      </c>
      <c r="O132" s="110">
        <f>R132-S132</f>
        <v>0</v>
      </c>
      <c r="P132" s="110">
        <f>S132-T132</f>
        <v>0</v>
      </c>
      <c r="Q132" s="111"/>
      <c r="R132" s="111"/>
      <c r="S132" s="111"/>
      <c r="T132" s="111"/>
      <c r="U132" s="87" t="e">
        <f>(AA132-AB132)/ABS(AB132)</f>
        <v>#DIV/0!</v>
      </c>
      <c r="V132" s="87">
        <f>(AB132-AC132)/ABS(AC132)</f>
        <v>-1</v>
      </c>
      <c r="W132" s="87">
        <f>(AC132-AD132)/ABS(AD132)</f>
        <v>1.0848214285714284</v>
      </c>
      <c r="X132" s="110">
        <f>AA132-AB132</f>
        <v>0</v>
      </c>
      <c r="Y132" s="110">
        <f>AB132-AC132</f>
        <v>-5.1369999999999996</v>
      </c>
      <c r="Z132" s="110">
        <f>AC132-AD132</f>
        <v>2.6729999999999996</v>
      </c>
      <c r="AA132" s="111"/>
      <c r="AB132" s="111"/>
      <c r="AC132" s="111">
        <v>5.1369999999999996</v>
      </c>
      <c r="AD132" s="111">
        <v>2.464</v>
      </c>
      <c r="AE132" s="87" t="e">
        <f>(AK132-AL132)/ABS(AL132)</f>
        <v>#DIV/0!</v>
      </c>
      <c r="AF132" s="87">
        <f>(AL132-AM132)/ABS(AM132)</f>
        <v>-1</v>
      </c>
      <c r="AG132" s="87">
        <f>(AM132-AN132)/ABS(AN132)</f>
        <v>374.85714285714289</v>
      </c>
      <c r="AH132" s="110">
        <f>AK132-AL132</f>
        <v>0</v>
      </c>
      <c r="AI132" s="110">
        <f>AL132-AM132</f>
        <v>-2.617</v>
      </c>
      <c r="AJ132" s="110">
        <f>AM132-AN132</f>
        <v>2.6240000000000001</v>
      </c>
      <c r="AK132" s="111"/>
      <c r="AL132" s="111"/>
      <c r="AM132" s="111">
        <v>2.617</v>
      </c>
      <c r="AN132" s="111">
        <v>-7.0000000000000001E-3</v>
      </c>
      <c r="AO132" s="87" t="e">
        <f>(AU132-AV132)/ABS(AV132)</f>
        <v>#DIV/0!</v>
      </c>
      <c r="AP132" s="87">
        <f>(AV132-AW132)/ABS(AW132)</f>
        <v>-1</v>
      </c>
      <c r="AQ132" s="87">
        <f>(AW132-AX132)/ABS(AX132)</f>
        <v>32.787500000000001</v>
      </c>
      <c r="AR132" s="110">
        <f>AU132-AV132</f>
        <v>0</v>
      </c>
      <c r="AS132" s="110">
        <f>AV132-AW132</f>
        <v>-2.5430000000000001</v>
      </c>
      <c r="AT132" s="110">
        <f>AW132-AX132</f>
        <v>2.6230000000000002</v>
      </c>
      <c r="AU132" s="111"/>
      <c r="AV132" s="111"/>
      <c r="AW132" s="111">
        <v>2.5430000000000001</v>
      </c>
      <c r="AX132" s="111">
        <v>-0.08</v>
      </c>
      <c r="AY132" s="87" t="e">
        <f>(BE132-BF132)/ABS(BF132)</f>
        <v>#DIV/0!</v>
      </c>
      <c r="AZ132" s="87">
        <f>(BF132-BG132)/ABS(BG132)</f>
        <v>-1</v>
      </c>
      <c r="BA132" s="87">
        <f>(BG132-BH132)/ABS(BH132)</f>
        <v>1.0761743546339397</v>
      </c>
      <c r="BB132" s="110">
        <f>BE132-BF132</f>
        <v>0</v>
      </c>
      <c r="BC132" s="110">
        <f>BF132-BG132</f>
        <v>-4.9059999999999997</v>
      </c>
      <c r="BD132" s="110">
        <f>BG132-BH132</f>
        <v>2.5429999999999997</v>
      </c>
      <c r="BE132" s="111"/>
      <c r="BF132" s="111"/>
      <c r="BG132" s="111">
        <v>4.9059999999999997</v>
      </c>
      <c r="BH132" s="111">
        <v>2.363</v>
      </c>
      <c r="BI132" s="87" t="e">
        <f>(BO132-BP132)/ABS(BP132)</f>
        <v>#DIV/0!</v>
      </c>
      <c r="BJ132" s="87">
        <f>(BP132-BQ132)/ABS(BQ132)</f>
        <v>-1</v>
      </c>
      <c r="BK132" s="87">
        <f>(BQ132-BR132)/ABS(BR132)</f>
        <v>0.40003240440699944</v>
      </c>
      <c r="BL132" s="110">
        <f>BO132-BP132</f>
        <v>0</v>
      </c>
      <c r="BM132" s="110">
        <f>BP132-BQ132</f>
        <v>-8.641</v>
      </c>
      <c r="BN132" s="110">
        <f>BQ132-BR132</f>
        <v>2.4690000000000003</v>
      </c>
      <c r="BO132" s="111"/>
      <c r="BP132" s="111"/>
      <c r="BQ132" s="111">
        <v>8.641</v>
      </c>
      <c r="BR132" s="111">
        <v>6.1719999999999997</v>
      </c>
      <c r="BS132" s="87" t="e">
        <f>(BY132-BZ132)/ABS(BZ132)</f>
        <v>#DIV/0!</v>
      </c>
      <c r="BT132" s="87">
        <f>(BZ132-CA132)/ABS(CA132)</f>
        <v>-1</v>
      </c>
      <c r="BU132" s="87">
        <f>(CA132-CB132)/ABS(CB132)</f>
        <v>0</v>
      </c>
      <c r="BV132" s="110">
        <f>BY132-BZ132</f>
        <v>0</v>
      </c>
      <c r="BW132" s="110">
        <f>BZ132-CA132</f>
        <v>-8</v>
      </c>
      <c r="BX132" s="110">
        <f>CA132-CB132</f>
        <v>0</v>
      </c>
      <c r="BY132" s="54"/>
      <c r="BZ132" s="54"/>
      <c r="CA132" s="54">
        <v>8</v>
      </c>
      <c r="CB132" s="54">
        <v>8</v>
      </c>
      <c r="CC132" s="110">
        <f>Tabel1[[#This Row],[2023 - Antal skibe ]]-Tabel1[[#This Row],[2022 - Antal skibe ]]</f>
        <v>0</v>
      </c>
      <c r="CD132" s="110">
        <f>Tabel1[[#This Row],[2022 - Antal skibe ]]-Tabel1[[#This Row],[2021 - Antal skibe ]]</f>
        <v>0</v>
      </c>
      <c r="CE132" s="5"/>
      <c r="CF132" s="5"/>
      <c r="CG132" s="5"/>
      <c r="CH132" s="100" t="e">
        <f>(Tabel1[[#This Row],[Godsomsætning 2023]]-Tabel1[[#This Row],[Godsomsætning 2022]])/Tabel1[[#This Row],[Godsomsætning 2022]]</f>
        <v>#DIV/0!</v>
      </c>
      <c r="CI132" s="100" t="e">
        <f>(Tabel1[[#This Row],[Godsomsætning 2022]]-Tabel1[[#This Row],[Godsomsætning 2021]])/Tabel1[[#This Row],[Godsomsætning 2021]]</f>
        <v>#DIV/0!</v>
      </c>
      <c r="CJ132" s="99">
        <f>Tabel1[[#This Row],[Godsomsætning 2023]]-Tabel1[[#This Row],[Godsomsætning 2022]]</f>
        <v>0</v>
      </c>
      <c r="CK132" s="89">
        <f>Tabel1[[#This Row],[Godsomsætning 2022]]-Tabel1[[#This Row],[Godsomsætning 2021]]</f>
        <v>0</v>
      </c>
      <c r="CL132" s="54"/>
      <c r="CM132" s="54"/>
      <c r="CN132" s="54"/>
      <c r="CO132" s="19"/>
      <c r="CP132" s="1" t="s">
        <v>9</v>
      </c>
      <c r="CQ132" s="4"/>
      <c r="CR132" s="1">
        <v>7770</v>
      </c>
      <c r="CS132" s="1" t="s">
        <v>364</v>
      </c>
      <c r="CT132" s="15" t="s">
        <v>14</v>
      </c>
    </row>
    <row r="133" spans="1:98" s="97" customFormat="1" x14ac:dyDescent="0.25">
      <c r="A133" s="80" t="s">
        <v>216</v>
      </c>
      <c r="B133" s="117">
        <v>28316658</v>
      </c>
      <c r="C133" s="5" t="s">
        <v>353</v>
      </c>
      <c r="D133" s="5"/>
      <c r="E133">
        <v>522920</v>
      </c>
      <c r="F133" s="108">
        <v>45044</v>
      </c>
      <c r="G133" s="109"/>
      <c r="H133" s="109"/>
      <c r="I133" s="109" t="s">
        <v>21</v>
      </c>
      <c r="J133" s="109" t="s">
        <v>21</v>
      </c>
      <c r="K133" s="87" t="e">
        <f>Q133/R133-1</f>
        <v>#DIV/0!</v>
      </c>
      <c r="L133" s="87" t="e">
        <f>R133/S133-1</f>
        <v>#DIV/0!</v>
      </c>
      <c r="M133" s="87" t="e">
        <f>S133/T133-1</f>
        <v>#DIV/0!</v>
      </c>
      <c r="N133" s="110">
        <f>Q133-R133</f>
        <v>0</v>
      </c>
      <c r="O133" s="110">
        <f>R133-S133</f>
        <v>0</v>
      </c>
      <c r="P133" s="110">
        <f>S133-T133</f>
        <v>0</v>
      </c>
      <c r="Q133" s="111"/>
      <c r="R133" s="111"/>
      <c r="S133" s="111"/>
      <c r="T133" s="111"/>
      <c r="U133" s="87" t="e">
        <f>(AA133-AB133)/ABS(AB133)</f>
        <v>#DIV/0!</v>
      </c>
      <c r="V133" s="87">
        <f>(AB133-AC133)/ABS(AC133)</f>
        <v>-1</v>
      </c>
      <c r="W133" s="87">
        <f>(AC133-AD133)/ABS(AD133)</f>
        <v>0.21325164018868945</v>
      </c>
      <c r="X133" s="110">
        <f>AA133-AB133</f>
        <v>0</v>
      </c>
      <c r="Y133" s="110">
        <f>AB133-AC133</f>
        <v>-22.376000000000001</v>
      </c>
      <c r="Z133" s="110">
        <f>AC133-AD133</f>
        <v>3.9329999999999998</v>
      </c>
      <c r="AA133" s="111"/>
      <c r="AB133" s="111"/>
      <c r="AC133" s="111">
        <v>22.376000000000001</v>
      </c>
      <c r="AD133" s="111">
        <v>18.443000000000001</v>
      </c>
      <c r="AE133" s="87" t="e">
        <f>(AK133-AL133)/ABS(AL133)</f>
        <v>#DIV/0!</v>
      </c>
      <c r="AF133" s="87">
        <f>(AL133-AM133)/ABS(AM133)</f>
        <v>-1</v>
      </c>
      <c r="AG133" s="87">
        <f>(AM133-AN133)/ABS(AN133)</f>
        <v>1.0153256704980842</v>
      </c>
      <c r="AH133" s="110">
        <f>AK133-AL133</f>
        <v>0</v>
      </c>
      <c r="AI133" s="110">
        <f>AL133-AM133</f>
        <v>-3.1560000000000001</v>
      </c>
      <c r="AJ133" s="110">
        <f>AM133-AN133</f>
        <v>1.59</v>
      </c>
      <c r="AK133" s="111"/>
      <c r="AL133" s="111"/>
      <c r="AM133" s="111">
        <v>3.1560000000000001</v>
      </c>
      <c r="AN133" s="111">
        <v>1.5660000000000001</v>
      </c>
      <c r="AO133" s="87" t="e">
        <f>(AU133-AV133)/ABS(AV133)</f>
        <v>#DIV/0!</v>
      </c>
      <c r="AP133" s="87">
        <f>(AV133-AW133)/ABS(AW133)</f>
        <v>-1</v>
      </c>
      <c r="AQ133" s="87">
        <f>(AW133-AX133)/ABS(AX133)</f>
        <v>1.3716381418092909</v>
      </c>
      <c r="AR133" s="110">
        <f>AU133-AV133</f>
        <v>0</v>
      </c>
      <c r="AS133" s="110">
        <f>AV133-AW133</f>
        <v>-2.91</v>
      </c>
      <c r="AT133" s="110">
        <f>AW133-AX133</f>
        <v>1.6830000000000001</v>
      </c>
      <c r="AU133" s="111"/>
      <c r="AV133" s="111"/>
      <c r="AW133" s="111">
        <v>2.91</v>
      </c>
      <c r="AX133" s="111">
        <v>1.2270000000000001</v>
      </c>
      <c r="AY133" s="87" t="e">
        <f>(BE133-BF133)/ABS(BF133)</f>
        <v>#DIV/0!</v>
      </c>
      <c r="AZ133" s="87">
        <f>(BF133-BG133)/ABS(BG133)</f>
        <v>-1</v>
      </c>
      <c r="BA133" s="87">
        <f>(BG133-BH133)/ABS(BH133)</f>
        <v>-0.33989334088442114</v>
      </c>
      <c r="BB133" s="110">
        <f>BE133-BF133</f>
        <v>0</v>
      </c>
      <c r="BC133" s="110">
        <f>BF133-BG133</f>
        <v>-13.987</v>
      </c>
      <c r="BD133" s="110">
        <f>BG133-BH133</f>
        <v>-7.202</v>
      </c>
      <c r="BE133" s="111"/>
      <c r="BF133" s="111"/>
      <c r="BG133" s="111">
        <v>13.987</v>
      </c>
      <c r="BH133" s="111">
        <v>21.189</v>
      </c>
      <c r="BI133" s="87" t="e">
        <f>(BO133-BP133)/ABS(BP133)</f>
        <v>#DIV/0!</v>
      </c>
      <c r="BJ133" s="87">
        <f>(BP133-BQ133)/ABS(BQ133)</f>
        <v>-1</v>
      </c>
      <c r="BK133" s="87">
        <f>(BQ133-BR133)/ABS(BR133)</f>
        <v>-6.5816555868366808E-2</v>
      </c>
      <c r="BL133" s="110">
        <f>BO133-BP133</f>
        <v>0</v>
      </c>
      <c r="BM133" s="110">
        <f>BP133-BQ133</f>
        <v>-39.487000000000002</v>
      </c>
      <c r="BN133" s="110">
        <f>BQ133-BR133</f>
        <v>-2.7819999999999965</v>
      </c>
      <c r="BO133" s="111"/>
      <c r="BP133" s="111"/>
      <c r="BQ133" s="111">
        <v>39.487000000000002</v>
      </c>
      <c r="BR133" s="111">
        <v>42.268999999999998</v>
      </c>
      <c r="BS133" s="87" t="e">
        <f>(BY133-BZ133)/ABS(BZ133)</f>
        <v>#DIV/0!</v>
      </c>
      <c r="BT133" s="87">
        <f>(BZ133-CA133)/ABS(CA133)</f>
        <v>-1</v>
      </c>
      <c r="BU133" s="87">
        <f>(CA133-CB133)/ABS(CB133)</f>
        <v>0.1</v>
      </c>
      <c r="BV133" s="110">
        <f>BY133-BZ133</f>
        <v>0</v>
      </c>
      <c r="BW133" s="110">
        <f>BZ133-CA133</f>
        <v>-44</v>
      </c>
      <c r="BX133" s="110">
        <f>CA133-CB133</f>
        <v>4</v>
      </c>
      <c r="BY133" s="54"/>
      <c r="BZ133" s="54"/>
      <c r="CA133" s="54">
        <v>44</v>
      </c>
      <c r="CB133" s="54">
        <v>40</v>
      </c>
      <c r="CC133" s="110">
        <f>Tabel1[[#This Row],[2023 - Antal skibe ]]-Tabel1[[#This Row],[2022 - Antal skibe ]]</f>
        <v>0</v>
      </c>
      <c r="CD133" s="110">
        <f>Tabel1[[#This Row],[2022 - Antal skibe ]]-Tabel1[[#This Row],[2021 - Antal skibe ]]</f>
        <v>0</v>
      </c>
      <c r="CE133" s="5"/>
      <c r="CF133" s="5"/>
      <c r="CG133" s="5"/>
      <c r="CH133" s="100" t="e">
        <f>(Tabel1[[#This Row],[Godsomsætning 2023]]-Tabel1[[#This Row],[Godsomsætning 2022]])/Tabel1[[#This Row],[Godsomsætning 2022]]</f>
        <v>#DIV/0!</v>
      </c>
      <c r="CI133" s="100" t="e">
        <f>(Tabel1[[#This Row],[Godsomsætning 2022]]-Tabel1[[#This Row],[Godsomsætning 2021]])/Tabel1[[#This Row],[Godsomsætning 2021]]</f>
        <v>#DIV/0!</v>
      </c>
      <c r="CJ133" s="99">
        <f>Tabel1[[#This Row],[Godsomsætning 2023]]-Tabel1[[#This Row],[Godsomsætning 2022]]</f>
        <v>0</v>
      </c>
      <c r="CK133" s="89">
        <f>Tabel1[[#This Row],[Godsomsætning 2022]]-Tabel1[[#This Row],[Godsomsætning 2021]]</f>
        <v>0</v>
      </c>
      <c r="CL133" s="54"/>
      <c r="CM133" s="54"/>
      <c r="CN133" s="54"/>
      <c r="CO133" s="19"/>
      <c r="CP133" s="1" t="s">
        <v>9</v>
      </c>
      <c r="CQ133" s="4"/>
      <c r="CR133" s="1">
        <v>3390</v>
      </c>
      <c r="CS133" s="1" t="s">
        <v>337</v>
      </c>
      <c r="CT133" s="15" t="s">
        <v>15</v>
      </c>
    </row>
    <row r="134" spans="1:98" s="97" customFormat="1" x14ac:dyDescent="0.25">
      <c r="A134" s="80" t="s">
        <v>215</v>
      </c>
      <c r="B134" s="117">
        <v>13835233</v>
      </c>
      <c r="C134" s="5" t="s">
        <v>355</v>
      </c>
      <c r="D134"/>
      <c r="E134">
        <v>521000</v>
      </c>
      <c r="F134" s="108">
        <v>45040</v>
      </c>
      <c r="G134" s="109"/>
      <c r="H134" s="109"/>
      <c r="I134" s="109" t="s">
        <v>21</v>
      </c>
      <c r="J134" s="109" t="s">
        <v>21</v>
      </c>
      <c r="K134" s="87" t="e">
        <f>Q134/R134-1</f>
        <v>#DIV/0!</v>
      </c>
      <c r="L134" s="87" t="e">
        <f>R134/S134-1</f>
        <v>#DIV/0!</v>
      </c>
      <c r="M134" s="87" t="e">
        <f>S134/T134-1</f>
        <v>#DIV/0!</v>
      </c>
      <c r="N134" s="110">
        <f>Q134-R134</f>
        <v>0</v>
      </c>
      <c r="O134" s="110">
        <f>R134-S134</f>
        <v>0</v>
      </c>
      <c r="P134" s="110">
        <f>S134-T134</f>
        <v>0</v>
      </c>
      <c r="Q134" s="111"/>
      <c r="R134" s="111"/>
      <c r="S134" s="111"/>
      <c r="T134" s="111"/>
      <c r="U134" s="87" t="e">
        <f>(AA134-AB134)/ABS(AB134)</f>
        <v>#DIV/0!</v>
      </c>
      <c r="V134" s="87">
        <f>(AB134-AC134)/ABS(AC134)</f>
        <v>-1</v>
      </c>
      <c r="W134" s="87">
        <f>(AC134-AD134)/ABS(AD134)</f>
        <v>-0.25615621392843391</v>
      </c>
      <c r="X134" s="110">
        <f>AA134-AB134</f>
        <v>0</v>
      </c>
      <c r="Y134" s="110">
        <f>AB134-AC134</f>
        <v>-46.398000000000003</v>
      </c>
      <c r="Z134" s="110">
        <f>AC134-AD134</f>
        <v>-15.977999999999994</v>
      </c>
      <c r="AA134" s="111"/>
      <c r="AB134" s="111"/>
      <c r="AC134" s="111">
        <v>46.398000000000003</v>
      </c>
      <c r="AD134" s="111">
        <v>62.375999999999998</v>
      </c>
      <c r="AE134" s="87" t="e">
        <f>(AK134-AL134)/ABS(AL134)</f>
        <v>#DIV/0!</v>
      </c>
      <c r="AF134" s="87">
        <f>(AL134-AM134)/ABS(AM134)</f>
        <v>-1</v>
      </c>
      <c r="AG134" s="87">
        <f>(AM134-AN134)/ABS(AN134)</f>
        <v>-0.61588574292157361</v>
      </c>
      <c r="AH134" s="110">
        <f>AK134-AL134</f>
        <v>0</v>
      </c>
      <c r="AI134" s="110">
        <f>AL134-AM134</f>
        <v>-3.0659999999999998</v>
      </c>
      <c r="AJ134" s="110">
        <f>AM134-AN134</f>
        <v>-4.9160000000000004</v>
      </c>
      <c r="AK134" s="111"/>
      <c r="AL134" s="111"/>
      <c r="AM134" s="111">
        <v>3.0659999999999998</v>
      </c>
      <c r="AN134" s="111">
        <v>7.9820000000000002</v>
      </c>
      <c r="AO134" s="87" t="e">
        <f>(AU134-AV134)/ABS(AV134)</f>
        <v>#DIV/0!</v>
      </c>
      <c r="AP134" s="87">
        <f>(AV134-AW134)/ABS(AW134)</f>
        <v>-1</v>
      </c>
      <c r="AQ134" s="87">
        <f>(AW134-AX134)/ABS(AX134)</f>
        <v>-0.60908637044433356</v>
      </c>
      <c r="AR134" s="110">
        <f>AU134-AV134</f>
        <v>0</v>
      </c>
      <c r="AS134" s="110">
        <f>AV134-AW134</f>
        <v>-3.1320000000000001</v>
      </c>
      <c r="AT134" s="110">
        <f>AW134-AX134</f>
        <v>-4.8800000000000008</v>
      </c>
      <c r="AU134" s="111"/>
      <c r="AV134" s="111"/>
      <c r="AW134" s="111">
        <v>3.1320000000000001</v>
      </c>
      <c r="AX134" s="111">
        <v>8.0120000000000005</v>
      </c>
      <c r="AY134" s="87" t="e">
        <f>(BE134-BF134)/ABS(BF134)</f>
        <v>#DIV/0!</v>
      </c>
      <c r="AZ134" s="87">
        <f>(BF134-BG134)/ABS(BG134)</f>
        <v>-1</v>
      </c>
      <c r="BA134" s="87">
        <f>(BG134-BH134)/ABS(BH134)</f>
        <v>-0.16206896551724129</v>
      </c>
      <c r="BB134" s="110">
        <f>BE134-BF134</f>
        <v>0</v>
      </c>
      <c r="BC134" s="110">
        <f>BF134-BG134</f>
        <v>-19.440000000000001</v>
      </c>
      <c r="BD134" s="110">
        <f>BG134-BH134</f>
        <v>-3.759999999999998</v>
      </c>
      <c r="BE134" s="111"/>
      <c r="BF134" s="111"/>
      <c r="BG134" s="111">
        <v>19.440000000000001</v>
      </c>
      <c r="BH134" s="111">
        <v>23.2</v>
      </c>
      <c r="BI134" s="87" t="e">
        <f>(BO134-BP134)/ABS(BP134)</f>
        <v>#DIV/0!</v>
      </c>
      <c r="BJ134" s="87">
        <f>(BP134-BQ134)/ABS(BQ134)</f>
        <v>-1</v>
      </c>
      <c r="BK134" s="87">
        <f>(BQ134-BR134)/ABS(BR134)</f>
        <v>-0.14421496311907278</v>
      </c>
      <c r="BL134" s="110">
        <f>BO134-BP134</f>
        <v>0</v>
      </c>
      <c r="BM134" s="110">
        <f>BP134-BQ134</f>
        <v>-40.606999999999999</v>
      </c>
      <c r="BN134" s="110">
        <f>BQ134-BR134</f>
        <v>-6.8430000000000035</v>
      </c>
      <c r="BO134" s="111"/>
      <c r="BP134" s="111"/>
      <c r="BQ134" s="111">
        <v>40.606999999999999</v>
      </c>
      <c r="BR134" s="111">
        <v>47.45</v>
      </c>
      <c r="BS134" s="87" t="e">
        <f>(BY134-BZ134)/ABS(BZ134)</f>
        <v>#DIV/0!</v>
      </c>
      <c r="BT134" s="87">
        <f>(BZ134-CA134)/ABS(CA134)</f>
        <v>-1</v>
      </c>
      <c r="BU134" s="87">
        <f>(CA134-CB134)/ABS(CB134)</f>
        <v>-0.171875</v>
      </c>
      <c r="BV134" s="110">
        <f>BY134-BZ134</f>
        <v>0</v>
      </c>
      <c r="BW134" s="110">
        <f>BZ134-CA134</f>
        <v>-53</v>
      </c>
      <c r="BX134" s="110">
        <f>CA134-CB134</f>
        <v>-11</v>
      </c>
      <c r="BY134" s="54"/>
      <c r="BZ134" s="54"/>
      <c r="CA134" s="54">
        <v>53</v>
      </c>
      <c r="CB134" s="54">
        <v>64</v>
      </c>
      <c r="CC134" s="110">
        <f>Tabel1[[#This Row],[2023 - Antal skibe ]]-Tabel1[[#This Row],[2022 - Antal skibe ]]</f>
        <v>0</v>
      </c>
      <c r="CD134" s="110">
        <f>Tabel1[[#This Row],[2022 - Antal skibe ]]-Tabel1[[#This Row],[2021 - Antal skibe ]]</f>
        <v>0</v>
      </c>
      <c r="CE134" s="5"/>
      <c r="CF134" s="5"/>
      <c r="CG134" s="5"/>
      <c r="CH134" s="100" t="e">
        <f>(Tabel1[[#This Row],[Godsomsætning 2023]]-Tabel1[[#This Row],[Godsomsætning 2022]])/Tabel1[[#This Row],[Godsomsætning 2022]]</f>
        <v>#DIV/0!</v>
      </c>
      <c r="CI134" s="100" t="e">
        <f>(Tabel1[[#This Row],[Godsomsætning 2022]]-Tabel1[[#This Row],[Godsomsætning 2021]])/Tabel1[[#This Row],[Godsomsætning 2021]]</f>
        <v>#DIV/0!</v>
      </c>
      <c r="CJ134" s="99">
        <f>Tabel1[[#This Row],[Godsomsætning 2023]]-Tabel1[[#This Row],[Godsomsætning 2022]]</f>
        <v>0</v>
      </c>
      <c r="CK134" s="89">
        <f>Tabel1[[#This Row],[Godsomsætning 2022]]-Tabel1[[#This Row],[Godsomsætning 2021]]</f>
        <v>0</v>
      </c>
      <c r="CL134" s="54"/>
      <c r="CM134" s="54"/>
      <c r="CN134" s="54"/>
      <c r="CO134" s="19"/>
      <c r="CP134" s="1" t="s">
        <v>11</v>
      </c>
      <c r="CQ134" s="4" t="s">
        <v>13</v>
      </c>
      <c r="CR134" s="1">
        <v>6700</v>
      </c>
      <c r="CS134" s="1" t="s">
        <v>349</v>
      </c>
      <c r="CT134" s="15" t="s">
        <v>12</v>
      </c>
    </row>
    <row r="135" spans="1:98" s="97" customFormat="1" x14ac:dyDescent="0.25">
      <c r="A135" s="80" t="s">
        <v>243</v>
      </c>
      <c r="B135" s="117">
        <v>11822606</v>
      </c>
      <c r="C135" s="5" t="s">
        <v>353</v>
      </c>
      <c r="D135"/>
      <c r="E135">
        <v>522910</v>
      </c>
      <c r="F135" s="108">
        <v>45027</v>
      </c>
      <c r="G135" s="109"/>
      <c r="H135" s="109"/>
      <c r="I135" s="109" t="s">
        <v>21</v>
      </c>
      <c r="J135" s="109" t="s">
        <v>302</v>
      </c>
      <c r="K135" s="87" t="e">
        <f>Q135/R135-1</f>
        <v>#DIV/0!</v>
      </c>
      <c r="L135" s="87" t="e">
        <f>R135/S135-1</f>
        <v>#DIV/0!</v>
      </c>
      <c r="M135" s="87" t="e">
        <f>S135/T135-1</f>
        <v>#DIV/0!</v>
      </c>
      <c r="N135" s="110">
        <f>Q135-R135</f>
        <v>0</v>
      </c>
      <c r="O135" s="110">
        <f>R135-S135</f>
        <v>0</v>
      </c>
      <c r="P135" s="110">
        <f>S135-T135</f>
        <v>0</v>
      </c>
      <c r="Q135" s="111"/>
      <c r="R135" s="111"/>
      <c r="S135" s="111"/>
      <c r="T135" s="111"/>
      <c r="U135" s="87" t="e">
        <f>(AA135-AB135)/ABS(AB135)</f>
        <v>#DIV/0!</v>
      </c>
      <c r="V135" s="87">
        <f>(AB135-AC135)/ABS(AC135)</f>
        <v>-1</v>
      </c>
      <c r="W135" s="87">
        <f>(AC135-AD135)/ABS(AD135)</f>
        <v>-0.39566666666666667</v>
      </c>
      <c r="X135" s="110">
        <f>AA135-AB135</f>
        <v>0</v>
      </c>
      <c r="Y135" s="110">
        <f>AB135-AC135</f>
        <v>-3.6259999999999999</v>
      </c>
      <c r="Z135" s="110">
        <f>AC135-AD135</f>
        <v>-2.3740000000000001</v>
      </c>
      <c r="AA135" s="111"/>
      <c r="AB135" s="111"/>
      <c r="AC135" s="111">
        <v>3.6259999999999999</v>
      </c>
      <c r="AD135" s="111">
        <v>6</v>
      </c>
      <c r="AE135" s="87" t="e">
        <f>(AK135-AL135)/ABS(AL135)</f>
        <v>#DIV/0!</v>
      </c>
      <c r="AF135" s="87">
        <f>(AL135-AM135)/ABS(AM135)</f>
        <v>-1</v>
      </c>
      <c r="AG135" s="87">
        <f>(AM135-AN135)/ABS(AN135)</f>
        <v>-0.40509144834404354</v>
      </c>
      <c r="AH135" s="110">
        <f>AK135-AL135</f>
        <v>0</v>
      </c>
      <c r="AI135" s="110">
        <f>AL135-AM135</f>
        <v>-2.407</v>
      </c>
      <c r="AJ135" s="110">
        <f>AM135-AN135</f>
        <v>-1.6390000000000002</v>
      </c>
      <c r="AK135" s="111"/>
      <c r="AL135" s="111"/>
      <c r="AM135" s="111">
        <v>2.407</v>
      </c>
      <c r="AN135" s="111">
        <v>4.0460000000000003</v>
      </c>
      <c r="AO135" s="87" t="e">
        <f>(AU135-AV135)/ABS(AV135)</f>
        <v>#DIV/0!</v>
      </c>
      <c r="AP135" s="87">
        <f>(AV135-AW135)/ABS(AW135)</f>
        <v>-1</v>
      </c>
      <c r="AQ135" s="87">
        <f>(AW135-AX135)/ABS(AX135)</f>
        <v>-0.45260390997207162</v>
      </c>
      <c r="AR135" s="110">
        <f>AU135-AV135</f>
        <v>0</v>
      </c>
      <c r="AS135" s="110">
        <f>AV135-AW135</f>
        <v>-3.3319999999999999</v>
      </c>
      <c r="AT135" s="110">
        <f>AW135-AX135</f>
        <v>-2.7549999999999999</v>
      </c>
      <c r="AU135" s="111"/>
      <c r="AV135" s="111"/>
      <c r="AW135" s="111">
        <v>3.3319999999999999</v>
      </c>
      <c r="AX135" s="111">
        <v>6.0869999999999997</v>
      </c>
      <c r="AY135" s="87" t="e">
        <f>(BE135-BF135)/ABS(BF135)</f>
        <v>#DIV/0!</v>
      </c>
      <c r="AZ135" s="87">
        <f>(BF135-BG135)/ABS(BG135)</f>
        <v>-1</v>
      </c>
      <c r="BA135" s="87">
        <f>(BG135-BH135)/ABS(BH135)</f>
        <v>-0.39393939393939398</v>
      </c>
      <c r="BB135" s="110">
        <f>BE135-BF135</f>
        <v>0</v>
      </c>
      <c r="BC135" s="110">
        <f>BF135-BG135</f>
        <v>-4.18</v>
      </c>
      <c r="BD135" s="110">
        <f>BG135-BH135</f>
        <v>-2.7170000000000005</v>
      </c>
      <c r="BE135" s="111"/>
      <c r="BF135" s="111"/>
      <c r="BG135" s="111">
        <v>4.18</v>
      </c>
      <c r="BH135" s="111">
        <v>6.8970000000000002</v>
      </c>
      <c r="BI135" s="87" t="e">
        <f>(BO135-BP135)/ABS(BP135)</f>
        <v>#DIV/0!</v>
      </c>
      <c r="BJ135" s="87">
        <f>(BP135-BQ135)/ABS(BQ135)</f>
        <v>-1</v>
      </c>
      <c r="BK135" s="87">
        <f>(BQ135-BR135)/ABS(BR135)</f>
        <v>-0.33013910355486858</v>
      </c>
      <c r="BL135" s="110">
        <f>BO135-BP135</f>
        <v>0</v>
      </c>
      <c r="BM135" s="110">
        <f>BP135-BQ135</f>
        <v>-6.5010000000000003</v>
      </c>
      <c r="BN135" s="110">
        <f>BQ135-BR135</f>
        <v>-3.2039999999999997</v>
      </c>
      <c r="BO135" s="111"/>
      <c r="BP135" s="111"/>
      <c r="BQ135" s="111">
        <v>6.5010000000000003</v>
      </c>
      <c r="BR135" s="111">
        <v>9.7050000000000001</v>
      </c>
      <c r="BS135" s="87" t="e">
        <f>(BY135-BZ135)/ABS(BZ135)</f>
        <v>#DIV/0!</v>
      </c>
      <c r="BT135" s="87">
        <f>(BZ135-CA135)/ABS(CA135)</f>
        <v>-1</v>
      </c>
      <c r="BU135" s="87">
        <f>(CA135-CB135)/ABS(CB135)</f>
        <v>0</v>
      </c>
      <c r="BV135" s="110">
        <f>BY135-BZ135</f>
        <v>0</v>
      </c>
      <c r="BW135" s="110">
        <f>BZ135-CA135</f>
        <v>-4</v>
      </c>
      <c r="BX135" s="110">
        <f>CA135-CB135</f>
        <v>0</v>
      </c>
      <c r="BY135" s="54"/>
      <c r="BZ135" s="54"/>
      <c r="CA135" s="54">
        <v>4</v>
      </c>
      <c r="CB135" s="54">
        <v>4</v>
      </c>
      <c r="CC135" s="110">
        <f>Tabel1[[#This Row],[2023 - Antal skibe ]]-Tabel1[[#This Row],[2022 - Antal skibe ]]</f>
        <v>0</v>
      </c>
      <c r="CD135" s="110">
        <f>Tabel1[[#This Row],[2022 - Antal skibe ]]-Tabel1[[#This Row],[2021 - Antal skibe ]]</f>
        <v>0</v>
      </c>
      <c r="CE135" s="5"/>
      <c r="CF135" s="5"/>
      <c r="CG135" s="5"/>
      <c r="CH135" s="100" t="e">
        <f>(Tabel1[[#This Row],[Godsomsætning 2023]]-Tabel1[[#This Row],[Godsomsætning 2022]])/Tabel1[[#This Row],[Godsomsætning 2022]]</f>
        <v>#DIV/0!</v>
      </c>
      <c r="CI135" s="100" t="e">
        <f>(Tabel1[[#This Row],[Godsomsætning 2022]]-Tabel1[[#This Row],[Godsomsætning 2021]])/Tabel1[[#This Row],[Godsomsætning 2021]]</f>
        <v>#DIV/0!</v>
      </c>
      <c r="CJ135" s="99">
        <f>Tabel1[[#This Row],[Godsomsætning 2023]]-Tabel1[[#This Row],[Godsomsætning 2022]]</f>
        <v>0</v>
      </c>
      <c r="CK135" s="89">
        <f>Tabel1[[#This Row],[Godsomsætning 2022]]-Tabel1[[#This Row],[Godsomsætning 2021]]</f>
        <v>0</v>
      </c>
      <c r="CL135" s="54"/>
      <c r="CM135" s="54"/>
      <c r="CN135" s="54"/>
      <c r="CO135" s="19"/>
      <c r="CP135" s="1" t="s">
        <v>11</v>
      </c>
      <c r="CQ135" s="4"/>
      <c r="CR135" s="1">
        <v>8000</v>
      </c>
      <c r="CS135" s="1" t="s">
        <v>340</v>
      </c>
      <c r="CT135" s="15" t="s">
        <v>10</v>
      </c>
    </row>
    <row r="136" spans="1:98" s="97" customFormat="1" x14ac:dyDescent="0.25">
      <c r="A136" s="80" t="s">
        <v>246</v>
      </c>
      <c r="B136" s="117">
        <v>34706808</v>
      </c>
      <c r="C136" s="5" t="s">
        <v>353</v>
      </c>
      <c r="D136"/>
      <c r="E136">
        <v>522910</v>
      </c>
      <c r="F136" s="108">
        <v>45019</v>
      </c>
      <c r="G136" s="109"/>
      <c r="H136" s="109"/>
      <c r="I136" s="109" t="s">
        <v>21</v>
      </c>
      <c r="J136" s="109" t="s">
        <v>21</v>
      </c>
      <c r="K136" s="87" t="e">
        <f>Q136/R136-1</f>
        <v>#DIV/0!</v>
      </c>
      <c r="L136" s="87" t="e">
        <f>R136/S136-1</f>
        <v>#DIV/0!</v>
      </c>
      <c r="M136" s="87" t="e">
        <f>S136/T136-1</f>
        <v>#DIV/0!</v>
      </c>
      <c r="N136" s="110">
        <f>Q136-R136</f>
        <v>0</v>
      </c>
      <c r="O136" s="110">
        <f>R136-S136</f>
        <v>0</v>
      </c>
      <c r="P136" s="110">
        <f>S136-T136</f>
        <v>0</v>
      </c>
      <c r="Q136" s="111"/>
      <c r="R136" s="111"/>
      <c r="S136" s="111"/>
      <c r="T136" s="111"/>
      <c r="U136" s="87" t="e">
        <f>(AA136-AB136)/ABS(AB136)</f>
        <v>#DIV/0!</v>
      </c>
      <c r="V136" s="87">
        <f>(AB136-AC136)/ABS(AC136)</f>
        <v>-1</v>
      </c>
      <c r="W136" s="87">
        <f>(AC136-AD136)/ABS(AD136)</f>
        <v>0.54087638979725305</v>
      </c>
      <c r="X136" s="110">
        <f>AA136-AB136</f>
        <v>0</v>
      </c>
      <c r="Y136" s="110">
        <f>AB136-AC136</f>
        <v>-7.0679999999999996</v>
      </c>
      <c r="Z136" s="110">
        <f>AC136-AD136</f>
        <v>2.4809999999999999</v>
      </c>
      <c r="AA136" s="111"/>
      <c r="AB136" s="111"/>
      <c r="AC136" s="111">
        <v>7.0679999999999996</v>
      </c>
      <c r="AD136" s="111">
        <v>4.5869999999999997</v>
      </c>
      <c r="AE136" s="87" t="e">
        <f>(AK136-AL136)/ABS(AL136)</f>
        <v>#DIV/0!</v>
      </c>
      <c r="AF136" s="87">
        <f>(AL136-AM136)/ABS(AM136)</f>
        <v>-1</v>
      </c>
      <c r="AG136" s="87">
        <f>(AM136-AN136)/ABS(AN136)</f>
        <v>0.83793276467636713</v>
      </c>
      <c r="AH136" s="110">
        <f>AK136-AL136</f>
        <v>0</v>
      </c>
      <c r="AI136" s="110">
        <f>AL136-AM136</f>
        <v>-3.6629999999999998</v>
      </c>
      <c r="AJ136" s="110">
        <f>AM136-AN136</f>
        <v>1.6699999999999997</v>
      </c>
      <c r="AK136" s="111"/>
      <c r="AL136" s="111"/>
      <c r="AM136" s="111">
        <v>3.6629999999999998</v>
      </c>
      <c r="AN136" s="111">
        <v>1.9930000000000001</v>
      </c>
      <c r="AO136" s="87" t="e">
        <f>(AU136-AV136)/ABS(AV136)</f>
        <v>#DIV/0!</v>
      </c>
      <c r="AP136" s="87">
        <f>(AV136-AW136)/ABS(AW136)</f>
        <v>-1</v>
      </c>
      <c r="AQ136" s="87">
        <f>(AW136-AX136)/ABS(AX136)</f>
        <v>0.80268389662027817</v>
      </c>
      <c r="AR136" s="110">
        <f>AU136-AV136</f>
        <v>0</v>
      </c>
      <c r="AS136" s="110">
        <f>AV136-AW136</f>
        <v>-3.6269999999999998</v>
      </c>
      <c r="AT136" s="110">
        <f>AW136-AX136</f>
        <v>1.6149999999999998</v>
      </c>
      <c r="AU136" s="111"/>
      <c r="AV136" s="111"/>
      <c r="AW136" s="111">
        <v>3.6269999999999998</v>
      </c>
      <c r="AX136" s="111">
        <v>2.012</v>
      </c>
      <c r="AY136" s="87" t="e">
        <f>(BE136-BF136)/ABS(BF136)</f>
        <v>#DIV/0!</v>
      </c>
      <c r="AZ136" s="87">
        <f>(BF136-BG136)/ABS(BG136)</f>
        <v>-1</v>
      </c>
      <c r="BA136" s="87">
        <f>(BG136-BH136)/ABS(BH136)</f>
        <v>0.67462039045553124</v>
      </c>
      <c r="BB136" s="110">
        <f>BE136-BF136</f>
        <v>0</v>
      </c>
      <c r="BC136" s="110">
        <f>BF136-BG136</f>
        <v>-3.86</v>
      </c>
      <c r="BD136" s="110">
        <f>BG136-BH136</f>
        <v>1.5549999999999997</v>
      </c>
      <c r="BE136" s="111"/>
      <c r="BF136" s="111"/>
      <c r="BG136" s="111">
        <v>3.86</v>
      </c>
      <c r="BH136" s="111">
        <v>2.3050000000000002</v>
      </c>
      <c r="BI136" s="87" t="e">
        <f>(BO136-BP136)/ABS(BP136)</f>
        <v>#DIV/0!</v>
      </c>
      <c r="BJ136" s="87">
        <f>(BP136-BQ136)/ABS(BQ136)</f>
        <v>-1</v>
      </c>
      <c r="BK136" s="87">
        <f>(BQ136-BR136)/ABS(BR136)</f>
        <v>0.68029556650246326</v>
      </c>
      <c r="BL136" s="110">
        <f>BO136-BP136</f>
        <v>0</v>
      </c>
      <c r="BM136" s="110">
        <f>BP136-BQ136</f>
        <v>-6.8220000000000001</v>
      </c>
      <c r="BN136" s="110">
        <f>BQ136-BR136</f>
        <v>2.7620000000000005</v>
      </c>
      <c r="BO136" s="111"/>
      <c r="BP136" s="111"/>
      <c r="BQ136" s="111">
        <v>6.8220000000000001</v>
      </c>
      <c r="BR136" s="111">
        <v>4.0599999999999996</v>
      </c>
      <c r="BS136" s="87" t="e">
        <f>(BY136-BZ136)/ABS(BZ136)</f>
        <v>#DIV/0!</v>
      </c>
      <c r="BT136" s="87">
        <f>(BZ136-CA136)/ABS(CA136)</f>
        <v>-1</v>
      </c>
      <c r="BU136" s="87">
        <f>(CA136-CB136)/ABS(CB136)</f>
        <v>0</v>
      </c>
      <c r="BV136" s="110">
        <f>BY136-BZ136</f>
        <v>0</v>
      </c>
      <c r="BW136" s="110">
        <f>BZ136-CA136</f>
        <v>-4</v>
      </c>
      <c r="BX136" s="110">
        <f>CA136-CB136</f>
        <v>0</v>
      </c>
      <c r="BY136" s="54"/>
      <c r="BZ136" s="54"/>
      <c r="CA136" s="54">
        <v>4</v>
      </c>
      <c r="CB136" s="54">
        <v>4</v>
      </c>
      <c r="CC136" s="110">
        <f>Tabel1[[#This Row],[2023 - Antal skibe ]]-Tabel1[[#This Row],[2022 - Antal skibe ]]</f>
        <v>0</v>
      </c>
      <c r="CD136" s="110">
        <f>Tabel1[[#This Row],[2022 - Antal skibe ]]-Tabel1[[#This Row],[2021 - Antal skibe ]]</f>
        <v>0</v>
      </c>
      <c r="CE136" s="5"/>
      <c r="CF136" s="5"/>
      <c r="CG136" s="5"/>
      <c r="CH136" s="100" t="e">
        <f>(Tabel1[[#This Row],[Godsomsætning 2023]]-Tabel1[[#This Row],[Godsomsætning 2022]])/Tabel1[[#This Row],[Godsomsætning 2022]]</f>
        <v>#DIV/0!</v>
      </c>
      <c r="CI136" s="100" t="e">
        <f>(Tabel1[[#This Row],[Godsomsætning 2022]]-Tabel1[[#This Row],[Godsomsætning 2021]])/Tabel1[[#This Row],[Godsomsætning 2021]]</f>
        <v>#DIV/0!</v>
      </c>
      <c r="CJ136" s="99">
        <f>Tabel1[[#This Row],[Godsomsætning 2023]]-Tabel1[[#This Row],[Godsomsætning 2022]]</f>
        <v>0</v>
      </c>
      <c r="CK136" s="89">
        <f>Tabel1[[#This Row],[Godsomsætning 2022]]-Tabel1[[#This Row],[Godsomsætning 2021]]</f>
        <v>0</v>
      </c>
      <c r="CL136" s="54"/>
      <c r="CM136" s="54"/>
      <c r="CN136" s="54"/>
      <c r="CO136" s="19"/>
      <c r="CP136" s="1" t="s">
        <v>11</v>
      </c>
      <c r="CQ136" s="4"/>
      <c r="CR136" s="1">
        <v>1256</v>
      </c>
      <c r="CS136" s="1" t="s">
        <v>23</v>
      </c>
      <c r="CT136" s="15" t="s">
        <v>15</v>
      </c>
    </row>
    <row r="137" spans="1:98" s="97" customFormat="1" x14ac:dyDescent="0.25">
      <c r="A137" s="80" t="s">
        <v>115</v>
      </c>
      <c r="B137" s="117">
        <v>35839542</v>
      </c>
      <c r="C137" s="5" t="s">
        <v>112</v>
      </c>
      <c r="D137"/>
      <c r="E137">
        <v>522920</v>
      </c>
      <c r="F137" s="108">
        <v>45076</v>
      </c>
      <c r="G137" s="109"/>
      <c r="H137" s="109"/>
      <c r="I137" s="109" t="s">
        <v>21</v>
      </c>
      <c r="J137" s="109" t="s">
        <v>21</v>
      </c>
      <c r="K137" s="87" t="e">
        <f>Q137/R137-1</f>
        <v>#DIV/0!</v>
      </c>
      <c r="L137" s="87" t="e">
        <f>R137/S137-1</f>
        <v>#DIV/0!</v>
      </c>
      <c r="M137" s="87" t="e">
        <f>S137/T137-1</f>
        <v>#DIV/0!</v>
      </c>
      <c r="N137" s="110">
        <f>Q137-R137</f>
        <v>0</v>
      </c>
      <c r="O137" s="110">
        <f>R137-S137</f>
        <v>0</v>
      </c>
      <c r="P137" s="110">
        <f>S137-T137</f>
        <v>0</v>
      </c>
      <c r="Q137" s="111"/>
      <c r="R137" s="111"/>
      <c r="S137" s="111"/>
      <c r="T137" s="111"/>
      <c r="U137" s="87" t="e">
        <f>(AA137-AB137)/ABS(AB137)</f>
        <v>#DIV/0!</v>
      </c>
      <c r="V137" s="87">
        <f>(AB137-AC137)/ABS(AC137)</f>
        <v>-1</v>
      </c>
      <c r="W137" s="87">
        <f>(AC137-AD137)/ABS(AD137)</f>
        <v>-4.5637893281087888E-2</v>
      </c>
      <c r="X137" s="110">
        <f>AA137-AB137</f>
        <v>0</v>
      </c>
      <c r="Y137" s="110">
        <f>AB137-AC137</f>
        <v>-24.843</v>
      </c>
      <c r="Z137" s="110">
        <f>AC137-AD137</f>
        <v>-1.1879999999999988</v>
      </c>
      <c r="AA137" s="111"/>
      <c r="AB137" s="111"/>
      <c r="AC137" s="111">
        <v>24.843</v>
      </c>
      <c r="AD137" s="111">
        <v>26.030999999999999</v>
      </c>
      <c r="AE137" s="87" t="e">
        <f>(AK137-AL137)/ABS(AL137)</f>
        <v>#DIV/0!</v>
      </c>
      <c r="AF137" s="87">
        <f>(AL137-AM137)/ABS(AM137)</f>
        <v>-1</v>
      </c>
      <c r="AG137" s="87">
        <f>(AM137-AN137)/ABS(AN137)</f>
        <v>-0.48791158185585998</v>
      </c>
      <c r="AH137" s="110">
        <f>AK137-AL137</f>
        <v>0</v>
      </c>
      <c r="AI137" s="110">
        <f>AL137-AM137</f>
        <v>-4.4480000000000004</v>
      </c>
      <c r="AJ137" s="110">
        <f>AM137-AN137</f>
        <v>-4.2379999999999995</v>
      </c>
      <c r="AK137" s="111"/>
      <c r="AL137" s="111"/>
      <c r="AM137" s="111">
        <v>4.4480000000000004</v>
      </c>
      <c r="AN137" s="111">
        <v>8.6859999999999999</v>
      </c>
      <c r="AO137" s="87" t="e">
        <f>(AU137-AV137)/ABS(AV137)</f>
        <v>#DIV/0!</v>
      </c>
      <c r="AP137" s="87">
        <f>(AV137-AW137)/ABS(AW137)</f>
        <v>-1</v>
      </c>
      <c r="AQ137" s="87">
        <f>(AW137-AX137)/ABS(AX137)</f>
        <v>-0.54469244472388134</v>
      </c>
      <c r="AR137" s="110">
        <f>AU137-AV137</f>
        <v>0</v>
      </c>
      <c r="AS137" s="110">
        <f>AV137-AW137</f>
        <v>-4.3449999999999998</v>
      </c>
      <c r="AT137" s="110">
        <f>AW137-AX137</f>
        <v>-5.1979999999999995</v>
      </c>
      <c r="AU137" s="111"/>
      <c r="AV137" s="111"/>
      <c r="AW137" s="111">
        <v>4.3449999999999998</v>
      </c>
      <c r="AX137" s="111">
        <v>9.5429999999999993</v>
      </c>
      <c r="AY137" s="87" t="e">
        <f>(BE137-BF137)/ABS(BF137)</f>
        <v>#DIV/0!</v>
      </c>
      <c r="AZ137" s="87">
        <f>(BF137-BG137)/ABS(BG137)</f>
        <v>-1</v>
      </c>
      <c r="BA137" s="87">
        <f>(BG137-BH137)/ABS(BH137)</f>
        <v>-0.31165729254950308</v>
      </c>
      <c r="BB137" s="110">
        <f>BE137-BF137</f>
        <v>0</v>
      </c>
      <c r="BC137" s="110">
        <f>BF137-BG137</f>
        <v>-8.9339999999999993</v>
      </c>
      <c r="BD137" s="110">
        <f>BG137-BH137</f>
        <v>-4.0449999999999999</v>
      </c>
      <c r="BE137" s="111"/>
      <c r="BF137" s="111"/>
      <c r="BG137" s="111">
        <v>8.9339999999999993</v>
      </c>
      <c r="BH137" s="111">
        <v>12.978999999999999</v>
      </c>
      <c r="BI137" s="87" t="e">
        <f>(BO137-BP137)/ABS(BP137)</f>
        <v>#DIV/0!</v>
      </c>
      <c r="BJ137" s="87">
        <f>(BP137-BQ137)/ABS(BQ137)</f>
        <v>-1</v>
      </c>
      <c r="BK137" s="87">
        <f>(BQ137-BR137)/ABS(BR137)</f>
        <v>-0.30080935251798557</v>
      </c>
      <c r="BL137" s="110">
        <f>BO137-BP137</f>
        <v>0</v>
      </c>
      <c r="BM137" s="110">
        <f>BP137-BQ137</f>
        <v>-13.994999999999999</v>
      </c>
      <c r="BN137" s="110">
        <f>BQ137-BR137</f>
        <v>-6.020999999999999</v>
      </c>
      <c r="BO137" s="111"/>
      <c r="BP137" s="111"/>
      <c r="BQ137" s="111">
        <v>13.994999999999999</v>
      </c>
      <c r="BR137" s="111">
        <v>20.015999999999998</v>
      </c>
      <c r="BS137" s="87" t="e">
        <f>(BY137-BZ137)/ABS(BZ137)</f>
        <v>#DIV/0!</v>
      </c>
      <c r="BT137" s="87">
        <f>(BZ137-CA137)/ABS(CA137)</f>
        <v>-1</v>
      </c>
      <c r="BU137" s="87" t="e">
        <f>(CA137-CB137)/ABS(CB137)</f>
        <v>#DIV/0!</v>
      </c>
      <c r="BV137" s="110">
        <f>BY137-BZ137</f>
        <v>0</v>
      </c>
      <c r="BW137" s="110">
        <f>BZ137-CA137</f>
        <v>-20</v>
      </c>
      <c r="BX137" s="110">
        <f>CA137-CB137</f>
        <v>20</v>
      </c>
      <c r="BY137" s="54"/>
      <c r="BZ137" s="54"/>
      <c r="CA137" s="54">
        <v>20</v>
      </c>
      <c r="CB137" s="54"/>
      <c r="CC137" s="110">
        <f>Tabel1[[#This Row],[2023 - Antal skibe ]]-Tabel1[[#This Row],[2022 - Antal skibe ]]</f>
        <v>0</v>
      </c>
      <c r="CD137" s="110">
        <f>Tabel1[[#This Row],[2022 - Antal skibe ]]-Tabel1[[#This Row],[2021 - Antal skibe ]]</f>
        <v>-50</v>
      </c>
      <c r="CE137" s="5"/>
      <c r="CF137" s="5"/>
      <c r="CG137" s="5">
        <v>50</v>
      </c>
      <c r="CH137" s="100" t="e">
        <f>(Tabel1[[#This Row],[Godsomsætning 2023]]-Tabel1[[#This Row],[Godsomsætning 2022]])/Tabel1[[#This Row],[Godsomsætning 2022]]</f>
        <v>#DIV/0!</v>
      </c>
      <c r="CI137" s="100" t="e">
        <f>(Tabel1[[#This Row],[Godsomsætning 2022]]-Tabel1[[#This Row],[Godsomsætning 2021]])/Tabel1[[#This Row],[Godsomsætning 2021]]</f>
        <v>#DIV/0!</v>
      </c>
      <c r="CJ137" s="99">
        <f>Tabel1[[#This Row],[Godsomsætning 2023]]-Tabel1[[#This Row],[Godsomsætning 2022]]</f>
        <v>0</v>
      </c>
      <c r="CK137" s="89">
        <f>Tabel1[[#This Row],[Godsomsætning 2022]]-Tabel1[[#This Row],[Godsomsætning 2021]]</f>
        <v>0</v>
      </c>
      <c r="CL137" s="54"/>
      <c r="CM137" s="54"/>
      <c r="CN137" s="54"/>
      <c r="CO137" s="19"/>
      <c r="CP137" s="1" t="s">
        <v>9</v>
      </c>
      <c r="CQ137" s="4"/>
      <c r="CR137" s="1">
        <v>2900</v>
      </c>
      <c r="CS137" s="1" t="s">
        <v>383</v>
      </c>
      <c r="CT137" s="15" t="s">
        <v>15</v>
      </c>
    </row>
    <row r="138" spans="1:98" s="97" customFormat="1" x14ac:dyDescent="0.25">
      <c r="A138" s="80" t="s">
        <v>365</v>
      </c>
      <c r="B138" s="117">
        <v>10702577</v>
      </c>
      <c r="C138" s="5" t="s">
        <v>353</v>
      </c>
      <c r="D138"/>
      <c r="E138">
        <v>522920</v>
      </c>
      <c r="F138" s="108">
        <v>45010</v>
      </c>
      <c r="G138" s="109"/>
      <c r="H138" s="109"/>
      <c r="I138" s="109" t="s">
        <v>21</v>
      </c>
      <c r="J138" s="109" t="s">
        <v>21</v>
      </c>
      <c r="K138" s="87" t="e">
        <f>Q138/R138-1</f>
        <v>#DIV/0!</v>
      </c>
      <c r="L138" s="87">
        <f>R138/S138-1</f>
        <v>-1</v>
      </c>
      <c r="M138" s="87">
        <f>S138/T138-1</f>
        <v>-9.5846331940275808E-3</v>
      </c>
      <c r="N138" s="110">
        <f>Q138-R138</f>
        <v>0</v>
      </c>
      <c r="O138" s="110">
        <f>R138-S138</f>
        <v>-100.95699999999999</v>
      </c>
      <c r="P138" s="110">
        <f>S138-T138</f>
        <v>-0.97700000000000387</v>
      </c>
      <c r="Q138" s="111"/>
      <c r="R138" s="111"/>
      <c r="S138" s="111">
        <v>100.95699999999999</v>
      </c>
      <c r="T138" s="111">
        <v>101.934</v>
      </c>
      <c r="U138" s="87" t="e">
        <f>(AA138-AB138)/ABS(AB138)</f>
        <v>#DIV/0!</v>
      </c>
      <c r="V138" s="87">
        <f>(AB138-AC138)/ABS(AC138)</f>
        <v>-1</v>
      </c>
      <c r="W138" s="87">
        <f>(AC138-AD138)/ABS(AD138)</f>
        <v>-0.10362550650458524</v>
      </c>
      <c r="X138" s="110">
        <f>AA138-AB138</f>
        <v>0</v>
      </c>
      <c r="Y138" s="110">
        <f>AB138-AC138</f>
        <v>-42.030999999999999</v>
      </c>
      <c r="Z138" s="110">
        <f>AC138-AD138</f>
        <v>-4.8590000000000018</v>
      </c>
      <c r="AA138" s="111"/>
      <c r="AB138" s="111"/>
      <c r="AC138" s="111">
        <v>42.030999999999999</v>
      </c>
      <c r="AD138" s="111">
        <v>46.89</v>
      </c>
      <c r="AE138" s="87" t="e">
        <f>(AK138-AL138)/ABS(AL138)</f>
        <v>#DIV/0!</v>
      </c>
      <c r="AF138" s="87">
        <f>(AL138-AM138)/ABS(AM138)</f>
        <v>-1</v>
      </c>
      <c r="AG138" s="87">
        <f>(AM138-AN138)/ABS(AN138)</f>
        <v>-4.9926936190940109E-2</v>
      </c>
      <c r="AH138" s="110">
        <f>AK138-AL138</f>
        <v>0</v>
      </c>
      <c r="AI138" s="110">
        <f>AL138-AM138</f>
        <v>-3.9009999999999998</v>
      </c>
      <c r="AJ138" s="110">
        <f>AM138-AN138</f>
        <v>-0.20500000000000007</v>
      </c>
      <c r="AK138" s="111"/>
      <c r="AL138" s="111"/>
      <c r="AM138" s="111">
        <v>3.9009999999999998</v>
      </c>
      <c r="AN138" s="111">
        <v>4.1059999999999999</v>
      </c>
      <c r="AO138" s="87" t="e">
        <f>(AU138-AV138)/ABS(AV138)</f>
        <v>#DIV/0!</v>
      </c>
      <c r="AP138" s="87">
        <f>(AV138-AW138)/ABS(AW138)</f>
        <v>-1</v>
      </c>
      <c r="AQ138" s="87">
        <f>(AW138-AX138)/ABS(AX138)</f>
        <v>-2.3076923076922978E-2</v>
      </c>
      <c r="AR138" s="110">
        <f>AU138-AV138</f>
        <v>0</v>
      </c>
      <c r="AS138" s="110">
        <f>AV138-AW138</f>
        <v>-4.4450000000000003</v>
      </c>
      <c r="AT138" s="110">
        <f>AW138-AX138</f>
        <v>-0.10499999999999954</v>
      </c>
      <c r="AU138" s="111"/>
      <c r="AV138" s="111"/>
      <c r="AW138" s="111">
        <v>4.4450000000000003</v>
      </c>
      <c r="AX138" s="111">
        <v>4.55</v>
      </c>
      <c r="AY138" s="87" t="e">
        <f>(BE138-BF138)/ABS(BF138)</f>
        <v>#DIV/0!</v>
      </c>
      <c r="AZ138" s="87">
        <f>(BF138-BG138)/ABS(BG138)</f>
        <v>-1</v>
      </c>
      <c r="BA138" s="87">
        <f>(BG138-BH138)/ABS(BH138)</f>
        <v>-0.47124600638977632</v>
      </c>
      <c r="BB138" s="110">
        <f>BE138-BF138</f>
        <v>0</v>
      </c>
      <c r="BC138" s="110">
        <f>BF138-BG138</f>
        <v>-9.5990000000000002</v>
      </c>
      <c r="BD138" s="110">
        <f>BG138-BH138</f>
        <v>-8.5549999999999997</v>
      </c>
      <c r="BE138" s="111"/>
      <c r="BF138" s="111"/>
      <c r="BG138" s="111">
        <v>9.5990000000000002</v>
      </c>
      <c r="BH138" s="111">
        <v>18.154</v>
      </c>
      <c r="BI138" s="87" t="e">
        <f>(BO138-BP138)/ABS(BP138)</f>
        <v>#DIV/0!</v>
      </c>
      <c r="BJ138" s="87">
        <f>(BP138-BQ138)/ABS(BQ138)</f>
        <v>-1</v>
      </c>
      <c r="BK138" s="87">
        <f>(BQ138-BR138)/ABS(BR138)</f>
        <v>-0.22596282607531204</v>
      </c>
      <c r="BL138" s="110">
        <f>BO138-BP138</f>
        <v>0</v>
      </c>
      <c r="BM138" s="110">
        <f>BP138-BQ138</f>
        <v>-28.901</v>
      </c>
      <c r="BN138" s="110">
        <f>BQ138-BR138</f>
        <v>-8.4370000000000012</v>
      </c>
      <c r="BO138" s="111"/>
      <c r="BP138" s="111"/>
      <c r="BQ138" s="111">
        <v>28.901</v>
      </c>
      <c r="BR138" s="111">
        <v>37.338000000000001</v>
      </c>
      <c r="BS138" s="87" t="e">
        <f>(BY138-BZ138)/ABS(BZ138)</f>
        <v>#DIV/0!</v>
      </c>
      <c r="BT138" s="87">
        <f>(BZ138-CA138)/ABS(CA138)</f>
        <v>-1</v>
      </c>
      <c r="BU138" s="87">
        <f>(CA138-CB138)/ABS(CB138)</f>
        <v>-1.8181818181818181E-2</v>
      </c>
      <c r="BV138" s="110">
        <f>BY138-BZ138</f>
        <v>0</v>
      </c>
      <c r="BW138" s="110">
        <f>BZ138-CA138</f>
        <v>-54</v>
      </c>
      <c r="BX138" s="110">
        <f>CA138-CB138</f>
        <v>-1</v>
      </c>
      <c r="BY138" s="54"/>
      <c r="BZ138" s="54"/>
      <c r="CA138" s="54">
        <v>54</v>
      </c>
      <c r="CB138" s="54">
        <v>55</v>
      </c>
      <c r="CC138" s="110">
        <f>Tabel1[[#This Row],[2023 - Antal skibe ]]-Tabel1[[#This Row],[2022 - Antal skibe ]]</f>
        <v>0</v>
      </c>
      <c r="CD138" s="110">
        <f>Tabel1[[#This Row],[2022 - Antal skibe ]]-Tabel1[[#This Row],[2021 - Antal skibe ]]</f>
        <v>0</v>
      </c>
      <c r="CE138" s="5"/>
      <c r="CF138" s="5"/>
      <c r="CG138" s="5"/>
      <c r="CH138" s="100" t="e">
        <f>(Tabel1[[#This Row],[Godsomsætning 2023]]-Tabel1[[#This Row],[Godsomsætning 2022]])/Tabel1[[#This Row],[Godsomsætning 2022]]</f>
        <v>#DIV/0!</v>
      </c>
      <c r="CI138" s="100" t="e">
        <f>(Tabel1[[#This Row],[Godsomsætning 2022]]-Tabel1[[#This Row],[Godsomsætning 2021]])/Tabel1[[#This Row],[Godsomsætning 2021]]</f>
        <v>#DIV/0!</v>
      </c>
      <c r="CJ138" s="99">
        <f>Tabel1[[#This Row],[Godsomsætning 2023]]-Tabel1[[#This Row],[Godsomsætning 2022]]</f>
        <v>0</v>
      </c>
      <c r="CK138" s="89">
        <f>Tabel1[[#This Row],[Godsomsætning 2022]]-Tabel1[[#This Row],[Godsomsætning 2021]]</f>
        <v>0</v>
      </c>
      <c r="CL138" s="54"/>
      <c r="CM138" s="54"/>
      <c r="CN138" s="54"/>
      <c r="CO138" s="19"/>
      <c r="CP138" s="1" t="s">
        <v>9</v>
      </c>
      <c r="CQ138" s="4" t="s">
        <v>13</v>
      </c>
      <c r="CR138" s="1">
        <v>3460</v>
      </c>
      <c r="CS138" s="1" t="s">
        <v>367</v>
      </c>
      <c r="CT138" s="15" t="s">
        <v>15</v>
      </c>
    </row>
    <row r="139" spans="1:98" s="97" customFormat="1" x14ac:dyDescent="0.25">
      <c r="A139" s="80" t="s">
        <v>259</v>
      </c>
      <c r="B139" s="117">
        <v>64600028</v>
      </c>
      <c r="C139" s="5" t="s">
        <v>111</v>
      </c>
      <c r="D139"/>
      <c r="E139">
        <v>331500</v>
      </c>
      <c r="F139" s="108">
        <v>45013</v>
      </c>
      <c r="G139" s="109"/>
      <c r="H139" s="109"/>
      <c r="I139" s="109" t="s">
        <v>21</v>
      </c>
      <c r="J139" s="109" t="s">
        <v>21</v>
      </c>
      <c r="K139" s="87" t="e">
        <f>Q139/R139-1</f>
        <v>#DIV/0!</v>
      </c>
      <c r="L139" s="87">
        <f>R139/S139-1</f>
        <v>-1</v>
      </c>
      <c r="M139" s="87">
        <f>S139/T139-1</f>
        <v>-0.19372722089577221</v>
      </c>
      <c r="N139" s="110">
        <f>Q139-R139</f>
        <v>0</v>
      </c>
      <c r="O139" s="110">
        <f>R139-S139</f>
        <v>-414.346</v>
      </c>
      <c r="P139" s="110">
        <f>S139-T139</f>
        <v>-99.557000000000016</v>
      </c>
      <c r="Q139" s="111"/>
      <c r="R139" s="111"/>
      <c r="S139" s="111">
        <v>414.346</v>
      </c>
      <c r="T139" s="111">
        <v>513.90300000000002</v>
      </c>
      <c r="U139" s="87" t="e">
        <f>(AA139-AB139)/ABS(AB139)</f>
        <v>#DIV/0!</v>
      </c>
      <c r="V139" s="87">
        <f>(AB139-AC139)/ABS(AC139)</f>
        <v>-1</v>
      </c>
      <c r="W139" s="87">
        <f>(AC139-AD139)/ABS(AD139)</f>
        <v>-0.26419298030061017</v>
      </c>
      <c r="X139" s="110">
        <f>AA139-AB139</f>
        <v>0</v>
      </c>
      <c r="Y139" s="110">
        <f>AB139-AC139</f>
        <v>-89.831000000000003</v>
      </c>
      <c r="Z139" s="110">
        <f>AC139-AD139</f>
        <v>-32.253999999999991</v>
      </c>
      <c r="AA139" s="111"/>
      <c r="AB139" s="111"/>
      <c r="AC139" s="111">
        <v>89.831000000000003</v>
      </c>
      <c r="AD139" s="111">
        <v>122.08499999999999</v>
      </c>
      <c r="AE139" s="87" t="e">
        <f>(AK139-AL139)/ABS(AL139)</f>
        <v>#DIV/0!</v>
      </c>
      <c r="AF139" s="87">
        <f>(AL139-AM139)/ABS(AM139)</f>
        <v>-1</v>
      </c>
      <c r="AG139" s="87">
        <f>(AM139-AN139)/ABS(AN139)</f>
        <v>0.27715530656707138</v>
      </c>
      <c r="AH139" s="110">
        <f>AK139-AL139</f>
        <v>0</v>
      </c>
      <c r="AI139" s="110">
        <f>AL139-AM139</f>
        <v>-8.2070000000000007</v>
      </c>
      <c r="AJ139" s="110">
        <f>AM139-AN139</f>
        <v>1.7810000000000006</v>
      </c>
      <c r="AK139" s="111"/>
      <c r="AL139" s="111"/>
      <c r="AM139" s="111">
        <v>8.2070000000000007</v>
      </c>
      <c r="AN139" s="111">
        <v>6.4260000000000002</v>
      </c>
      <c r="AO139" s="87" t="e">
        <f>(AU139-AV139)/ABS(AV139)</f>
        <v>#DIV/0!</v>
      </c>
      <c r="AP139" s="87">
        <f>(AV139-AW139)/ABS(AW139)</f>
        <v>-1</v>
      </c>
      <c r="AQ139" s="87">
        <f>(AW139-AX139)/ABS(AX139)</f>
        <v>-0.29655486416755206</v>
      </c>
      <c r="AR139" s="110">
        <f>AU139-AV139</f>
        <v>0</v>
      </c>
      <c r="AS139" s="110">
        <f>AV139-AW139</f>
        <v>-4.6349999999999998</v>
      </c>
      <c r="AT139" s="110">
        <f>AW139-AX139</f>
        <v>-1.9540000000000006</v>
      </c>
      <c r="AU139" s="111"/>
      <c r="AV139" s="111"/>
      <c r="AW139" s="111">
        <v>4.6349999999999998</v>
      </c>
      <c r="AX139" s="111">
        <v>6.5890000000000004</v>
      </c>
      <c r="AY139" s="87" t="e">
        <f>(BE139-BF139)/ABS(BF139)</f>
        <v>#DIV/0!</v>
      </c>
      <c r="AZ139" s="87">
        <f>(BF139-BG139)/ABS(BG139)</f>
        <v>-1</v>
      </c>
      <c r="BA139" s="87">
        <f>(BG139-BH139)/ABS(BH139)</f>
        <v>6.0019995556543054E-2</v>
      </c>
      <c r="BB139" s="110">
        <f>BE139-BF139</f>
        <v>0</v>
      </c>
      <c r="BC139" s="110">
        <f>BF139-BG139</f>
        <v>-95.423000000000002</v>
      </c>
      <c r="BD139" s="110">
        <f>BG139-BH139</f>
        <v>5.4030000000000058</v>
      </c>
      <c r="BE139" s="111"/>
      <c r="BF139" s="111"/>
      <c r="BG139" s="111">
        <v>95.423000000000002</v>
      </c>
      <c r="BH139" s="111">
        <v>90.02</v>
      </c>
      <c r="BI139" s="87" t="e">
        <f>(BO139-BP139)/ABS(BP139)</f>
        <v>#DIV/0!</v>
      </c>
      <c r="BJ139" s="87">
        <f>(BP139-BQ139)/ABS(BQ139)</f>
        <v>-1</v>
      </c>
      <c r="BK139" s="87">
        <f>(BQ139-BR139)/ABS(BR139)</f>
        <v>7.2443129761001118E-2</v>
      </c>
      <c r="BL139" s="110">
        <f>BO139-BP139</f>
        <v>0</v>
      </c>
      <c r="BM139" s="110">
        <f>BP139-BQ139</f>
        <v>-204.84200000000001</v>
      </c>
      <c r="BN139" s="110">
        <f>BQ139-BR139</f>
        <v>13.837000000000018</v>
      </c>
      <c r="BO139" s="111"/>
      <c r="BP139" s="111"/>
      <c r="BQ139" s="111">
        <v>204.84200000000001</v>
      </c>
      <c r="BR139" s="111">
        <v>191.005</v>
      </c>
      <c r="BS139" s="87" t="e">
        <f>(BY139-BZ139)/ABS(BZ139)</f>
        <v>#DIV/0!</v>
      </c>
      <c r="BT139" s="87">
        <f>(BZ139-CA139)/ABS(CA139)</f>
        <v>-1</v>
      </c>
      <c r="BU139" s="87">
        <f>(CA139-CB139)/ABS(CB139)</f>
        <v>-0.27932960893854747</v>
      </c>
      <c r="BV139" s="110">
        <f>BY139-BZ139</f>
        <v>0</v>
      </c>
      <c r="BW139" s="110">
        <f>BZ139-CA139</f>
        <v>-129</v>
      </c>
      <c r="BX139" s="110">
        <f>CA139-CB139</f>
        <v>-50</v>
      </c>
      <c r="BY139" s="54"/>
      <c r="BZ139" s="54"/>
      <c r="CA139" s="54">
        <v>129</v>
      </c>
      <c r="CB139" s="54">
        <v>179</v>
      </c>
      <c r="CC139" s="110">
        <f>Tabel1[[#This Row],[2023 - Antal skibe ]]-Tabel1[[#This Row],[2022 - Antal skibe ]]</f>
        <v>0</v>
      </c>
      <c r="CD139" s="110">
        <f>Tabel1[[#This Row],[2022 - Antal skibe ]]-Tabel1[[#This Row],[2021 - Antal skibe ]]</f>
        <v>0</v>
      </c>
      <c r="CE139" s="5"/>
      <c r="CF139" s="5"/>
      <c r="CG139" s="5"/>
      <c r="CH139" s="100" t="e">
        <f>(Tabel1[[#This Row],[Godsomsætning 2023]]-Tabel1[[#This Row],[Godsomsætning 2022]])/Tabel1[[#This Row],[Godsomsætning 2022]]</f>
        <v>#DIV/0!</v>
      </c>
      <c r="CI139" s="100" t="e">
        <f>(Tabel1[[#This Row],[Godsomsætning 2022]]-Tabel1[[#This Row],[Godsomsætning 2021]])/Tabel1[[#This Row],[Godsomsætning 2021]]</f>
        <v>#DIV/0!</v>
      </c>
      <c r="CJ139" s="99">
        <f>Tabel1[[#This Row],[Godsomsætning 2023]]-Tabel1[[#This Row],[Godsomsætning 2022]]</f>
        <v>0</v>
      </c>
      <c r="CK139" s="89">
        <f>Tabel1[[#This Row],[Godsomsætning 2022]]-Tabel1[[#This Row],[Godsomsætning 2021]]</f>
        <v>0</v>
      </c>
      <c r="CL139" s="54"/>
      <c r="CM139" s="54"/>
      <c r="CN139" s="54"/>
      <c r="CO139" s="19"/>
      <c r="CP139" s="1" t="s">
        <v>19</v>
      </c>
      <c r="CQ139" s="4" t="s">
        <v>13</v>
      </c>
      <c r="CR139" s="1">
        <v>6960</v>
      </c>
      <c r="CS139" s="1" t="s">
        <v>333</v>
      </c>
      <c r="CT139" s="15" t="s">
        <v>10</v>
      </c>
    </row>
    <row r="140" spans="1:98" s="97" customFormat="1" x14ac:dyDescent="0.25">
      <c r="A140" s="80" t="s">
        <v>372</v>
      </c>
      <c r="B140" s="117">
        <v>21792802</v>
      </c>
      <c r="C140" s="5" t="s">
        <v>112</v>
      </c>
      <c r="D140"/>
      <c r="E140">
        <v>522220</v>
      </c>
      <c r="F140" s="108">
        <v>45062</v>
      </c>
      <c r="G140" s="109"/>
      <c r="H140" s="109"/>
      <c r="I140" s="109" t="s">
        <v>21</v>
      </c>
      <c r="J140" s="109" t="s">
        <v>21</v>
      </c>
      <c r="K140" s="87" t="e">
        <f>Q140/R140-1</f>
        <v>#DIV/0!</v>
      </c>
      <c r="L140" s="87" t="e">
        <f>R140/S140-1</f>
        <v>#DIV/0!</v>
      </c>
      <c r="M140" s="87" t="e">
        <f>S140/T140-1</f>
        <v>#DIV/0!</v>
      </c>
      <c r="N140" s="110">
        <f>Q140-R140</f>
        <v>0</v>
      </c>
      <c r="O140" s="110">
        <f>R140-S140</f>
        <v>0</v>
      </c>
      <c r="P140" s="110">
        <f>S140-T140</f>
        <v>0</v>
      </c>
      <c r="Q140" s="111"/>
      <c r="R140" s="111"/>
      <c r="S140" s="111"/>
      <c r="T140" s="111"/>
      <c r="U140" s="87" t="e">
        <f>(AA140-AB140)/ABS(AB140)</f>
        <v>#DIV/0!</v>
      </c>
      <c r="V140" s="87">
        <f>(AB140-AC140)/ABS(AC140)</f>
        <v>-1</v>
      </c>
      <c r="W140" s="87">
        <f>(AC140-AD140)/ABS(AD140)</f>
        <v>0.44027225010094012</v>
      </c>
      <c r="X140" s="110">
        <f>AA140-AB140</f>
        <v>0</v>
      </c>
      <c r="Y140" s="110">
        <f>AB140-AC140</f>
        <v>-24.97</v>
      </c>
      <c r="Z140" s="110">
        <f>AC140-AD140</f>
        <v>7.6329999999999991</v>
      </c>
      <c r="AA140" s="111"/>
      <c r="AB140" s="111"/>
      <c r="AC140" s="111">
        <v>24.97</v>
      </c>
      <c r="AD140" s="111">
        <v>17.337</v>
      </c>
      <c r="AE140" s="87" t="e">
        <f>(AK140-AL140)/ABS(AL140)</f>
        <v>#DIV/0!</v>
      </c>
      <c r="AF140" s="87">
        <f>(AL140-AM140)/ABS(AM140)</f>
        <v>-1</v>
      </c>
      <c r="AG140" s="87">
        <f>(AM140-AN140)/ABS(AN140)</f>
        <v>13.466230936819171</v>
      </c>
      <c r="AH140" s="110">
        <f>AK140-AL140</f>
        <v>0</v>
      </c>
      <c r="AI140" s="110">
        <f>AL140-AM140</f>
        <v>-5.7220000000000004</v>
      </c>
      <c r="AJ140" s="110">
        <f>AM140-AN140</f>
        <v>6.181</v>
      </c>
      <c r="AK140" s="111"/>
      <c r="AL140" s="111"/>
      <c r="AM140" s="111">
        <v>5.7220000000000004</v>
      </c>
      <c r="AN140" s="111">
        <v>-0.45900000000000002</v>
      </c>
      <c r="AO140" s="87" t="e">
        <f>(AU140-AV140)/ABS(AV140)</f>
        <v>#DIV/0!</v>
      </c>
      <c r="AP140" s="87">
        <f>(AV140-AW140)/ABS(AW140)</f>
        <v>-1</v>
      </c>
      <c r="AQ140" s="87">
        <f>(AW140-AX140)/ABS(AX140)</f>
        <v>5.7072936660268709</v>
      </c>
      <c r="AR140" s="110">
        <f>AU140-AV140</f>
        <v>0</v>
      </c>
      <c r="AS140" s="110">
        <f>AV140-AW140</f>
        <v>-4.9050000000000002</v>
      </c>
      <c r="AT140" s="110">
        <f>AW140-AX140</f>
        <v>5.9470000000000001</v>
      </c>
      <c r="AU140" s="111"/>
      <c r="AV140" s="111"/>
      <c r="AW140" s="111">
        <v>4.9050000000000002</v>
      </c>
      <c r="AX140" s="111">
        <v>-1.042</v>
      </c>
      <c r="AY140" s="87" t="e">
        <f>(BE140-BF140)/ABS(BF140)</f>
        <v>#DIV/0!</v>
      </c>
      <c r="AZ140" s="87">
        <f>(BF140-BG140)/ABS(BG140)</f>
        <v>-1</v>
      </c>
      <c r="BA140" s="87">
        <f>(BG140-BH140)/ABS(BH140)</f>
        <v>0.15979149237402657</v>
      </c>
      <c r="BB140" s="110">
        <f>BE140-BF140</f>
        <v>0</v>
      </c>
      <c r="BC140" s="110">
        <f>BF140-BG140</f>
        <v>-36.043999999999997</v>
      </c>
      <c r="BD140" s="110">
        <f>BG140-BH140</f>
        <v>4.9659999999999975</v>
      </c>
      <c r="BE140" s="111"/>
      <c r="BF140" s="111"/>
      <c r="BG140" s="111">
        <v>36.043999999999997</v>
      </c>
      <c r="BH140" s="111">
        <v>31.077999999999999</v>
      </c>
      <c r="BI140" s="87" t="e">
        <f>(BO140-BP140)/ABS(BP140)</f>
        <v>#DIV/0!</v>
      </c>
      <c r="BJ140" s="87">
        <f>(BP140-BQ140)/ABS(BQ140)</f>
        <v>-1</v>
      </c>
      <c r="BK140" s="87">
        <f>(BQ140-BR140)/ABS(BR140)</f>
        <v>0.25571299079242388</v>
      </c>
      <c r="BL140" s="110">
        <f>BO140-BP140</f>
        <v>0</v>
      </c>
      <c r="BM140" s="110">
        <f>BP140-BQ140</f>
        <v>-78.962999999999994</v>
      </c>
      <c r="BN140" s="110">
        <f>BQ140-BR140</f>
        <v>16.079999999999991</v>
      </c>
      <c r="BO140" s="111"/>
      <c r="BP140" s="111"/>
      <c r="BQ140" s="111">
        <v>78.962999999999994</v>
      </c>
      <c r="BR140" s="111">
        <v>62.883000000000003</v>
      </c>
      <c r="BS140" s="87" t="e">
        <f>(BY140-BZ140)/ABS(BZ140)</f>
        <v>#DIV/0!</v>
      </c>
      <c r="BT140" s="87">
        <f>(BZ140-CA140)/ABS(CA140)</f>
        <v>-1</v>
      </c>
      <c r="BU140" s="87">
        <f>(CA140-CB140)/ABS(CB140)</f>
        <v>4.7619047619047616E-2</v>
      </c>
      <c r="BV140" s="110">
        <f>BY140-BZ140</f>
        <v>0</v>
      </c>
      <c r="BW140" s="110">
        <f>BZ140-CA140</f>
        <v>-44</v>
      </c>
      <c r="BX140" s="110">
        <f>CA140-CB140</f>
        <v>2</v>
      </c>
      <c r="BY140" s="54"/>
      <c r="BZ140" s="54"/>
      <c r="CA140" s="54">
        <v>44</v>
      </c>
      <c r="CB140" s="54">
        <v>42</v>
      </c>
      <c r="CC140" s="110">
        <f>Tabel1[[#This Row],[2023 - Antal skibe ]]-Tabel1[[#This Row],[2022 - Antal skibe ]]</f>
        <v>0</v>
      </c>
      <c r="CD140" s="110">
        <f>Tabel1[[#This Row],[2022 - Antal skibe ]]-Tabel1[[#This Row],[2021 - Antal skibe ]]</f>
        <v>0</v>
      </c>
      <c r="CE140" s="5"/>
      <c r="CF140" s="5"/>
      <c r="CG140" s="5"/>
      <c r="CH140" s="100" t="e">
        <f>(Tabel1[[#This Row],[Godsomsætning 2023]]-Tabel1[[#This Row],[Godsomsætning 2022]])/Tabel1[[#This Row],[Godsomsætning 2022]]</f>
        <v>#DIV/0!</v>
      </c>
      <c r="CI140" s="100" t="e">
        <f>(Tabel1[[#This Row],[Godsomsætning 2022]]-Tabel1[[#This Row],[Godsomsætning 2021]])/Tabel1[[#This Row],[Godsomsætning 2021]]</f>
        <v>#DIV/0!</v>
      </c>
      <c r="CJ140" s="99">
        <f>Tabel1[[#This Row],[Godsomsætning 2023]]-Tabel1[[#This Row],[Godsomsætning 2022]]</f>
        <v>0</v>
      </c>
      <c r="CK140" s="89">
        <f>Tabel1[[#This Row],[Godsomsætning 2022]]-Tabel1[[#This Row],[Godsomsætning 2021]]</f>
        <v>0</v>
      </c>
      <c r="CL140" s="54"/>
      <c r="CM140" s="54"/>
      <c r="CN140" s="54"/>
      <c r="CO140" s="19"/>
      <c r="CP140" s="1" t="s">
        <v>11</v>
      </c>
      <c r="CQ140" s="4"/>
      <c r="CR140" s="1">
        <v>5700</v>
      </c>
      <c r="CS140" s="1" t="s">
        <v>316</v>
      </c>
      <c r="CT140" s="15" t="s">
        <v>305</v>
      </c>
    </row>
    <row r="141" spans="1:98" s="97" customFormat="1" x14ac:dyDescent="0.25">
      <c r="A141" s="80" t="s">
        <v>226</v>
      </c>
      <c r="B141" s="117">
        <v>46538811</v>
      </c>
      <c r="C141" s="5" t="s">
        <v>353</v>
      </c>
      <c r="D141"/>
      <c r="E141">
        <v>522910</v>
      </c>
      <c r="F141" s="108">
        <v>45044</v>
      </c>
      <c r="G141" s="109"/>
      <c r="H141" s="109"/>
      <c r="I141" s="109" t="s">
        <v>21</v>
      </c>
      <c r="J141" s="109" t="s">
        <v>21</v>
      </c>
      <c r="K141" s="87" t="e">
        <f>Q141/R141-1</f>
        <v>#DIV/0!</v>
      </c>
      <c r="L141" s="87" t="e">
        <f>R141/S141-1</f>
        <v>#DIV/0!</v>
      </c>
      <c r="M141" s="87" t="e">
        <f>S141/T141-1</f>
        <v>#DIV/0!</v>
      </c>
      <c r="N141" s="110">
        <f>Q141-R141</f>
        <v>0</v>
      </c>
      <c r="O141" s="110">
        <f>R141-S141</f>
        <v>0</v>
      </c>
      <c r="P141" s="110">
        <f>S141-T141</f>
        <v>0</v>
      </c>
      <c r="Q141" s="111"/>
      <c r="R141" s="111"/>
      <c r="S141" s="111"/>
      <c r="T141" s="111"/>
      <c r="U141" s="87" t="e">
        <f>(AA141-AB141)/ABS(AB141)</f>
        <v>#DIV/0!</v>
      </c>
      <c r="V141" s="87">
        <f>(AB141-AC141)/ABS(AC141)</f>
        <v>-1</v>
      </c>
      <c r="W141" s="87">
        <f>(AC141-AD141)/ABS(AD141)</f>
        <v>-3.5579396792379293E-3</v>
      </c>
      <c r="X141" s="110">
        <f>AA141-AB141</f>
        <v>0</v>
      </c>
      <c r="Y141" s="110">
        <f>AB141-AC141</f>
        <v>-18.204000000000001</v>
      </c>
      <c r="Z141" s="110">
        <f>AC141-AD141</f>
        <v>-6.4999999999997726E-2</v>
      </c>
      <c r="AA141" s="111"/>
      <c r="AB141" s="111"/>
      <c r="AC141" s="111">
        <v>18.204000000000001</v>
      </c>
      <c r="AD141" s="111">
        <v>18.268999999999998</v>
      </c>
      <c r="AE141" s="87" t="e">
        <f>(AK141-AL141)/ABS(AL141)</f>
        <v>#DIV/0!</v>
      </c>
      <c r="AF141" s="87">
        <f>(AL141-AM141)/ABS(AM141)</f>
        <v>-1</v>
      </c>
      <c r="AG141" s="87">
        <f>(AM141-AN141)/ABS(AN141)</f>
        <v>-8.4756898817345661E-2</v>
      </c>
      <c r="AH141" s="110">
        <f>AK141-AL141</f>
        <v>0</v>
      </c>
      <c r="AI141" s="110">
        <f>AL141-AM141</f>
        <v>-6.9649999999999999</v>
      </c>
      <c r="AJ141" s="110">
        <f>AM141-AN141</f>
        <v>-0.64500000000000046</v>
      </c>
      <c r="AK141" s="111"/>
      <c r="AL141" s="111"/>
      <c r="AM141" s="111">
        <v>6.9649999999999999</v>
      </c>
      <c r="AN141" s="111">
        <v>7.61</v>
      </c>
      <c r="AO141" s="87" t="e">
        <f>(AU141-AV141)/ABS(AV141)</f>
        <v>#DIV/0!</v>
      </c>
      <c r="AP141" s="87">
        <f>(AV141-AW141)/ABS(AW141)</f>
        <v>-1</v>
      </c>
      <c r="AQ141" s="87">
        <f>(AW141-AX141)/ABS(AX141)</f>
        <v>-0.18701007838745803</v>
      </c>
      <c r="AR141" s="110">
        <f>AU141-AV141</f>
        <v>0</v>
      </c>
      <c r="AS141" s="110">
        <f>AV141-AW141</f>
        <v>-5.8079999999999998</v>
      </c>
      <c r="AT141" s="110">
        <f>AW141-AX141</f>
        <v>-1.3360000000000003</v>
      </c>
      <c r="AU141" s="111"/>
      <c r="AV141" s="111"/>
      <c r="AW141" s="111">
        <v>5.8079999999999998</v>
      </c>
      <c r="AX141" s="111">
        <v>7.1440000000000001</v>
      </c>
      <c r="AY141" s="87" t="e">
        <f>(BE141-BF141)/ABS(BF141)</f>
        <v>#DIV/0!</v>
      </c>
      <c r="AZ141" s="87">
        <f>(BF141-BG141)/ABS(BG141)</f>
        <v>-1</v>
      </c>
      <c r="BA141" s="87">
        <f>(BG141-BH141)/ABS(BH141)</f>
        <v>0.10242179616548946</v>
      </c>
      <c r="BB141" s="110">
        <f>BE141-BF141</f>
        <v>0</v>
      </c>
      <c r="BC141" s="110">
        <f>BF141-BG141</f>
        <v>-21.85</v>
      </c>
      <c r="BD141" s="110">
        <f>BG141-BH141</f>
        <v>2.0300000000000011</v>
      </c>
      <c r="BE141" s="111"/>
      <c r="BF141" s="111"/>
      <c r="BG141" s="111">
        <v>21.85</v>
      </c>
      <c r="BH141" s="111">
        <v>19.82</v>
      </c>
      <c r="BI141" s="87" t="e">
        <f>(BO141-BP141)/ABS(BP141)</f>
        <v>#DIV/0!</v>
      </c>
      <c r="BJ141" s="87">
        <f>(BP141-BQ141)/ABS(BQ141)</f>
        <v>-1</v>
      </c>
      <c r="BK141" s="87">
        <f>(BQ141-BR141)/ABS(BR141)</f>
        <v>-0.1397907949790794</v>
      </c>
      <c r="BL141" s="110">
        <f>BO141-BP141</f>
        <v>0</v>
      </c>
      <c r="BM141" s="110">
        <f>BP141-BQ141</f>
        <v>-41.118000000000002</v>
      </c>
      <c r="BN141" s="110">
        <f>BQ141-BR141</f>
        <v>-6.6819999999999951</v>
      </c>
      <c r="BO141" s="111"/>
      <c r="BP141" s="111"/>
      <c r="BQ141" s="111">
        <v>41.118000000000002</v>
      </c>
      <c r="BR141" s="111">
        <v>47.8</v>
      </c>
      <c r="BS141" s="87" t="e">
        <f>(BY141-BZ141)/ABS(BZ141)</f>
        <v>#DIV/0!</v>
      </c>
      <c r="BT141" s="87">
        <f>(BZ141-CA141)/ABS(CA141)</f>
        <v>-1</v>
      </c>
      <c r="BU141" s="87">
        <f>(CA141-CB141)/ABS(CB141)</f>
        <v>-5.8823529411764705E-2</v>
      </c>
      <c r="BV141" s="110">
        <f>BY141-BZ141</f>
        <v>0</v>
      </c>
      <c r="BW141" s="110">
        <f>BZ141-CA141</f>
        <v>-16</v>
      </c>
      <c r="BX141" s="110">
        <f>CA141-CB141</f>
        <v>-1</v>
      </c>
      <c r="BY141" s="54"/>
      <c r="BZ141" s="54"/>
      <c r="CA141" s="54">
        <v>16</v>
      </c>
      <c r="CB141" s="54">
        <v>17</v>
      </c>
      <c r="CC141" s="110">
        <f>Tabel1[[#This Row],[2023 - Antal skibe ]]-Tabel1[[#This Row],[2022 - Antal skibe ]]</f>
        <v>0</v>
      </c>
      <c r="CD141" s="110">
        <f>Tabel1[[#This Row],[2022 - Antal skibe ]]-Tabel1[[#This Row],[2021 - Antal skibe ]]</f>
        <v>0</v>
      </c>
      <c r="CE141" s="5"/>
      <c r="CF141" s="5"/>
      <c r="CG141" s="5"/>
      <c r="CH141" s="100" t="e">
        <f>(Tabel1[[#This Row],[Godsomsætning 2023]]-Tabel1[[#This Row],[Godsomsætning 2022]])/Tabel1[[#This Row],[Godsomsætning 2022]]</f>
        <v>#DIV/0!</v>
      </c>
      <c r="CI141" s="100" t="e">
        <f>(Tabel1[[#This Row],[Godsomsætning 2022]]-Tabel1[[#This Row],[Godsomsætning 2021]])/Tabel1[[#This Row],[Godsomsætning 2021]]</f>
        <v>#DIV/0!</v>
      </c>
      <c r="CJ141" s="99">
        <f>Tabel1[[#This Row],[Godsomsætning 2023]]-Tabel1[[#This Row],[Godsomsætning 2022]]</f>
        <v>0</v>
      </c>
      <c r="CK141" s="89">
        <f>Tabel1[[#This Row],[Godsomsætning 2022]]-Tabel1[[#This Row],[Godsomsætning 2021]]</f>
        <v>0</v>
      </c>
      <c r="CL141" s="54"/>
      <c r="CM141" s="54"/>
      <c r="CN141" s="54"/>
      <c r="CO141" s="19"/>
      <c r="CP141" s="1" t="s">
        <v>11</v>
      </c>
      <c r="CQ141" s="4"/>
      <c r="CR141" s="1">
        <v>8700</v>
      </c>
      <c r="CS141" s="1" t="s">
        <v>341</v>
      </c>
      <c r="CT141" s="15" t="s">
        <v>10</v>
      </c>
    </row>
    <row r="142" spans="1:98" s="97" customFormat="1" x14ac:dyDescent="0.25">
      <c r="A142" s="80" t="s">
        <v>199</v>
      </c>
      <c r="B142" s="117">
        <v>25662202</v>
      </c>
      <c r="C142" s="5" t="s">
        <v>165</v>
      </c>
      <c r="D142" t="s">
        <v>202</v>
      </c>
      <c r="E142">
        <v>469000</v>
      </c>
      <c r="F142" s="108">
        <v>45182</v>
      </c>
      <c r="G142" s="109"/>
      <c r="H142" s="109"/>
      <c r="I142" s="109" t="s">
        <v>313</v>
      </c>
      <c r="J142" s="109" t="s">
        <v>313</v>
      </c>
      <c r="K142" s="87" t="e">
        <f>Q142/R142-1</f>
        <v>#DIV/0!</v>
      </c>
      <c r="L142" s="87" t="e">
        <f>R142/S142-1</f>
        <v>#DIV/0!</v>
      </c>
      <c r="M142" s="87" t="e">
        <f>S142/T142-1</f>
        <v>#DIV/0!</v>
      </c>
      <c r="N142" s="110">
        <f>Q142-R142</f>
        <v>0</v>
      </c>
      <c r="O142" s="110">
        <f>R142-S142</f>
        <v>0</v>
      </c>
      <c r="P142" s="110">
        <f>S142-T142</f>
        <v>0</v>
      </c>
      <c r="Q142" s="111"/>
      <c r="R142" s="111"/>
      <c r="S142" s="111"/>
      <c r="T142" s="111"/>
      <c r="U142" s="87" t="e">
        <f>(AA142-AB142)/ABS(AB142)</f>
        <v>#DIV/0!</v>
      </c>
      <c r="V142" s="87">
        <f>(AB142-AC142)/ABS(AC142)</f>
        <v>-1</v>
      </c>
      <c r="W142" s="87">
        <f>(AC142-AD142)/ABS(AD142)</f>
        <v>0.15965082444228892</v>
      </c>
      <c r="X142" s="110">
        <f>AA142-AB142</f>
        <v>0</v>
      </c>
      <c r="Y142" s="110">
        <f>AB142-AC142</f>
        <v>-11.956</v>
      </c>
      <c r="Z142" s="110">
        <f>AC142-AD142</f>
        <v>1.645999999999999</v>
      </c>
      <c r="AA142" s="111"/>
      <c r="AB142" s="111"/>
      <c r="AC142" s="111">
        <v>11.956</v>
      </c>
      <c r="AD142" s="111">
        <v>10.31</v>
      </c>
      <c r="AE142" s="87" t="e">
        <f>(AK142-AL142)/ABS(AL142)</f>
        <v>#DIV/0!</v>
      </c>
      <c r="AF142" s="87">
        <f>(AL142-AM142)/ABS(AM142)</f>
        <v>-1</v>
      </c>
      <c r="AG142" s="87">
        <f>(AM142-AN142)/ABS(AN142)</f>
        <v>-7.0450097847358117E-2</v>
      </c>
      <c r="AH142" s="110">
        <f>AK142-AL142</f>
        <v>0</v>
      </c>
      <c r="AI142" s="110">
        <f>AL142-AM142</f>
        <v>-6.1749999999999998</v>
      </c>
      <c r="AJ142" s="110">
        <f>AM142-AN142</f>
        <v>-0.46799999999999997</v>
      </c>
      <c r="AK142" s="111"/>
      <c r="AL142" s="111"/>
      <c r="AM142" s="111">
        <v>6.1749999999999998</v>
      </c>
      <c r="AN142" s="111">
        <v>6.6429999999999998</v>
      </c>
      <c r="AO142" s="87" t="e">
        <f>(AU142-AV142)/ABS(AV142)</f>
        <v>#DIV/0!</v>
      </c>
      <c r="AP142" s="87">
        <f>(AV142-AW142)/ABS(AW142)</f>
        <v>-1</v>
      </c>
      <c r="AQ142" s="87">
        <f>(AW142-AX142)/ABS(AX142)</f>
        <v>-0.11478010093727462</v>
      </c>
      <c r="AR142" s="110">
        <f>AU142-AV142</f>
        <v>0</v>
      </c>
      <c r="AS142" s="110">
        <f>AV142-AW142</f>
        <v>-6.1390000000000002</v>
      </c>
      <c r="AT142" s="110">
        <f>AW142-AX142</f>
        <v>-0.79599999999999937</v>
      </c>
      <c r="AU142" s="111"/>
      <c r="AV142" s="111"/>
      <c r="AW142" s="111">
        <v>6.1390000000000002</v>
      </c>
      <c r="AX142" s="111">
        <v>6.9349999999999996</v>
      </c>
      <c r="AY142" s="87" t="e">
        <f>(BE142-BF142)/ABS(BF142)</f>
        <v>#DIV/0!</v>
      </c>
      <c r="AZ142" s="87">
        <f>(BF142-BG142)/ABS(BG142)</f>
        <v>-1</v>
      </c>
      <c r="BA142" s="87">
        <f>(BG142-BH142)/ABS(BH142)</f>
        <v>-0.20768296102439476</v>
      </c>
      <c r="BB142" s="110">
        <f>BE142-BF142</f>
        <v>0</v>
      </c>
      <c r="BC142" s="110">
        <f>BF142-BG142</f>
        <v>-8.4770000000000003</v>
      </c>
      <c r="BD142" s="110">
        <f>BG142-BH142</f>
        <v>-2.2219999999999995</v>
      </c>
      <c r="BE142" s="111"/>
      <c r="BF142" s="111"/>
      <c r="BG142" s="111">
        <v>8.4770000000000003</v>
      </c>
      <c r="BH142" s="111">
        <v>10.699</v>
      </c>
      <c r="BI142" s="87" t="e">
        <f>(BO142-BP142)/ABS(BP142)</f>
        <v>#DIV/0!</v>
      </c>
      <c r="BJ142" s="87">
        <f>(BP142-BQ142)/ABS(BQ142)</f>
        <v>-1</v>
      </c>
      <c r="BK142" s="87">
        <f>(BQ142-BR142)/ABS(BR142)</f>
        <v>-0.13767349636483808</v>
      </c>
      <c r="BL142" s="110">
        <f>BO142-BP142</f>
        <v>0</v>
      </c>
      <c r="BM142" s="110">
        <f>BP142-BQ142</f>
        <v>-13.047000000000001</v>
      </c>
      <c r="BN142" s="110">
        <f>BQ142-BR142</f>
        <v>-2.0830000000000002</v>
      </c>
      <c r="BO142" s="111"/>
      <c r="BP142" s="111"/>
      <c r="BQ142" s="111">
        <v>13.047000000000001</v>
      </c>
      <c r="BR142" s="111">
        <v>15.13</v>
      </c>
      <c r="BS142" s="87" t="e">
        <f>(BY142-BZ142)/ABS(BZ142)</f>
        <v>#DIV/0!</v>
      </c>
      <c r="BT142" s="87">
        <f>(BZ142-CA142)/ABS(CA142)</f>
        <v>-1</v>
      </c>
      <c r="BU142" s="87">
        <f>(CA142-CB142)/ABS(CB142)</f>
        <v>0</v>
      </c>
      <c r="BV142" s="110">
        <f>BY142-BZ142</f>
        <v>0</v>
      </c>
      <c r="BW142" s="110">
        <f>BZ142-CA142</f>
        <v>-10</v>
      </c>
      <c r="BX142" s="110">
        <f>CA142-CB142</f>
        <v>0</v>
      </c>
      <c r="BY142" s="54"/>
      <c r="BZ142" s="54"/>
      <c r="CA142" s="54">
        <v>10</v>
      </c>
      <c r="CB142" s="54">
        <v>10</v>
      </c>
      <c r="CC142" s="110">
        <f>Tabel1[[#This Row],[2023 - Antal skibe ]]-Tabel1[[#This Row],[2022 - Antal skibe ]]</f>
        <v>0</v>
      </c>
      <c r="CD142" s="110">
        <f>Tabel1[[#This Row],[2022 - Antal skibe ]]-Tabel1[[#This Row],[2021 - Antal skibe ]]</f>
        <v>0</v>
      </c>
      <c r="CE142" s="5"/>
      <c r="CF142" s="5"/>
      <c r="CG142" s="5"/>
      <c r="CH142" s="100" t="e">
        <f>(Tabel1[[#This Row],[Godsomsætning 2023]]-Tabel1[[#This Row],[Godsomsætning 2022]])/Tabel1[[#This Row],[Godsomsætning 2022]]</f>
        <v>#DIV/0!</v>
      </c>
      <c r="CI142" s="100" t="e">
        <f>(Tabel1[[#This Row],[Godsomsætning 2022]]-Tabel1[[#This Row],[Godsomsætning 2021]])/Tabel1[[#This Row],[Godsomsætning 2021]]</f>
        <v>#DIV/0!</v>
      </c>
      <c r="CJ142" s="99">
        <f>Tabel1[[#This Row],[Godsomsætning 2023]]-Tabel1[[#This Row],[Godsomsætning 2022]]</f>
        <v>0</v>
      </c>
      <c r="CK142" s="89">
        <f>Tabel1[[#This Row],[Godsomsætning 2022]]-Tabel1[[#This Row],[Godsomsætning 2021]]</f>
        <v>0</v>
      </c>
      <c r="CL142" s="54"/>
      <c r="CM142" s="54"/>
      <c r="CN142" s="54"/>
      <c r="CO142" s="19"/>
      <c r="CP142" s="1" t="s">
        <v>11</v>
      </c>
      <c r="CQ142" s="4"/>
      <c r="CR142" s="1">
        <v>4220</v>
      </c>
      <c r="CS142" s="1" t="s">
        <v>374</v>
      </c>
      <c r="CT142" s="15" t="s">
        <v>327</v>
      </c>
    </row>
    <row r="143" spans="1:98" s="97" customFormat="1" x14ac:dyDescent="0.25">
      <c r="A143" s="80" t="s">
        <v>186</v>
      </c>
      <c r="B143" s="117">
        <v>40369740</v>
      </c>
      <c r="C143" s="5" t="s">
        <v>165</v>
      </c>
      <c r="D143" t="s">
        <v>202</v>
      </c>
      <c r="E143">
        <v>245300</v>
      </c>
      <c r="F143" s="108">
        <v>45124</v>
      </c>
      <c r="G143" s="109"/>
      <c r="H143" s="109"/>
      <c r="I143" s="109" t="s">
        <v>21</v>
      </c>
      <c r="J143" s="109" t="s">
        <v>21</v>
      </c>
      <c r="K143" s="87" t="e">
        <f>Q143/R143-1</f>
        <v>#DIV/0!</v>
      </c>
      <c r="L143" s="87" t="e">
        <f>R143/S143-1</f>
        <v>#DIV/0!</v>
      </c>
      <c r="M143" s="87" t="e">
        <f>S143/T143-1</f>
        <v>#DIV/0!</v>
      </c>
      <c r="N143" s="110">
        <f>Q143-R143</f>
        <v>0</v>
      </c>
      <c r="O143" s="110">
        <f>R143-S143</f>
        <v>0</v>
      </c>
      <c r="P143" s="110">
        <f>S143-T143</f>
        <v>0</v>
      </c>
      <c r="Q143" s="111"/>
      <c r="R143" s="111"/>
      <c r="S143" s="111"/>
      <c r="T143" s="111"/>
      <c r="U143" s="87" t="e">
        <f>(AA143-AB143)/ABS(AB143)</f>
        <v>#DIV/0!</v>
      </c>
      <c r="V143" s="87">
        <f>(AB143-AC143)/ABS(AC143)</f>
        <v>-1</v>
      </c>
      <c r="W143" s="87">
        <f>(AC143-AD143)/ABS(AD143)</f>
        <v>0.161253583631151</v>
      </c>
      <c r="X143" s="110">
        <f>AA143-AB143</f>
        <v>0</v>
      </c>
      <c r="Y143" s="110">
        <f>AB143-AC143</f>
        <v>-29.568999999999999</v>
      </c>
      <c r="Z143" s="110">
        <f>AC143-AD143</f>
        <v>4.1059999999999981</v>
      </c>
      <c r="AA143" s="111"/>
      <c r="AB143" s="111"/>
      <c r="AC143" s="111">
        <v>29.568999999999999</v>
      </c>
      <c r="AD143" s="111">
        <v>25.463000000000001</v>
      </c>
      <c r="AE143" s="87" t="e">
        <f>(AK143-AL143)/ABS(AL143)</f>
        <v>#DIV/0!</v>
      </c>
      <c r="AF143" s="87">
        <f>(AL143-AM143)/ABS(AM143)</f>
        <v>-1</v>
      </c>
      <c r="AG143" s="87">
        <f>(AM143-AN143)/ABS(AN143)</f>
        <v>0.99582354476637958</v>
      </c>
      <c r="AH143" s="110">
        <f>AK143-AL143</f>
        <v>0</v>
      </c>
      <c r="AI143" s="110">
        <f>AL143-AM143</f>
        <v>-7.6459999999999999</v>
      </c>
      <c r="AJ143" s="110">
        <f>AM143-AN143</f>
        <v>3.8149999999999999</v>
      </c>
      <c r="AK143" s="111"/>
      <c r="AL143" s="111"/>
      <c r="AM143" s="111">
        <v>7.6459999999999999</v>
      </c>
      <c r="AN143" s="111">
        <v>3.831</v>
      </c>
      <c r="AO143" s="87" t="e">
        <f>(AU143-AV143)/ABS(AV143)</f>
        <v>#DIV/0!</v>
      </c>
      <c r="AP143" s="87">
        <f>(AV143-AW143)/ABS(AW143)</f>
        <v>-1</v>
      </c>
      <c r="AQ143" s="87">
        <f>(AW143-AX143)/ABS(AX143)</f>
        <v>1.2377269670477471</v>
      </c>
      <c r="AR143" s="110">
        <f>AU143-AV143</f>
        <v>0</v>
      </c>
      <c r="AS143" s="110">
        <f>AV143-AW143</f>
        <v>-6.6550000000000002</v>
      </c>
      <c r="AT143" s="110">
        <f>AW143-AX143</f>
        <v>3.681</v>
      </c>
      <c r="AU143" s="111"/>
      <c r="AV143" s="111"/>
      <c r="AW143" s="111">
        <v>6.6550000000000002</v>
      </c>
      <c r="AX143" s="111">
        <v>2.9740000000000002</v>
      </c>
      <c r="AY143" s="87" t="e">
        <f>(BE143-BF143)/ABS(BF143)</f>
        <v>#DIV/0!</v>
      </c>
      <c r="AZ143" s="87">
        <f>(BF143-BG143)/ABS(BG143)</f>
        <v>-1</v>
      </c>
      <c r="BA143" s="87">
        <f>(BG143-BH143)/ABS(BH143)</f>
        <v>0.35369426060540304</v>
      </c>
      <c r="BB143" s="110">
        <f>BE143-BF143</f>
        <v>0</v>
      </c>
      <c r="BC143" s="110">
        <f>BF143-BG143</f>
        <v>-12.477</v>
      </c>
      <c r="BD143" s="110">
        <f>BG143-BH143</f>
        <v>3.26</v>
      </c>
      <c r="BE143" s="111"/>
      <c r="BF143" s="111"/>
      <c r="BG143" s="111">
        <v>12.477</v>
      </c>
      <c r="BH143" s="111">
        <v>9.2170000000000005</v>
      </c>
      <c r="BI143" s="87" t="e">
        <f>(BO143-BP143)/ABS(BP143)</f>
        <v>#DIV/0!</v>
      </c>
      <c r="BJ143" s="87">
        <f>(BP143-BQ143)/ABS(BQ143)</f>
        <v>-1</v>
      </c>
      <c r="BK143" s="87">
        <f>(BQ143-BR143)/ABS(BR143)</f>
        <v>0.22165926388857901</v>
      </c>
      <c r="BL143" s="110">
        <f>BO143-BP143</f>
        <v>0</v>
      </c>
      <c r="BM143" s="110">
        <f>BP143-BQ143</f>
        <v>-54.734000000000002</v>
      </c>
      <c r="BN143" s="110">
        <f>BQ143-BR143</f>
        <v>9.9310000000000045</v>
      </c>
      <c r="BO143" s="111"/>
      <c r="BP143" s="111"/>
      <c r="BQ143" s="111">
        <v>54.734000000000002</v>
      </c>
      <c r="BR143" s="111">
        <v>44.802999999999997</v>
      </c>
      <c r="BS143" s="87" t="e">
        <f>(BY143-BZ143)/ABS(BZ143)</f>
        <v>#DIV/0!</v>
      </c>
      <c r="BT143" s="87">
        <f>(BZ143-CA143)/ABS(CA143)</f>
        <v>-1</v>
      </c>
      <c r="BU143" s="87">
        <f>(CA143-CB143)/ABS(CB143)</f>
        <v>6.25E-2</v>
      </c>
      <c r="BV143" s="110">
        <f>BY143-BZ143</f>
        <v>0</v>
      </c>
      <c r="BW143" s="110">
        <f>BZ143-CA143</f>
        <v>-51</v>
      </c>
      <c r="BX143" s="110">
        <f>CA143-CB143</f>
        <v>3</v>
      </c>
      <c r="BY143" s="54"/>
      <c r="BZ143" s="54"/>
      <c r="CA143" s="54">
        <v>51</v>
      </c>
      <c r="CB143" s="54">
        <v>48</v>
      </c>
      <c r="CC143" s="110">
        <f>Tabel1[[#This Row],[2023 - Antal skibe ]]-Tabel1[[#This Row],[2022 - Antal skibe ]]</f>
        <v>0</v>
      </c>
      <c r="CD143" s="110">
        <f>Tabel1[[#This Row],[2022 - Antal skibe ]]-Tabel1[[#This Row],[2021 - Antal skibe ]]</f>
        <v>0</v>
      </c>
      <c r="CE143" s="5"/>
      <c r="CF143" s="5"/>
      <c r="CG143" s="5"/>
      <c r="CH143" s="100" t="e">
        <f>(Tabel1[[#This Row],[Godsomsætning 2023]]-Tabel1[[#This Row],[Godsomsætning 2022]])/Tabel1[[#This Row],[Godsomsætning 2022]]</f>
        <v>#DIV/0!</v>
      </c>
      <c r="CI143" s="100" t="e">
        <f>(Tabel1[[#This Row],[Godsomsætning 2022]]-Tabel1[[#This Row],[Godsomsætning 2021]])/Tabel1[[#This Row],[Godsomsætning 2021]]</f>
        <v>#DIV/0!</v>
      </c>
      <c r="CJ143" s="99">
        <f>Tabel1[[#This Row],[Godsomsætning 2023]]-Tabel1[[#This Row],[Godsomsætning 2022]]</f>
        <v>0</v>
      </c>
      <c r="CK143" s="89">
        <f>Tabel1[[#This Row],[Godsomsætning 2022]]-Tabel1[[#This Row],[Godsomsætning 2021]]</f>
        <v>0</v>
      </c>
      <c r="CL143" s="54"/>
      <c r="CM143" s="54"/>
      <c r="CN143" s="54"/>
      <c r="CO143" s="19"/>
      <c r="CP143" s="1" t="s">
        <v>9</v>
      </c>
      <c r="CQ143" s="4" t="s">
        <v>13</v>
      </c>
      <c r="CR143" s="1">
        <v>4681</v>
      </c>
      <c r="CS143" s="1" t="s">
        <v>408</v>
      </c>
      <c r="CT143" s="15" t="s">
        <v>327</v>
      </c>
    </row>
    <row r="144" spans="1:98" s="97" customFormat="1" x14ac:dyDescent="0.25">
      <c r="A144" s="80" t="s">
        <v>194</v>
      </c>
      <c r="B144" s="117">
        <v>33144334</v>
      </c>
      <c r="C144" s="5" t="s">
        <v>165</v>
      </c>
      <c r="D144" t="s">
        <v>202</v>
      </c>
      <c r="E144">
        <v>282500</v>
      </c>
      <c r="F144" s="108">
        <v>45072</v>
      </c>
      <c r="G144" s="109"/>
      <c r="H144" s="109"/>
      <c r="I144" s="109" t="s">
        <v>21</v>
      </c>
      <c r="J144" s="109" t="s">
        <v>21</v>
      </c>
      <c r="K144" s="87" t="e">
        <f>Q144/R144-1</f>
        <v>#DIV/0!</v>
      </c>
      <c r="L144" s="87" t="e">
        <f>R144/S144-1</f>
        <v>#DIV/0!</v>
      </c>
      <c r="M144" s="87" t="e">
        <f>S144/T144-1</f>
        <v>#DIV/0!</v>
      </c>
      <c r="N144" s="110">
        <f>Q144-R144</f>
        <v>0</v>
      </c>
      <c r="O144" s="110">
        <f>R144-S144</f>
        <v>0</v>
      </c>
      <c r="P144" s="110">
        <f>S144-T144</f>
        <v>0</v>
      </c>
      <c r="Q144" s="111"/>
      <c r="R144" s="111"/>
      <c r="S144" s="111"/>
      <c r="T144" s="111"/>
      <c r="U144" s="87" t="e">
        <f>(AA144-AB144)/ABS(AB144)</f>
        <v>#DIV/0!</v>
      </c>
      <c r="V144" s="87">
        <f>(AB144-AC144)/ABS(AC144)</f>
        <v>-1</v>
      </c>
      <c r="W144" s="87">
        <f>(AC144-AD144)/ABS(AD144)</f>
        <v>-0.22997991528625686</v>
      </c>
      <c r="X144" s="110">
        <f>AA144-AB144</f>
        <v>0</v>
      </c>
      <c r="Y144" s="110">
        <f>AB144-AC144</f>
        <v>-38.722000000000001</v>
      </c>
      <c r="Z144" s="110">
        <f>AC144-AD144</f>
        <v>-11.564999999999998</v>
      </c>
      <c r="AA144" s="111"/>
      <c r="AB144" s="111"/>
      <c r="AC144" s="111">
        <v>38.722000000000001</v>
      </c>
      <c r="AD144" s="111">
        <v>50.286999999999999</v>
      </c>
      <c r="AE144" s="87" t="e">
        <f>(AK144-AL144)/ABS(AL144)</f>
        <v>#DIV/0!</v>
      </c>
      <c r="AF144" s="87">
        <f>(AL144-AM144)/ABS(AM144)</f>
        <v>-1</v>
      </c>
      <c r="AG144" s="87">
        <f>(AM144-AN144)/ABS(AN144)</f>
        <v>-0.70100560730339678</v>
      </c>
      <c r="AH144" s="110">
        <f>AK144-AL144</f>
        <v>0</v>
      </c>
      <c r="AI144" s="110">
        <f>AL144-AM144</f>
        <v>-6.452</v>
      </c>
      <c r="AJ144" s="110">
        <f>AM144-AN144</f>
        <v>-15.127000000000001</v>
      </c>
      <c r="AK144" s="111"/>
      <c r="AL144" s="111"/>
      <c r="AM144" s="111">
        <v>6.452</v>
      </c>
      <c r="AN144" s="111">
        <v>21.579000000000001</v>
      </c>
      <c r="AO144" s="87" t="e">
        <f>(AU144-AV144)/ABS(AV144)</f>
        <v>#DIV/0!</v>
      </c>
      <c r="AP144" s="87">
        <f>(AV144-AW144)/ABS(AW144)</f>
        <v>-1</v>
      </c>
      <c r="AQ144" s="87">
        <f>(AW144-AX144)/ABS(AX144)</f>
        <v>-0.64558422972161955</v>
      </c>
      <c r="AR144" s="110">
        <f>AU144-AV144</f>
        <v>0</v>
      </c>
      <c r="AS144" s="110">
        <f>AV144-AW144</f>
        <v>-7.6769999999999996</v>
      </c>
      <c r="AT144" s="110">
        <f>AW144-AX144</f>
        <v>-13.984000000000002</v>
      </c>
      <c r="AU144" s="111"/>
      <c r="AV144" s="111"/>
      <c r="AW144" s="111">
        <v>7.6769999999999996</v>
      </c>
      <c r="AX144" s="111">
        <v>21.661000000000001</v>
      </c>
      <c r="AY144" s="87" t="e">
        <f>(BE144-BF144)/ABS(BF144)</f>
        <v>#DIV/0!</v>
      </c>
      <c r="AZ144" s="87">
        <f>(BF144-BG144)/ABS(BG144)</f>
        <v>-1</v>
      </c>
      <c r="BA144" s="87">
        <f>(BG144-BH144)/ABS(BH144)</f>
        <v>-0.10915871086512703</v>
      </c>
      <c r="BB144" s="110">
        <f>BE144-BF144</f>
        <v>0</v>
      </c>
      <c r="BC144" s="110">
        <f>BF144-BG144</f>
        <v>-75.489000000000004</v>
      </c>
      <c r="BD144" s="110">
        <f>BG144-BH144</f>
        <v>-9.25</v>
      </c>
      <c r="BE144" s="111"/>
      <c r="BF144" s="111"/>
      <c r="BG144" s="111">
        <v>75.489000000000004</v>
      </c>
      <c r="BH144" s="111">
        <v>84.739000000000004</v>
      </c>
      <c r="BI144" s="87" t="e">
        <f>(BO144-BP144)/ABS(BP144)</f>
        <v>#DIV/0!</v>
      </c>
      <c r="BJ144" s="87">
        <f>(BP144-BQ144)/ABS(BQ144)</f>
        <v>-1</v>
      </c>
      <c r="BK144" s="87">
        <f>(BQ144-BR144)/ABS(BR144)</f>
        <v>-0.21683607172764291</v>
      </c>
      <c r="BL144" s="110">
        <f>BO144-BP144</f>
        <v>0</v>
      </c>
      <c r="BM144" s="110">
        <f>BP144-BQ144</f>
        <v>-108.48699999999999</v>
      </c>
      <c r="BN144" s="110">
        <f>BQ144-BR144</f>
        <v>-30.037000000000006</v>
      </c>
      <c r="BO144" s="111"/>
      <c r="BP144" s="111"/>
      <c r="BQ144" s="111">
        <v>108.48699999999999</v>
      </c>
      <c r="BR144" s="111">
        <v>138.524</v>
      </c>
      <c r="BS144" s="87" t="e">
        <f>(BY144-BZ144)/ABS(BZ144)</f>
        <v>#DIV/0!</v>
      </c>
      <c r="BT144" s="87">
        <f>(BZ144-CA144)/ABS(CA144)</f>
        <v>-1</v>
      </c>
      <c r="BU144" s="87">
        <f>(CA144-CB144)/ABS(CB144)</f>
        <v>0.15</v>
      </c>
      <c r="BV144" s="110">
        <f>BY144-BZ144</f>
        <v>0</v>
      </c>
      <c r="BW144" s="110">
        <f>BZ144-CA144</f>
        <v>-23</v>
      </c>
      <c r="BX144" s="110">
        <f>CA144-CB144</f>
        <v>3</v>
      </c>
      <c r="BY144" s="54"/>
      <c r="BZ144" s="54"/>
      <c r="CA144" s="54">
        <v>23</v>
      </c>
      <c r="CB144" s="54">
        <v>20</v>
      </c>
      <c r="CC144" s="110">
        <f>Tabel1[[#This Row],[2023 - Antal skibe ]]-Tabel1[[#This Row],[2022 - Antal skibe ]]</f>
        <v>0</v>
      </c>
      <c r="CD144" s="110">
        <f>Tabel1[[#This Row],[2022 - Antal skibe ]]-Tabel1[[#This Row],[2021 - Antal skibe ]]</f>
        <v>0</v>
      </c>
      <c r="CE144" s="5"/>
      <c r="CF144" s="5"/>
      <c r="CG144" s="5"/>
      <c r="CH144" s="100" t="e">
        <f>(Tabel1[[#This Row],[Godsomsætning 2023]]-Tabel1[[#This Row],[Godsomsætning 2022]])/Tabel1[[#This Row],[Godsomsætning 2022]]</f>
        <v>#DIV/0!</v>
      </c>
      <c r="CI144" s="100" t="e">
        <f>(Tabel1[[#This Row],[Godsomsætning 2022]]-Tabel1[[#This Row],[Godsomsætning 2021]])/Tabel1[[#This Row],[Godsomsætning 2021]]</f>
        <v>#DIV/0!</v>
      </c>
      <c r="CJ144" s="99">
        <f>Tabel1[[#This Row],[Godsomsætning 2023]]-Tabel1[[#This Row],[Godsomsætning 2022]]</f>
        <v>0</v>
      </c>
      <c r="CK144" s="89">
        <f>Tabel1[[#This Row],[Godsomsætning 2022]]-Tabel1[[#This Row],[Godsomsætning 2021]]</f>
        <v>0</v>
      </c>
      <c r="CL144" s="54"/>
      <c r="CM144" s="54"/>
      <c r="CN144" s="54"/>
      <c r="CO144" s="19"/>
      <c r="CP144" s="1" t="s">
        <v>16</v>
      </c>
      <c r="CQ144" s="4"/>
      <c r="CR144" s="1">
        <v>5700</v>
      </c>
      <c r="CS144" s="1" t="s">
        <v>316</v>
      </c>
      <c r="CT144" s="15" t="s">
        <v>12</v>
      </c>
    </row>
    <row r="145" spans="1:98" s="97" customFormat="1" x14ac:dyDescent="0.25">
      <c r="A145" s="80" t="s">
        <v>373</v>
      </c>
      <c r="B145" s="117">
        <v>34093482</v>
      </c>
      <c r="C145" s="5" t="s">
        <v>112</v>
      </c>
      <c r="D145"/>
      <c r="E145">
        <v>502000</v>
      </c>
      <c r="F145" s="108">
        <v>45120</v>
      </c>
      <c r="G145" s="109"/>
      <c r="H145" s="109"/>
      <c r="I145" s="109" t="s">
        <v>21</v>
      </c>
      <c r="J145" s="109" t="s">
        <v>21</v>
      </c>
      <c r="K145" s="87" t="e">
        <f>Q145/R145-1</f>
        <v>#DIV/0!</v>
      </c>
      <c r="L145" s="87">
        <f>R145/S145-1</f>
        <v>-1</v>
      </c>
      <c r="M145" s="87">
        <f>S145/T145-1</f>
        <v>2.6674209864137932E-2</v>
      </c>
      <c r="N145" s="110">
        <f>Q145-R145</f>
        <v>0</v>
      </c>
      <c r="O145" s="110">
        <f>R145-S145</f>
        <v>-121.58799999999999</v>
      </c>
      <c r="P145" s="110">
        <f>S145-T145</f>
        <v>3.1589999999999918</v>
      </c>
      <c r="Q145" s="111"/>
      <c r="R145" s="111"/>
      <c r="S145" s="111">
        <v>121.58799999999999</v>
      </c>
      <c r="T145" s="111">
        <v>118.429</v>
      </c>
      <c r="U145" s="87" t="e">
        <f>(AA145-AB145)/ABS(AB145)</f>
        <v>#DIV/0!</v>
      </c>
      <c r="V145" s="87">
        <f>(AB145-AC145)/ABS(AC145)</f>
        <v>-1</v>
      </c>
      <c r="W145" s="87">
        <f>(AC145-AD145)/ABS(AD145)</f>
        <v>-4.4728171334431716E-2</v>
      </c>
      <c r="X145" s="110">
        <f>AA145-AB145</f>
        <v>0</v>
      </c>
      <c r="Y145" s="110">
        <f>AB145-AC145</f>
        <v>-11.597</v>
      </c>
      <c r="Z145" s="110">
        <f>AC145-AD145</f>
        <v>-0.54300000000000104</v>
      </c>
      <c r="AA145" s="111"/>
      <c r="AB145" s="111"/>
      <c r="AC145" s="111">
        <v>11.597</v>
      </c>
      <c r="AD145" s="111">
        <v>12.14</v>
      </c>
      <c r="AE145" s="87" t="e">
        <f>(AK145-AL145)/ABS(AL145)</f>
        <v>#DIV/0!</v>
      </c>
      <c r="AF145" s="87">
        <f>(AL145-AM145)/ABS(AM145)</f>
        <v>-1</v>
      </c>
      <c r="AG145" s="87">
        <f>(AM145-AN145)/ABS(AN145)</f>
        <v>4.9536359199609636E-2</v>
      </c>
      <c r="AH145" s="110">
        <f>AK145-AL145</f>
        <v>0</v>
      </c>
      <c r="AI145" s="110">
        <f>AL145-AM145</f>
        <v>-8.6020000000000003</v>
      </c>
      <c r="AJ145" s="110">
        <f>AM145-AN145</f>
        <v>0.40600000000000058</v>
      </c>
      <c r="AK145" s="111"/>
      <c r="AL145" s="111"/>
      <c r="AM145" s="111">
        <v>8.6020000000000003</v>
      </c>
      <c r="AN145" s="111">
        <v>8.1959999999999997</v>
      </c>
      <c r="AO145" s="87" t="e">
        <f>(AU145-AV145)/ABS(AV145)</f>
        <v>#DIV/0!</v>
      </c>
      <c r="AP145" s="87">
        <f>(AV145-AW145)/ABS(AW145)</f>
        <v>-1</v>
      </c>
      <c r="AQ145" s="87">
        <f>(AW145-AX145)/ABS(AX145)</f>
        <v>0.24349157733537502</v>
      </c>
      <c r="AR145" s="110">
        <f>AU145-AV145</f>
        <v>0</v>
      </c>
      <c r="AS145" s="110">
        <f>AV145-AW145</f>
        <v>-8.1199999999999992</v>
      </c>
      <c r="AT145" s="110">
        <f>AW145-AX145</f>
        <v>1.589999999999999</v>
      </c>
      <c r="AU145" s="111"/>
      <c r="AV145" s="111"/>
      <c r="AW145" s="111">
        <v>8.1199999999999992</v>
      </c>
      <c r="AX145" s="111">
        <v>6.53</v>
      </c>
      <c r="AY145" s="87" t="e">
        <f>(BE145-BF145)/ABS(BF145)</f>
        <v>#DIV/0!</v>
      </c>
      <c r="AZ145" s="87">
        <f>(BF145-BG145)/ABS(BG145)</f>
        <v>-1</v>
      </c>
      <c r="BA145" s="87">
        <f>(BG145-BH145)/ABS(BH145)</f>
        <v>0.65979811462417626</v>
      </c>
      <c r="BB145" s="110">
        <f>BE145-BF145</f>
        <v>0</v>
      </c>
      <c r="BC145" s="110">
        <f>BF145-BG145</f>
        <v>-19.896000000000001</v>
      </c>
      <c r="BD145" s="110">
        <f>BG145-BH145</f>
        <v>7.9090000000000007</v>
      </c>
      <c r="BE145" s="111"/>
      <c r="BF145" s="111"/>
      <c r="BG145" s="111">
        <v>19.896000000000001</v>
      </c>
      <c r="BH145" s="111">
        <v>11.987</v>
      </c>
      <c r="BI145" s="87" t="e">
        <f>(BO145-BP145)/ABS(BP145)</f>
        <v>#DIV/0!</v>
      </c>
      <c r="BJ145" s="87">
        <f>(BP145-BQ145)/ABS(BQ145)</f>
        <v>-1</v>
      </c>
      <c r="BK145" s="87">
        <f>(BQ145-BR145)/ABS(BR145)</f>
        <v>2.0143884892086374E-2</v>
      </c>
      <c r="BL145" s="110">
        <f>BO145-BP145</f>
        <v>0</v>
      </c>
      <c r="BM145" s="110">
        <f>BP145-BQ145</f>
        <v>-36.868000000000002</v>
      </c>
      <c r="BN145" s="110">
        <f>BQ145-BR145</f>
        <v>0.72800000000000153</v>
      </c>
      <c r="BO145" s="111"/>
      <c r="BP145" s="111"/>
      <c r="BQ145" s="111">
        <v>36.868000000000002</v>
      </c>
      <c r="BR145" s="111">
        <v>36.14</v>
      </c>
      <c r="BS145" s="87" t="e">
        <f>(BY145-BZ145)/ABS(BZ145)</f>
        <v>#DIV/0!</v>
      </c>
      <c r="BT145" s="87">
        <f>(BZ145-CA145)/ABS(CA145)</f>
        <v>-1</v>
      </c>
      <c r="BU145" s="87" t="e">
        <f>(CA145-CB145)/ABS(CB145)</f>
        <v>#DIV/0!</v>
      </c>
      <c r="BV145" s="110">
        <f>BY145-BZ145</f>
        <v>0</v>
      </c>
      <c r="BW145" s="110">
        <f>BZ145-CA145</f>
        <v>-18</v>
      </c>
      <c r="BX145" s="110">
        <f>CA145-CB145</f>
        <v>18</v>
      </c>
      <c r="BY145" s="54"/>
      <c r="BZ145" s="54"/>
      <c r="CA145" s="54">
        <v>18</v>
      </c>
      <c r="CB145" s="54"/>
      <c r="CC145" s="110">
        <f>Tabel1[[#This Row],[2023 - Antal skibe ]]-Tabel1[[#This Row],[2022 - Antal skibe ]]</f>
        <v>0</v>
      </c>
      <c r="CD145" s="110">
        <f>Tabel1[[#This Row],[2022 - Antal skibe ]]-Tabel1[[#This Row],[2021 - Antal skibe ]]</f>
        <v>0</v>
      </c>
      <c r="CE145" s="5"/>
      <c r="CF145" s="5"/>
      <c r="CG145" s="5"/>
      <c r="CH145" s="100" t="e">
        <f>(Tabel1[[#This Row],[Godsomsætning 2023]]-Tabel1[[#This Row],[Godsomsætning 2022]])/Tabel1[[#This Row],[Godsomsætning 2022]]</f>
        <v>#DIV/0!</v>
      </c>
      <c r="CI145" s="100" t="e">
        <f>(Tabel1[[#This Row],[Godsomsætning 2022]]-Tabel1[[#This Row],[Godsomsætning 2021]])/Tabel1[[#This Row],[Godsomsætning 2021]]</f>
        <v>#DIV/0!</v>
      </c>
      <c r="CJ145" s="99">
        <f>Tabel1[[#This Row],[Godsomsætning 2023]]-Tabel1[[#This Row],[Godsomsætning 2022]]</f>
        <v>0</v>
      </c>
      <c r="CK145" s="89">
        <f>Tabel1[[#This Row],[Godsomsætning 2022]]-Tabel1[[#This Row],[Godsomsætning 2021]]</f>
        <v>0</v>
      </c>
      <c r="CL145" s="54"/>
      <c r="CM145" s="54"/>
      <c r="CN145" s="54"/>
      <c r="CO145" s="19"/>
      <c r="CP145" s="1" t="s">
        <v>9</v>
      </c>
      <c r="CQ145" s="4"/>
      <c r="CR145" s="1">
        <v>2820</v>
      </c>
      <c r="CS145" s="1" t="s">
        <v>418</v>
      </c>
      <c r="CT145" s="15" t="s">
        <v>15</v>
      </c>
    </row>
    <row r="146" spans="1:98" s="97" customFormat="1" x14ac:dyDescent="0.25">
      <c r="A146" s="80" t="s">
        <v>209</v>
      </c>
      <c r="B146" s="117">
        <v>49677715</v>
      </c>
      <c r="C146" s="5" t="s">
        <v>354</v>
      </c>
      <c r="D146"/>
      <c r="E146">
        <v>682040</v>
      </c>
      <c r="F146" s="108">
        <v>45021</v>
      </c>
      <c r="G146" s="109"/>
      <c r="H146" s="109"/>
      <c r="I146" s="109" t="s">
        <v>21</v>
      </c>
      <c r="J146" s="109" t="s">
        <v>21</v>
      </c>
      <c r="K146" s="87" t="e">
        <f>Q146/R146-1</f>
        <v>#DIV/0!</v>
      </c>
      <c r="L146" s="87" t="e">
        <f>R146/S146-1</f>
        <v>#DIV/0!</v>
      </c>
      <c r="M146" s="87" t="e">
        <f>S146/T146-1</f>
        <v>#DIV/0!</v>
      </c>
      <c r="N146" s="110">
        <f>Q146-R146</f>
        <v>0</v>
      </c>
      <c r="O146" s="110">
        <f>R146-S146</f>
        <v>0</v>
      </c>
      <c r="P146" s="110">
        <f>S146-T146</f>
        <v>0</v>
      </c>
      <c r="Q146" s="111"/>
      <c r="R146" s="111"/>
      <c r="S146" s="111"/>
      <c r="T146" s="111"/>
      <c r="U146" s="87" t="e">
        <f>(AA146-AB146)/ABS(AB146)</f>
        <v>#DIV/0!</v>
      </c>
      <c r="V146" s="87">
        <f>(AB146-AC146)/ABS(AC146)</f>
        <v>-1</v>
      </c>
      <c r="W146" s="87">
        <f>(AC146-AD146)/ABS(AD146)</f>
        <v>0.88847749038534041</v>
      </c>
      <c r="X146" s="110">
        <f>AA146-AB146</f>
        <v>0</v>
      </c>
      <c r="Y146" s="110">
        <f>AB146-AC146</f>
        <v>-250.43100000000001</v>
      </c>
      <c r="Z146" s="110">
        <f>AC146-AD146</f>
        <v>117.821</v>
      </c>
      <c r="AA146" s="111"/>
      <c r="AB146" s="111"/>
      <c r="AC146" s="111">
        <v>250.43100000000001</v>
      </c>
      <c r="AD146" s="111">
        <v>132.61000000000001</v>
      </c>
      <c r="AE146" s="87" t="e">
        <f>(AK146-AL146)/ABS(AL146)</f>
        <v>#DIV/0!</v>
      </c>
      <c r="AF146" s="87">
        <f>(AL146-AM146)/ABS(AM146)</f>
        <v>-1</v>
      </c>
      <c r="AG146" s="87">
        <f>(AM146-AN146)/ABS(AN146)</f>
        <v>1.5299103603878283</v>
      </c>
      <c r="AH146" s="110">
        <f>AK146-AL146</f>
        <v>0</v>
      </c>
      <c r="AI146" s="110">
        <f>AL146-AM146</f>
        <v>-8.69</v>
      </c>
      <c r="AJ146" s="110">
        <f>AM146-AN146</f>
        <v>25.088999999999999</v>
      </c>
      <c r="AK146" s="111"/>
      <c r="AL146" s="111"/>
      <c r="AM146" s="111">
        <v>8.69</v>
      </c>
      <c r="AN146" s="111">
        <v>-16.399000000000001</v>
      </c>
      <c r="AO146" s="87" t="e">
        <f>(AU146-AV146)/ABS(AV146)</f>
        <v>#DIV/0!</v>
      </c>
      <c r="AP146" s="87">
        <f>(AV146-AW146)/ABS(AW146)</f>
        <v>-1</v>
      </c>
      <c r="AQ146" s="87">
        <f>(AW146-AX146)/ABS(AX146)</f>
        <v>1.5076513639387892</v>
      </c>
      <c r="AR146" s="110">
        <f>AU146-AV146</f>
        <v>0</v>
      </c>
      <c r="AS146" s="110">
        <f>AV146-AW146</f>
        <v>-8.3930000000000007</v>
      </c>
      <c r="AT146" s="110">
        <f>AW146-AX146</f>
        <v>24.926000000000002</v>
      </c>
      <c r="AU146" s="111"/>
      <c r="AV146" s="111"/>
      <c r="AW146" s="111">
        <v>8.3930000000000007</v>
      </c>
      <c r="AX146" s="111">
        <v>-16.533000000000001</v>
      </c>
      <c r="AY146" s="87" t="e">
        <f>(BE146-BF146)/ABS(BF146)</f>
        <v>#DIV/0!</v>
      </c>
      <c r="AZ146" s="87">
        <f>(BF146-BG146)/ABS(BG146)</f>
        <v>-1</v>
      </c>
      <c r="BA146" s="87">
        <f>(BG146-BH146)/ABS(BH146)</f>
        <v>0.52562125107112245</v>
      </c>
      <c r="BB146" s="110">
        <f>BE146-BF146</f>
        <v>0</v>
      </c>
      <c r="BC146" s="110">
        <f>BF146-BG146</f>
        <v>-35.607999999999997</v>
      </c>
      <c r="BD146" s="110">
        <f>BG146-BH146</f>
        <v>12.267999999999997</v>
      </c>
      <c r="BE146" s="111"/>
      <c r="BF146" s="111"/>
      <c r="BG146" s="111">
        <v>35.607999999999997</v>
      </c>
      <c r="BH146" s="111">
        <v>23.34</v>
      </c>
      <c r="BI146" s="87" t="e">
        <f>(BO146-BP146)/ABS(BP146)</f>
        <v>#DIV/0!</v>
      </c>
      <c r="BJ146" s="87">
        <f>(BP146-BQ146)/ABS(BQ146)</f>
        <v>-1</v>
      </c>
      <c r="BK146" s="87">
        <f>(BQ146-BR146)/ABS(BR146)</f>
        <v>0.12911239071661812</v>
      </c>
      <c r="BL146" s="110">
        <f>BO146-BP146</f>
        <v>0</v>
      </c>
      <c r="BM146" s="110">
        <f>BP146-BQ146</f>
        <v>-128.63300000000001</v>
      </c>
      <c r="BN146" s="110">
        <f>BQ146-BR146</f>
        <v>14.709000000000003</v>
      </c>
      <c r="BO146" s="111"/>
      <c r="BP146" s="111"/>
      <c r="BQ146" s="111">
        <v>128.63300000000001</v>
      </c>
      <c r="BR146" s="111">
        <v>113.92400000000001</v>
      </c>
      <c r="BS146" s="87" t="e">
        <f>(BY146-BZ146)/ABS(BZ146)</f>
        <v>#DIV/0!</v>
      </c>
      <c r="BT146" s="87">
        <f>(BZ146-CA146)/ABS(CA146)</f>
        <v>-1</v>
      </c>
      <c r="BU146" s="87">
        <f>(CA146-CB146)/ABS(CB146)</f>
        <v>0.41284403669724773</v>
      </c>
      <c r="BV146" s="110">
        <f>BY146-BZ146</f>
        <v>0</v>
      </c>
      <c r="BW146" s="110">
        <f>BZ146-CA146</f>
        <v>-308</v>
      </c>
      <c r="BX146" s="110">
        <f>CA146-CB146</f>
        <v>90</v>
      </c>
      <c r="BY146" s="54"/>
      <c r="BZ146" s="54"/>
      <c r="CA146" s="54">
        <v>308</v>
      </c>
      <c r="CB146" s="54">
        <v>218</v>
      </c>
      <c r="CC146" s="110">
        <f>Tabel1[[#This Row],[2023 - Antal skibe ]]-Tabel1[[#This Row],[2022 - Antal skibe ]]</f>
        <v>0</v>
      </c>
      <c r="CD146" s="110">
        <f>Tabel1[[#This Row],[2022 - Antal skibe ]]-Tabel1[[#This Row],[2021 - Antal skibe ]]</f>
        <v>0</v>
      </c>
      <c r="CE146" s="5"/>
      <c r="CF146" s="5"/>
      <c r="CG146" s="5"/>
      <c r="CH146" s="100" t="e">
        <f>(Tabel1[[#This Row],[Godsomsætning 2023]]-Tabel1[[#This Row],[Godsomsætning 2022]])/Tabel1[[#This Row],[Godsomsætning 2022]]</f>
        <v>#DIV/0!</v>
      </c>
      <c r="CI146" s="100" t="e">
        <f>(Tabel1[[#This Row],[Godsomsætning 2022]]-Tabel1[[#This Row],[Godsomsætning 2021]])/Tabel1[[#This Row],[Godsomsætning 2021]]</f>
        <v>#DIV/0!</v>
      </c>
      <c r="CJ146" s="99">
        <f>Tabel1[[#This Row],[Godsomsætning 2023]]-Tabel1[[#This Row],[Godsomsætning 2022]]</f>
        <v>0</v>
      </c>
      <c r="CK146" s="89">
        <f>Tabel1[[#This Row],[Godsomsætning 2022]]-Tabel1[[#This Row],[Godsomsætning 2021]]</f>
        <v>0</v>
      </c>
      <c r="CL146" s="54"/>
      <c r="CM146" s="54"/>
      <c r="CN146" s="54"/>
      <c r="CO146" s="19"/>
      <c r="CP146" s="1" t="s">
        <v>11</v>
      </c>
      <c r="CQ146" s="4" t="s">
        <v>13</v>
      </c>
      <c r="CR146" s="1">
        <v>6700</v>
      </c>
      <c r="CS146" s="1" t="s">
        <v>328</v>
      </c>
      <c r="CT146" s="15" t="s">
        <v>12</v>
      </c>
    </row>
    <row r="147" spans="1:98" s="97" customFormat="1" x14ac:dyDescent="0.25">
      <c r="A147" s="80" t="s">
        <v>220</v>
      </c>
      <c r="B147" s="117">
        <v>51391713</v>
      </c>
      <c r="C147" s="5" t="s">
        <v>353</v>
      </c>
      <c r="D147"/>
      <c r="E147">
        <v>522920</v>
      </c>
      <c r="F147" s="108">
        <v>45090</v>
      </c>
      <c r="G147" s="109"/>
      <c r="H147" s="109"/>
      <c r="I147" s="109" t="s">
        <v>21</v>
      </c>
      <c r="J147" s="109" t="s">
        <v>21</v>
      </c>
      <c r="K147" s="87" t="e">
        <f>Q147/R147-1</f>
        <v>#DIV/0!</v>
      </c>
      <c r="L147" s="87" t="e">
        <f>R147/S147-1</f>
        <v>#DIV/0!</v>
      </c>
      <c r="M147" s="87" t="e">
        <f>S147/T147-1</f>
        <v>#DIV/0!</v>
      </c>
      <c r="N147" s="110">
        <f>Q147-R147</f>
        <v>0</v>
      </c>
      <c r="O147" s="110">
        <f>R147-S147</f>
        <v>0</v>
      </c>
      <c r="P147" s="110">
        <f>S147-T147</f>
        <v>0</v>
      </c>
      <c r="Q147" s="111"/>
      <c r="R147" s="111"/>
      <c r="S147" s="111"/>
      <c r="T147" s="111"/>
      <c r="U147" s="87" t="e">
        <f>(AA147-AB147)/ABS(AB147)</f>
        <v>#DIV/0!</v>
      </c>
      <c r="V147" s="87">
        <f>(AB147-AC147)/ABS(AC147)</f>
        <v>-1</v>
      </c>
      <c r="W147" s="87">
        <f>(AC147-AD147)/ABS(AD147)</f>
        <v>0.22221130221130211</v>
      </c>
      <c r="X147" s="110">
        <f>AA147-AB147</f>
        <v>0</v>
      </c>
      <c r="Y147" s="110">
        <f>AB147-AC147</f>
        <v>-24.872</v>
      </c>
      <c r="Z147" s="110">
        <f>AC147-AD147</f>
        <v>4.5219999999999985</v>
      </c>
      <c r="AA147" s="111"/>
      <c r="AB147" s="111"/>
      <c r="AC147" s="111">
        <v>24.872</v>
      </c>
      <c r="AD147" s="111">
        <v>20.350000000000001</v>
      </c>
      <c r="AE147" s="87" t="e">
        <f>(AK147-AL147)/ABS(AL147)</f>
        <v>#DIV/0!</v>
      </c>
      <c r="AF147" s="87">
        <f>(AL147-AM147)/ABS(AM147)</f>
        <v>-1</v>
      </c>
      <c r="AG147" s="87">
        <f>(AM147-AN147)/ABS(AN147)</f>
        <v>0.65285078851597278</v>
      </c>
      <c r="AH147" s="110">
        <f>AK147-AL147</f>
        <v>0</v>
      </c>
      <c r="AI147" s="110">
        <f>AL147-AM147</f>
        <v>-8.1750000000000007</v>
      </c>
      <c r="AJ147" s="110">
        <f>AM147-AN147</f>
        <v>3.229000000000001</v>
      </c>
      <c r="AK147" s="111"/>
      <c r="AL147" s="111"/>
      <c r="AM147" s="111">
        <v>8.1750000000000007</v>
      </c>
      <c r="AN147" s="111">
        <v>4.9459999999999997</v>
      </c>
      <c r="AO147" s="87" t="e">
        <f>(AU147-AV147)/ABS(AV147)</f>
        <v>#DIV/0!</v>
      </c>
      <c r="AP147" s="87">
        <f>(AV147-AW147)/ABS(AW147)</f>
        <v>-1</v>
      </c>
      <c r="AQ147" s="87">
        <f>(AW147-AX147)/ABS(AX147)</f>
        <v>0.69096385542168648</v>
      </c>
      <c r="AR147" s="110">
        <f>AU147-AV147</f>
        <v>0</v>
      </c>
      <c r="AS147" s="110">
        <f>AV147-AW147</f>
        <v>-8.4209999999999994</v>
      </c>
      <c r="AT147" s="110">
        <f>AW147-AX147</f>
        <v>3.4409999999999989</v>
      </c>
      <c r="AU147" s="111"/>
      <c r="AV147" s="111"/>
      <c r="AW147" s="111">
        <v>8.4209999999999994</v>
      </c>
      <c r="AX147" s="111">
        <v>4.9800000000000004</v>
      </c>
      <c r="AY147" s="87" t="e">
        <f>(BE147-BF147)/ABS(BF147)</f>
        <v>#DIV/0!</v>
      </c>
      <c r="AZ147" s="87">
        <f>(BF147-BG147)/ABS(BG147)</f>
        <v>-1</v>
      </c>
      <c r="BA147" s="87">
        <f>(BG147-BH147)/ABS(BH147)</f>
        <v>0.69755970924195221</v>
      </c>
      <c r="BB147" s="110">
        <f>BE147-BF147</f>
        <v>0</v>
      </c>
      <c r="BC147" s="110">
        <f>BF147-BG147</f>
        <v>-6.5389999999999997</v>
      </c>
      <c r="BD147" s="110">
        <f>BG147-BH147</f>
        <v>2.6869999999999998</v>
      </c>
      <c r="BE147" s="111"/>
      <c r="BF147" s="111"/>
      <c r="BG147" s="111">
        <v>6.5389999999999997</v>
      </c>
      <c r="BH147" s="111">
        <v>3.8519999999999999</v>
      </c>
      <c r="BI147" s="87" t="e">
        <f>(BO147-BP147)/ABS(BP147)</f>
        <v>#DIV/0!</v>
      </c>
      <c r="BJ147" s="87">
        <f>(BP147-BQ147)/ABS(BQ147)</f>
        <v>-1</v>
      </c>
      <c r="BK147" s="87">
        <f>(BQ147-BR147)/ABS(BR147)</f>
        <v>0.50788471995649831</v>
      </c>
      <c r="BL147" s="110">
        <f>BO147-BP147</f>
        <v>0</v>
      </c>
      <c r="BM147" s="110">
        <f>BP147-BQ147</f>
        <v>-19.411000000000001</v>
      </c>
      <c r="BN147" s="110">
        <f>BQ147-BR147</f>
        <v>6.538000000000002</v>
      </c>
      <c r="BO147" s="111"/>
      <c r="BP147" s="111"/>
      <c r="BQ147" s="111">
        <v>19.411000000000001</v>
      </c>
      <c r="BR147" s="111">
        <v>12.872999999999999</v>
      </c>
      <c r="BS147" s="87" t="e">
        <f>(BY147-BZ147)/ABS(BZ147)</f>
        <v>#DIV/0!</v>
      </c>
      <c r="BT147" s="87">
        <f>(BZ147-CA147)/ABS(CA147)</f>
        <v>-1</v>
      </c>
      <c r="BU147" s="87">
        <f>(CA147-CB147)/ABS(CB147)</f>
        <v>0.10714285714285714</v>
      </c>
      <c r="BV147" s="110">
        <f>BY147-BZ147</f>
        <v>0</v>
      </c>
      <c r="BW147" s="110">
        <f>BZ147-CA147</f>
        <v>-31</v>
      </c>
      <c r="BX147" s="110">
        <f>CA147-CB147</f>
        <v>3</v>
      </c>
      <c r="BY147" s="54"/>
      <c r="BZ147" s="54"/>
      <c r="CA147" s="54">
        <v>31</v>
      </c>
      <c r="CB147" s="54">
        <v>28</v>
      </c>
      <c r="CC147" s="110">
        <f>Tabel1[[#This Row],[2023 - Antal skibe ]]-Tabel1[[#This Row],[2022 - Antal skibe ]]</f>
        <v>0</v>
      </c>
      <c r="CD147" s="110">
        <f>Tabel1[[#This Row],[2022 - Antal skibe ]]-Tabel1[[#This Row],[2021 - Antal skibe ]]</f>
        <v>0</v>
      </c>
      <c r="CE147" s="5"/>
      <c r="CF147" s="5"/>
      <c r="CG147" s="5"/>
      <c r="CH147" s="100" t="e">
        <f>(Tabel1[[#This Row],[Godsomsætning 2023]]-Tabel1[[#This Row],[Godsomsætning 2022]])/Tabel1[[#This Row],[Godsomsætning 2022]]</f>
        <v>#DIV/0!</v>
      </c>
      <c r="CI147" s="100" t="e">
        <f>(Tabel1[[#This Row],[Godsomsætning 2022]]-Tabel1[[#This Row],[Godsomsætning 2021]])/Tabel1[[#This Row],[Godsomsætning 2021]]</f>
        <v>#DIV/0!</v>
      </c>
      <c r="CJ147" s="99">
        <f>Tabel1[[#This Row],[Godsomsætning 2023]]-Tabel1[[#This Row],[Godsomsætning 2022]]</f>
        <v>0</v>
      </c>
      <c r="CK147" s="89">
        <f>Tabel1[[#This Row],[Godsomsætning 2022]]-Tabel1[[#This Row],[Godsomsætning 2021]]</f>
        <v>0</v>
      </c>
      <c r="CL147" s="54"/>
      <c r="CM147" s="54"/>
      <c r="CN147" s="54"/>
      <c r="CO147" s="19"/>
      <c r="CP147" s="1" t="s">
        <v>11</v>
      </c>
      <c r="CQ147" s="4"/>
      <c r="CR147" s="1">
        <v>4600</v>
      </c>
      <c r="CS147" s="1" t="s">
        <v>351</v>
      </c>
      <c r="CT147" s="15" t="s">
        <v>327</v>
      </c>
    </row>
    <row r="148" spans="1:98" s="97" customFormat="1" x14ac:dyDescent="0.25">
      <c r="A148" s="80" t="s">
        <v>120</v>
      </c>
      <c r="B148" s="117">
        <v>31850002</v>
      </c>
      <c r="C148" s="5" t="s">
        <v>112</v>
      </c>
      <c r="D148"/>
      <c r="E148">
        <v>431200</v>
      </c>
      <c r="F148" s="108">
        <v>45065</v>
      </c>
      <c r="G148" s="109"/>
      <c r="H148" s="109"/>
      <c r="I148" s="109" t="s">
        <v>21</v>
      </c>
      <c r="J148" s="109" t="s">
        <v>21</v>
      </c>
      <c r="K148" s="87" t="e">
        <f>Q148/R148-1</f>
        <v>#DIV/0!</v>
      </c>
      <c r="L148" s="87" t="e">
        <f>R148/S148-1</f>
        <v>#DIV/0!</v>
      </c>
      <c r="M148" s="87" t="e">
        <f>S148/T148-1</f>
        <v>#DIV/0!</v>
      </c>
      <c r="N148" s="110">
        <f>Q148-R148</f>
        <v>0</v>
      </c>
      <c r="O148" s="110">
        <f>R148-S148</f>
        <v>0</v>
      </c>
      <c r="P148" s="110">
        <f>S148-T148</f>
        <v>0</v>
      </c>
      <c r="Q148" s="111"/>
      <c r="R148" s="111"/>
      <c r="S148" s="111"/>
      <c r="T148" s="111"/>
      <c r="U148" s="87" t="e">
        <f>(AA148-AB148)/ABS(AB148)</f>
        <v>#DIV/0!</v>
      </c>
      <c r="V148" s="87">
        <f>(AB148-AC148)/ABS(AC148)</f>
        <v>-1</v>
      </c>
      <c r="W148" s="87">
        <f>(AC148-AD148)/ABS(AD148)</f>
        <v>1.0020486555697823</v>
      </c>
      <c r="X148" s="110">
        <f>AA148-AB148</f>
        <v>0</v>
      </c>
      <c r="Y148" s="110">
        <f>AB148-AC148</f>
        <v>-31.271999999999998</v>
      </c>
      <c r="Z148" s="110">
        <f>AC148-AD148</f>
        <v>15.651999999999999</v>
      </c>
      <c r="AA148" s="111"/>
      <c r="AB148" s="111"/>
      <c r="AC148" s="111">
        <v>31.271999999999998</v>
      </c>
      <c r="AD148" s="111">
        <v>15.62</v>
      </c>
      <c r="AE148" s="87" t="e">
        <f>(AK148-AL148)/ABS(AL148)</f>
        <v>#DIV/0!</v>
      </c>
      <c r="AF148" s="87">
        <f>(AL148-AM148)/ABS(AM148)</f>
        <v>-1</v>
      </c>
      <c r="AG148" s="87">
        <f>(AM148-AN148)/ABS(AN148)</f>
        <v>37.756756756756758</v>
      </c>
      <c r="AH148" s="110">
        <f>AK148-AL148</f>
        <v>0</v>
      </c>
      <c r="AI148" s="110">
        <f>AL148-AM148</f>
        <v>-10.88</v>
      </c>
      <c r="AJ148" s="110">
        <f>AM148-AN148</f>
        <v>11.176</v>
      </c>
      <c r="AK148" s="111"/>
      <c r="AL148" s="111"/>
      <c r="AM148" s="111">
        <v>10.88</v>
      </c>
      <c r="AN148" s="111">
        <v>-0.29599999999999999</v>
      </c>
      <c r="AO148" s="87" t="e">
        <f>(AU148-AV148)/ABS(AV148)</f>
        <v>#DIV/0!</v>
      </c>
      <c r="AP148" s="87">
        <f>(AV148-AW148)/ABS(AW148)</f>
        <v>-1</v>
      </c>
      <c r="AQ148" s="87">
        <f>(AW148-AX148)/ABS(AX148)</f>
        <v>8.2478959449120133</v>
      </c>
      <c r="AR148" s="110">
        <f>AU148-AV148</f>
        <v>0</v>
      </c>
      <c r="AS148" s="110">
        <f>AV148-AW148</f>
        <v>-9.4730000000000008</v>
      </c>
      <c r="AT148" s="110">
        <f>AW148-AX148</f>
        <v>10.780000000000001</v>
      </c>
      <c r="AU148" s="111"/>
      <c r="AV148" s="111"/>
      <c r="AW148" s="111">
        <v>9.4730000000000008</v>
      </c>
      <c r="AX148" s="111">
        <v>-1.3069999999999999</v>
      </c>
      <c r="AY148" s="87" t="e">
        <f>(BE148-BF148)/ABS(BF148)</f>
        <v>#DIV/0!</v>
      </c>
      <c r="AZ148" s="87">
        <f>(BF148-BG148)/ABS(BG148)</f>
        <v>-1</v>
      </c>
      <c r="BA148" s="87">
        <f>(BG148-BH148)/ABS(BH148)</f>
        <v>0.511951777177302</v>
      </c>
      <c r="BB148" s="110">
        <f>BE148-BF148</f>
        <v>0</v>
      </c>
      <c r="BC148" s="110">
        <f>BF148-BG148</f>
        <v>-21.821999999999999</v>
      </c>
      <c r="BD148" s="110">
        <f>BG148-BH148</f>
        <v>7.3889999999999993</v>
      </c>
      <c r="BE148" s="111"/>
      <c r="BF148" s="111"/>
      <c r="BG148" s="111">
        <v>21.821999999999999</v>
      </c>
      <c r="BH148" s="111">
        <v>14.433</v>
      </c>
      <c r="BI148" s="87" t="e">
        <f>(BO148-BP148)/ABS(BP148)</f>
        <v>#DIV/0!</v>
      </c>
      <c r="BJ148" s="87">
        <f>(BP148-BQ148)/ABS(BQ148)</f>
        <v>-1</v>
      </c>
      <c r="BK148" s="87">
        <f>(BQ148-BR148)/ABS(BR148)</f>
        <v>0.15219076113404112</v>
      </c>
      <c r="BL148" s="110">
        <f>BO148-BP148</f>
        <v>0</v>
      </c>
      <c r="BM148" s="110">
        <f>BP148-BQ148</f>
        <v>-63.927</v>
      </c>
      <c r="BN148" s="110">
        <f>BQ148-BR148</f>
        <v>8.4440000000000026</v>
      </c>
      <c r="BO148" s="111"/>
      <c r="BP148" s="111"/>
      <c r="BQ148" s="111">
        <v>63.927</v>
      </c>
      <c r="BR148" s="111">
        <v>55.482999999999997</v>
      </c>
      <c r="BS148" s="87" t="e">
        <f>(BY148-BZ148)/ABS(BZ148)</f>
        <v>#DIV/0!</v>
      </c>
      <c r="BT148" s="87">
        <f>(BZ148-CA148)/ABS(CA148)</f>
        <v>-1</v>
      </c>
      <c r="BU148" s="87">
        <f>(CA148-CB148)/ABS(CB148)</f>
        <v>0.33333333333333331</v>
      </c>
      <c r="BV148" s="110">
        <f>BY148-BZ148</f>
        <v>0</v>
      </c>
      <c r="BW148" s="110">
        <f>BZ148-CA148</f>
        <v>-24</v>
      </c>
      <c r="BX148" s="110">
        <f>CA148-CB148</f>
        <v>6</v>
      </c>
      <c r="BY148" s="54"/>
      <c r="BZ148" s="54"/>
      <c r="CA148" s="54">
        <v>24</v>
      </c>
      <c r="CB148" s="54">
        <v>18</v>
      </c>
      <c r="CC148" s="110">
        <f>Tabel1[[#This Row],[2023 - Antal skibe ]]-Tabel1[[#This Row],[2022 - Antal skibe ]]</f>
        <v>0</v>
      </c>
      <c r="CD148" s="110">
        <f>Tabel1[[#This Row],[2022 - Antal skibe ]]-Tabel1[[#This Row],[2021 - Antal skibe ]]</f>
        <v>0</v>
      </c>
      <c r="CE148" s="5"/>
      <c r="CF148" s="5"/>
      <c r="CG148" s="5"/>
      <c r="CH148" s="100" t="e">
        <f>(Tabel1[[#This Row],[Godsomsætning 2023]]-Tabel1[[#This Row],[Godsomsætning 2022]])/Tabel1[[#This Row],[Godsomsætning 2022]]</f>
        <v>#DIV/0!</v>
      </c>
      <c r="CI148" s="100" t="e">
        <f>(Tabel1[[#This Row],[Godsomsætning 2022]]-Tabel1[[#This Row],[Godsomsætning 2021]])/Tabel1[[#This Row],[Godsomsætning 2021]]</f>
        <v>#DIV/0!</v>
      </c>
      <c r="CJ148" s="99">
        <f>Tabel1[[#This Row],[Godsomsætning 2023]]-Tabel1[[#This Row],[Godsomsætning 2022]]</f>
        <v>0</v>
      </c>
      <c r="CK148" s="89">
        <f>Tabel1[[#This Row],[Godsomsætning 2022]]-Tabel1[[#This Row],[Godsomsætning 2021]]</f>
        <v>0</v>
      </c>
      <c r="CL148" s="54"/>
      <c r="CM148" s="54"/>
      <c r="CN148" s="54"/>
      <c r="CO148" s="19"/>
      <c r="CP148" s="1" t="s">
        <v>11</v>
      </c>
      <c r="CQ148" s="4"/>
      <c r="CR148" s="1">
        <v>5700</v>
      </c>
      <c r="CS148" s="1" t="s">
        <v>388</v>
      </c>
      <c r="CT148" s="15" t="s">
        <v>12</v>
      </c>
    </row>
    <row r="149" spans="1:98" s="97" customFormat="1" x14ac:dyDescent="0.25">
      <c r="A149" s="80" t="s">
        <v>293</v>
      </c>
      <c r="B149" s="117">
        <v>25137736</v>
      </c>
      <c r="C149" s="5" t="s">
        <v>154</v>
      </c>
      <c r="D149"/>
      <c r="E149" t="s">
        <v>300</v>
      </c>
      <c r="F149" s="108">
        <v>45042</v>
      </c>
      <c r="G149" s="109"/>
      <c r="H149" s="109"/>
      <c r="I149" s="109" t="s">
        <v>21</v>
      </c>
      <c r="J149" s="109" t="s">
        <v>21</v>
      </c>
      <c r="K149" s="87" t="e">
        <f>Q149/R149-1</f>
        <v>#DIV/0!</v>
      </c>
      <c r="L149" s="87">
        <f>R149/S149-1</f>
        <v>-1</v>
      </c>
      <c r="M149" s="87">
        <f>S149/T149-1</f>
        <v>5.952974288310986E-2</v>
      </c>
      <c r="N149" s="110">
        <f>Q149-R149</f>
        <v>0</v>
      </c>
      <c r="O149" s="110">
        <f>R149-S149</f>
        <v>-72.278999999999996</v>
      </c>
      <c r="P149" s="110">
        <f>S149-T149</f>
        <v>4.0609999999999928</v>
      </c>
      <c r="Q149" s="111"/>
      <c r="R149" s="111"/>
      <c r="S149" s="111">
        <v>72.278999999999996</v>
      </c>
      <c r="T149" s="111">
        <v>68.218000000000004</v>
      </c>
      <c r="U149" s="87" t="e">
        <f>(AA149-AB149)/ABS(AB149)</f>
        <v>#DIV/0!</v>
      </c>
      <c r="V149" s="87">
        <f>(AB149-AC149)/ABS(AC149)</f>
        <v>-1</v>
      </c>
      <c r="W149" s="87">
        <f>(AC149-AD149)/ABS(AD149)</f>
        <v>5.1889924501389635E-2</v>
      </c>
      <c r="X149" s="110">
        <f>AA149-AB149</f>
        <v>0</v>
      </c>
      <c r="Y149" s="110">
        <f>AB149-AC149</f>
        <v>-42.773000000000003</v>
      </c>
      <c r="Z149" s="110">
        <f>AC149-AD149</f>
        <v>2.1100000000000065</v>
      </c>
      <c r="AA149" s="111"/>
      <c r="AB149" s="111"/>
      <c r="AC149" s="111">
        <v>42.773000000000003</v>
      </c>
      <c r="AD149" s="111">
        <v>40.662999999999997</v>
      </c>
      <c r="AE149" s="87" t="e">
        <f>(AK149-AL149)/ABS(AL149)</f>
        <v>#DIV/0!</v>
      </c>
      <c r="AF149" s="87">
        <f>(AL149-AM149)/ABS(AM149)</f>
        <v>-1</v>
      </c>
      <c r="AG149" s="87">
        <f>(AM149-AN149)/ABS(AN149)</f>
        <v>-7.2800204830588008E-2</v>
      </c>
      <c r="AH149" s="110">
        <f>AK149-AL149</f>
        <v>0</v>
      </c>
      <c r="AI149" s="110">
        <f>AL149-AM149</f>
        <v>-10.864000000000001</v>
      </c>
      <c r="AJ149" s="110">
        <f>AM149-AN149</f>
        <v>-0.85299999999999976</v>
      </c>
      <c r="AK149" s="111"/>
      <c r="AL149" s="111"/>
      <c r="AM149" s="111">
        <v>10.864000000000001</v>
      </c>
      <c r="AN149" s="111">
        <v>11.717000000000001</v>
      </c>
      <c r="AO149" s="87" t="e">
        <f>(AU149-AV149)/ABS(AV149)</f>
        <v>#DIV/0!</v>
      </c>
      <c r="AP149" s="87">
        <f>(AV149-AW149)/ABS(AW149)</f>
        <v>-1</v>
      </c>
      <c r="AQ149" s="87">
        <f>(AW149-AX149)/ABS(AX149)</f>
        <v>0.16811507341923901</v>
      </c>
      <c r="AR149" s="110">
        <f>AU149-AV149</f>
        <v>0</v>
      </c>
      <c r="AS149" s="110">
        <f>AV149-AW149</f>
        <v>-11.694000000000001</v>
      </c>
      <c r="AT149" s="110">
        <f>AW149-AX149</f>
        <v>1.6830000000000016</v>
      </c>
      <c r="AU149" s="111"/>
      <c r="AV149" s="111"/>
      <c r="AW149" s="111">
        <v>11.694000000000001</v>
      </c>
      <c r="AX149" s="111">
        <v>10.010999999999999</v>
      </c>
      <c r="AY149" s="87" t="e">
        <f>(BE149-BF149)/ABS(BF149)</f>
        <v>#DIV/0!</v>
      </c>
      <c r="AZ149" s="87">
        <f>(BF149-BG149)/ABS(BG149)</f>
        <v>-1</v>
      </c>
      <c r="BA149" s="87">
        <f>(BG149-BH149)/ABS(BH149)</f>
        <v>4.7470019290175448E-2</v>
      </c>
      <c r="BB149" s="110">
        <f>BE149-BF149</f>
        <v>0</v>
      </c>
      <c r="BC149" s="110">
        <f>BF149-BG149</f>
        <v>-232.95</v>
      </c>
      <c r="BD149" s="110">
        <f>BG149-BH149</f>
        <v>10.556999999999988</v>
      </c>
      <c r="BE149" s="111"/>
      <c r="BF149" s="111"/>
      <c r="BG149" s="111">
        <v>232.95</v>
      </c>
      <c r="BH149" s="111">
        <v>222.393</v>
      </c>
      <c r="BI149" s="87" t="e">
        <f>(BO149-BP149)/ABS(BP149)</f>
        <v>#DIV/0!</v>
      </c>
      <c r="BJ149" s="87">
        <f>(BP149-BQ149)/ABS(BQ149)</f>
        <v>-1</v>
      </c>
      <c r="BK149" s="87">
        <f>(BQ149-BR149)/ABS(BR149)</f>
        <v>-8.3380208774087496E-3</v>
      </c>
      <c r="BL149" s="110">
        <f>BO149-BP149</f>
        <v>0</v>
      </c>
      <c r="BM149" s="110">
        <f>BP149-BQ149</f>
        <v>-398.42399999999998</v>
      </c>
      <c r="BN149" s="110">
        <f>BQ149-BR149</f>
        <v>-3.3500000000000227</v>
      </c>
      <c r="BO149" s="111"/>
      <c r="BP149" s="111"/>
      <c r="BQ149" s="111">
        <v>398.42399999999998</v>
      </c>
      <c r="BR149" s="111">
        <v>401.774</v>
      </c>
      <c r="BS149" s="87" t="e">
        <f>(BY149-BZ149)/ABS(BZ149)</f>
        <v>#DIV/0!</v>
      </c>
      <c r="BT149" s="87">
        <f>(BZ149-CA149)/ABS(CA149)</f>
        <v>-1</v>
      </c>
      <c r="BU149" s="87">
        <f>(CA149-CB149)/ABS(CB149)</f>
        <v>0</v>
      </c>
      <c r="BV149" s="110">
        <f>BY149-BZ149</f>
        <v>0</v>
      </c>
      <c r="BW149" s="110">
        <f>BZ149-CA149</f>
        <v>-22</v>
      </c>
      <c r="BX149" s="110">
        <f>CA149-CB149</f>
        <v>0</v>
      </c>
      <c r="BY149" s="54"/>
      <c r="BZ149" s="54"/>
      <c r="CA149" s="54">
        <v>22</v>
      </c>
      <c r="CB149" s="54">
        <v>22</v>
      </c>
      <c r="CC149" s="110">
        <f>Tabel1[[#This Row],[2023 - Antal skibe ]]-Tabel1[[#This Row],[2022 - Antal skibe ]]</f>
        <v>0</v>
      </c>
      <c r="CD149" s="110">
        <f>Tabel1[[#This Row],[2022 - Antal skibe ]]-Tabel1[[#This Row],[2021 - Antal skibe ]]</f>
        <v>0</v>
      </c>
      <c r="CE149" s="5"/>
      <c r="CF149" s="5"/>
      <c r="CG149" s="5"/>
      <c r="CH149" s="100">
        <f>(Tabel1[[#This Row],[Godsomsætning 2023]]-Tabel1[[#This Row],[Godsomsætning 2022]])/Tabel1[[#This Row],[Godsomsætning 2022]]</f>
        <v>-1</v>
      </c>
      <c r="CI149" s="100">
        <f>(Tabel1[[#This Row],[Godsomsætning 2022]]-Tabel1[[#This Row],[Godsomsætning 2021]])/Tabel1[[#This Row],[Godsomsætning 2021]]</f>
        <v>9.7826086956521743E-2</v>
      </c>
      <c r="CJ149" s="99">
        <f>Tabel1[[#This Row],[Godsomsætning 2023]]-Tabel1[[#This Row],[Godsomsætning 2022]]</f>
        <v>-1515000</v>
      </c>
      <c r="CK149" s="89">
        <f>Tabel1[[#This Row],[Godsomsætning 2022]]-Tabel1[[#This Row],[Godsomsætning 2021]]</f>
        <v>135000</v>
      </c>
      <c r="CL149" s="54"/>
      <c r="CM149" s="54">
        <v>1515000</v>
      </c>
      <c r="CN149" s="54">
        <v>1380000</v>
      </c>
      <c r="CO149" s="19"/>
      <c r="CP149" s="1" t="s">
        <v>9</v>
      </c>
      <c r="CQ149" s="4"/>
      <c r="CR149" s="1">
        <v>8500</v>
      </c>
      <c r="CS149" s="1" t="s">
        <v>320</v>
      </c>
      <c r="CT149" s="15" t="s">
        <v>10</v>
      </c>
    </row>
    <row r="150" spans="1:98" s="97" customFormat="1" x14ac:dyDescent="0.25">
      <c r="A150" s="80" t="s">
        <v>224</v>
      </c>
      <c r="B150" s="117">
        <v>15287837</v>
      </c>
      <c r="C150" s="5" t="s">
        <v>353</v>
      </c>
      <c r="D150"/>
      <c r="E150">
        <v>522910</v>
      </c>
      <c r="F150" s="108">
        <v>45070</v>
      </c>
      <c r="G150" s="109"/>
      <c r="H150" s="109"/>
      <c r="I150" s="109" t="s">
        <v>21</v>
      </c>
      <c r="J150" s="109" t="s">
        <v>21</v>
      </c>
      <c r="K150" s="87" t="e">
        <f>Q150/R150-1</f>
        <v>#DIV/0!</v>
      </c>
      <c r="L150" s="87" t="e">
        <f>R150/S150-1</f>
        <v>#DIV/0!</v>
      </c>
      <c r="M150" s="87" t="e">
        <f>S150/T150-1</f>
        <v>#DIV/0!</v>
      </c>
      <c r="N150" s="110">
        <f>Q150-R150</f>
        <v>0</v>
      </c>
      <c r="O150" s="110">
        <f>R150-S150</f>
        <v>0</v>
      </c>
      <c r="P150" s="110">
        <f>S150-T150</f>
        <v>0</v>
      </c>
      <c r="Q150" s="111"/>
      <c r="R150" s="111"/>
      <c r="S150" s="111"/>
      <c r="T150" s="111"/>
      <c r="U150" s="87" t="e">
        <f>(AA150-AB150)/ABS(AB150)</f>
        <v>#DIV/0!</v>
      </c>
      <c r="V150" s="87">
        <f>(AB150-AC150)/ABS(AC150)</f>
        <v>-1</v>
      </c>
      <c r="W150" s="87">
        <f>(AC150-AD150)/ABS(AD150)</f>
        <v>0.14682518526416791</v>
      </c>
      <c r="X150" s="110">
        <f>AA150-AB150</f>
        <v>0</v>
      </c>
      <c r="Y150" s="110">
        <f>AB150-AC150</f>
        <v>-21.510999999999999</v>
      </c>
      <c r="Z150" s="110">
        <f>AC150-AD150</f>
        <v>2.7539999999999978</v>
      </c>
      <c r="AA150" s="111"/>
      <c r="AB150" s="111"/>
      <c r="AC150" s="111">
        <v>21.510999999999999</v>
      </c>
      <c r="AD150" s="111">
        <v>18.757000000000001</v>
      </c>
      <c r="AE150" s="87" t="e">
        <f>(AK150-AL150)/ABS(AL150)</f>
        <v>#DIV/0!</v>
      </c>
      <c r="AF150" s="87">
        <f>(AL150-AM150)/ABS(AM150)</f>
        <v>-1</v>
      </c>
      <c r="AG150" s="87">
        <f>(AM150-AN150)/ABS(AN150)</f>
        <v>0.41483343808925199</v>
      </c>
      <c r="AH150" s="110">
        <f>AK150-AL150</f>
        <v>0</v>
      </c>
      <c r="AI150" s="110">
        <f>AL150-AM150</f>
        <v>-4.5019999999999998</v>
      </c>
      <c r="AJ150" s="110">
        <f>AM150-AN150</f>
        <v>1.3199999999999998</v>
      </c>
      <c r="AK150" s="111"/>
      <c r="AL150" s="111"/>
      <c r="AM150" s="111">
        <v>4.5019999999999998</v>
      </c>
      <c r="AN150" s="111">
        <v>3.1819999999999999</v>
      </c>
      <c r="AO150" s="87" t="e">
        <f>(AU150-AV150)/ABS(AV150)</f>
        <v>#DIV/0!</v>
      </c>
      <c r="AP150" s="87">
        <f>(AV150-AW150)/ABS(AW150)</f>
        <v>-1</v>
      </c>
      <c r="AQ150" s="87">
        <f>(AW150-AX150)/ABS(AX150)</f>
        <v>0.24934793948878442</v>
      </c>
      <c r="AR150" s="110">
        <f>AU150-AV150</f>
        <v>0</v>
      </c>
      <c r="AS150" s="110">
        <f>AV150-AW150</f>
        <v>-11.975</v>
      </c>
      <c r="AT150" s="110">
        <f>AW150-AX150</f>
        <v>2.3899999999999988</v>
      </c>
      <c r="AU150" s="111"/>
      <c r="AV150" s="111"/>
      <c r="AW150" s="111">
        <v>11.975</v>
      </c>
      <c r="AX150" s="111">
        <v>9.5850000000000009</v>
      </c>
      <c r="AY150" s="87" t="e">
        <f>(BE150-BF150)/ABS(BF150)</f>
        <v>#DIV/0!</v>
      </c>
      <c r="AZ150" s="87">
        <f>(BF150-BG150)/ABS(BG150)</f>
        <v>-1</v>
      </c>
      <c r="BA150" s="87">
        <f>(BG150-BH150)/ABS(BH150)</f>
        <v>0.21755907771789401</v>
      </c>
      <c r="BB150" s="110">
        <f>BE150-BF150</f>
        <v>0</v>
      </c>
      <c r="BC150" s="110">
        <f>BF150-BG150</f>
        <v>-38.179000000000002</v>
      </c>
      <c r="BD150" s="110">
        <f>BG150-BH150</f>
        <v>6.8220000000000027</v>
      </c>
      <c r="BE150" s="111"/>
      <c r="BF150" s="111"/>
      <c r="BG150" s="111">
        <v>38.179000000000002</v>
      </c>
      <c r="BH150" s="111">
        <v>31.356999999999999</v>
      </c>
      <c r="BI150" s="87" t="e">
        <f>(BO150-BP150)/ABS(BP150)</f>
        <v>#DIV/0!</v>
      </c>
      <c r="BJ150" s="87">
        <f>(BP150-BQ150)/ABS(BQ150)</f>
        <v>-1</v>
      </c>
      <c r="BK150" s="87">
        <f>(BQ150-BR150)/ABS(BR150)</f>
        <v>0.12523620796334381</v>
      </c>
      <c r="BL150" s="110">
        <f>BO150-BP150</f>
        <v>0</v>
      </c>
      <c r="BM150" s="110">
        <f>BP150-BQ150</f>
        <v>-67.287999999999997</v>
      </c>
      <c r="BN150" s="110">
        <f>BQ150-BR150</f>
        <v>7.4889999999999972</v>
      </c>
      <c r="BO150" s="111"/>
      <c r="BP150" s="111"/>
      <c r="BQ150" s="111">
        <v>67.287999999999997</v>
      </c>
      <c r="BR150" s="111">
        <v>59.798999999999999</v>
      </c>
      <c r="BS150" s="87" t="e">
        <f>(BY150-BZ150)/ABS(BZ150)</f>
        <v>#DIV/0!</v>
      </c>
      <c r="BT150" s="87">
        <f>(BZ150-CA150)/ABS(CA150)</f>
        <v>-1</v>
      </c>
      <c r="BU150" s="87">
        <f>(CA150-CB150)/ABS(CB150)</f>
        <v>0.13043478260869565</v>
      </c>
      <c r="BV150" s="110">
        <f>BY150-BZ150</f>
        <v>0</v>
      </c>
      <c r="BW150" s="110">
        <f>BZ150-CA150</f>
        <v>-26</v>
      </c>
      <c r="BX150" s="110">
        <f>CA150-CB150</f>
        <v>3</v>
      </c>
      <c r="BY150" s="54"/>
      <c r="BZ150" s="54"/>
      <c r="CA150" s="54">
        <v>26</v>
      </c>
      <c r="CB150" s="54">
        <v>23</v>
      </c>
      <c r="CC150" s="110">
        <f>Tabel1[[#This Row],[2023 - Antal skibe ]]-Tabel1[[#This Row],[2022 - Antal skibe ]]</f>
        <v>0</v>
      </c>
      <c r="CD150" s="110">
        <f>Tabel1[[#This Row],[2022 - Antal skibe ]]-Tabel1[[#This Row],[2021 - Antal skibe ]]</f>
        <v>0</v>
      </c>
      <c r="CE150" s="5"/>
      <c r="CF150" s="5"/>
      <c r="CG150" s="5"/>
      <c r="CH150" s="100" t="e">
        <f>(Tabel1[[#This Row],[Godsomsætning 2023]]-Tabel1[[#This Row],[Godsomsætning 2022]])/Tabel1[[#This Row],[Godsomsætning 2022]]</f>
        <v>#DIV/0!</v>
      </c>
      <c r="CI150" s="100" t="e">
        <f>(Tabel1[[#This Row],[Godsomsætning 2022]]-Tabel1[[#This Row],[Godsomsætning 2021]])/Tabel1[[#This Row],[Godsomsætning 2021]]</f>
        <v>#DIV/0!</v>
      </c>
      <c r="CJ150" s="99">
        <f>Tabel1[[#This Row],[Godsomsætning 2023]]-Tabel1[[#This Row],[Godsomsætning 2022]]</f>
        <v>0</v>
      </c>
      <c r="CK150" s="89">
        <f>Tabel1[[#This Row],[Godsomsætning 2022]]-Tabel1[[#This Row],[Godsomsætning 2021]]</f>
        <v>0</v>
      </c>
      <c r="CL150" s="54"/>
      <c r="CM150" s="54"/>
      <c r="CN150" s="54"/>
      <c r="CO150" s="19"/>
      <c r="CP150" s="1" t="s">
        <v>9</v>
      </c>
      <c r="CQ150" s="4"/>
      <c r="CR150" s="1">
        <v>4400</v>
      </c>
      <c r="CS150" s="1" t="s">
        <v>326</v>
      </c>
      <c r="CT150" s="15" t="s">
        <v>327</v>
      </c>
    </row>
    <row r="151" spans="1:98" s="97" customFormat="1" x14ac:dyDescent="0.25">
      <c r="A151" s="80" t="s">
        <v>212</v>
      </c>
      <c r="B151" s="117">
        <v>13059136</v>
      </c>
      <c r="C151" s="5" t="s">
        <v>355</v>
      </c>
      <c r="D151"/>
      <c r="E151">
        <v>522920</v>
      </c>
      <c r="F151" s="108">
        <v>45069</v>
      </c>
      <c r="G151" s="109"/>
      <c r="H151" s="109"/>
      <c r="I151" s="109" t="s">
        <v>21</v>
      </c>
      <c r="J151" s="109" t="s">
        <v>21</v>
      </c>
      <c r="K151" s="87" t="e">
        <f>Q151/R151-1</f>
        <v>#DIV/0!</v>
      </c>
      <c r="L151" s="87">
        <f>R151/S151-1</f>
        <v>-1</v>
      </c>
      <c r="M151" s="87">
        <f>S151/T151-1</f>
        <v>8.8499133492089266E-2</v>
      </c>
      <c r="N151" s="110">
        <f>Q151-R151</f>
        <v>0</v>
      </c>
      <c r="O151" s="110">
        <f>R151-S151</f>
        <v>-349.221</v>
      </c>
      <c r="P151" s="110">
        <f>S151-T151</f>
        <v>28.393000000000029</v>
      </c>
      <c r="Q151" s="111"/>
      <c r="R151" s="111"/>
      <c r="S151" s="111">
        <v>349.221</v>
      </c>
      <c r="T151" s="111">
        <v>320.82799999999997</v>
      </c>
      <c r="U151" s="87" t="e">
        <f>(AA151-AB151)/ABS(AB151)</f>
        <v>#DIV/0!</v>
      </c>
      <c r="V151" s="87">
        <f>(AB151-AC151)/ABS(AC151)</f>
        <v>-1</v>
      </c>
      <c r="W151" s="87">
        <f>(AC151-AD151)/ABS(AD151)</f>
        <v>6.7333363500610866E-2</v>
      </c>
      <c r="X151" s="110">
        <f>AA151-AB151</f>
        <v>0</v>
      </c>
      <c r="Y151" s="110">
        <f>AB151-AC151</f>
        <v>-117.935</v>
      </c>
      <c r="Z151" s="110">
        <f>AC151-AD151</f>
        <v>7.4399999999999977</v>
      </c>
      <c r="AA151" s="111"/>
      <c r="AB151" s="111"/>
      <c r="AC151" s="111">
        <v>117.935</v>
      </c>
      <c r="AD151" s="111">
        <v>110.495</v>
      </c>
      <c r="AE151" s="87" t="e">
        <f>(AK151-AL151)/ABS(AL151)</f>
        <v>#DIV/0!</v>
      </c>
      <c r="AF151" s="87">
        <f>(AL151-AM151)/ABS(AM151)</f>
        <v>-1</v>
      </c>
      <c r="AG151" s="87">
        <f>(AM151-AN151)/ABS(AN151)</f>
        <v>1.146657798470236</v>
      </c>
      <c r="AH151" s="110">
        <f>AK151-AL151</f>
        <v>0</v>
      </c>
      <c r="AI151" s="110">
        <f>AL151-AM151</f>
        <v>-12.91</v>
      </c>
      <c r="AJ151" s="110">
        <f>AM151-AN151</f>
        <v>6.8959999999999999</v>
      </c>
      <c r="AK151" s="111"/>
      <c r="AL151" s="111"/>
      <c r="AM151" s="111">
        <v>12.91</v>
      </c>
      <c r="AN151" s="111">
        <v>6.0140000000000002</v>
      </c>
      <c r="AO151" s="87" t="e">
        <f>(AU151-AV151)/ABS(AV151)</f>
        <v>#DIV/0!</v>
      </c>
      <c r="AP151" s="87">
        <f>(AV151-AW151)/ABS(AW151)</f>
        <v>-1</v>
      </c>
      <c r="AQ151" s="87">
        <f>(AW151-AX151)/ABS(AX151)</f>
        <v>1.1554321966693102</v>
      </c>
      <c r="AR151" s="110">
        <f>AU151-AV151</f>
        <v>0</v>
      </c>
      <c r="AS151" s="110">
        <f>AV151-AW151</f>
        <v>-13.59</v>
      </c>
      <c r="AT151" s="110">
        <f>AW151-AX151</f>
        <v>7.2850000000000001</v>
      </c>
      <c r="AU151" s="111"/>
      <c r="AV151" s="111"/>
      <c r="AW151" s="111">
        <v>13.59</v>
      </c>
      <c r="AX151" s="111">
        <v>6.3049999999999997</v>
      </c>
      <c r="AY151" s="87" t="e">
        <f>(BE151-BF151)/ABS(BF151)</f>
        <v>#DIV/0!</v>
      </c>
      <c r="AZ151" s="87">
        <f>(BF151-BG151)/ABS(BG151)</f>
        <v>-1</v>
      </c>
      <c r="BA151" s="87">
        <f>(BG151-BH151)/ABS(BH151)</f>
        <v>2.2909456090956432E-2</v>
      </c>
      <c r="BB151" s="110">
        <f>BE151-BF151</f>
        <v>0</v>
      </c>
      <c r="BC151" s="110">
        <f>BF151-BG151</f>
        <v>-114.081</v>
      </c>
      <c r="BD151" s="110">
        <f>BG151-BH151</f>
        <v>2.5550000000000068</v>
      </c>
      <c r="BE151" s="111"/>
      <c r="BF151" s="111"/>
      <c r="BG151" s="111">
        <v>114.081</v>
      </c>
      <c r="BH151" s="111">
        <v>111.526</v>
      </c>
      <c r="BI151" s="87" t="e">
        <f>(BO151-BP151)/ABS(BP151)</f>
        <v>#DIV/0!</v>
      </c>
      <c r="BJ151" s="87">
        <f>(BP151-BQ151)/ABS(BQ151)</f>
        <v>-1</v>
      </c>
      <c r="BK151" s="87">
        <f>(BQ151-BR151)/ABS(BR151)</f>
        <v>7.6236463898968584E-2</v>
      </c>
      <c r="BL151" s="110">
        <f>BO151-BP151</f>
        <v>0</v>
      </c>
      <c r="BM151" s="110">
        <f>BP151-BQ151</f>
        <v>-188.33600000000001</v>
      </c>
      <c r="BN151" s="110">
        <f>BQ151-BR151</f>
        <v>13.341000000000008</v>
      </c>
      <c r="BO151" s="111"/>
      <c r="BP151" s="111"/>
      <c r="BQ151" s="111">
        <v>188.33600000000001</v>
      </c>
      <c r="BR151" s="111">
        <v>174.995</v>
      </c>
      <c r="BS151" s="87" t="e">
        <f>(BY151-BZ151)/ABS(BZ151)</f>
        <v>#DIV/0!</v>
      </c>
      <c r="BT151" s="87">
        <f>(BZ151-CA151)/ABS(CA151)</f>
        <v>-1</v>
      </c>
      <c r="BU151" s="87">
        <f>(CA151-CB151)/ABS(CB151)</f>
        <v>-2.3952095808383235E-2</v>
      </c>
      <c r="BV151" s="110">
        <f>BY151-BZ151</f>
        <v>0</v>
      </c>
      <c r="BW151" s="110">
        <f>BZ151-CA151</f>
        <v>-163</v>
      </c>
      <c r="BX151" s="110">
        <f>CA151-CB151</f>
        <v>-4</v>
      </c>
      <c r="BY151" s="54"/>
      <c r="BZ151" s="54"/>
      <c r="CA151" s="54">
        <v>163</v>
      </c>
      <c r="CB151" s="54">
        <v>167</v>
      </c>
      <c r="CC151" s="110">
        <f>Tabel1[[#This Row],[2023 - Antal skibe ]]-Tabel1[[#This Row],[2022 - Antal skibe ]]</f>
        <v>0</v>
      </c>
      <c r="CD151" s="110">
        <f>Tabel1[[#This Row],[2022 - Antal skibe ]]-Tabel1[[#This Row],[2021 - Antal skibe ]]</f>
        <v>0</v>
      </c>
      <c r="CE151" s="5"/>
      <c r="CF151" s="5"/>
      <c r="CG151" s="5"/>
      <c r="CH151" s="100" t="e">
        <f>(Tabel1[[#This Row],[Godsomsætning 2023]]-Tabel1[[#This Row],[Godsomsætning 2022]])/Tabel1[[#This Row],[Godsomsætning 2022]]</f>
        <v>#DIV/0!</v>
      </c>
      <c r="CI151" s="100" t="e">
        <f>(Tabel1[[#This Row],[Godsomsætning 2022]]-Tabel1[[#This Row],[Godsomsætning 2021]])/Tabel1[[#This Row],[Godsomsætning 2021]]</f>
        <v>#DIV/0!</v>
      </c>
      <c r="CJ151" s="99">
        <f>Tabel1[[#This Row],[Godsomsætning 2023]]-Tabel1[[#This Row],[Godsomsætning 2022]]</f>
        <v>0</v>
      </c>
      <c r="CK151" s="89">
        <f>Tabel1[[#This Row],[Godsomsætning 2022]]-Tabel1[[#This Row],[Godsomsætning 2021]]</f>
        <v>0</v>
      </c>
      <c r="CL151" s="54"/>
      <c r="CM151" s="54"/>
      <c r="CN151" s="54"/>
      <c r="CO151" s="19"/>
      <c r="CP151" s="1" t="s">
        <v>11</v>
      </c>
      <c r="CQ151" s="4" t="s">
        <v>13</v>
      </c>
      <c r="CR151" s="1">
        <v>6700</v>
      </c>
      <c r="CS151" s="1" t="s">
        <v>349</v>
      </c>
      <c r="CT151" s="15" t="s">
        <v>12</v>
      </c>
    </row>
    <row r="152" spans="1:98" s="97" customFormat="1" x14ac:dyDescent="0.25">
      <c r="A152" s="80" t="s">
        <v>378</v>
      </c>
      <c r="B152" s="117">
        <v>17630695</v>
      </c>
      <c r="C152" s="5" t="s">
        <v>165</v>
      </c>
      <c r="D152" t="s">
        <v>202</v>
      </c>
      <c r="E152">
        <v>466900</v>
      </c>
      <c r="F152" s="108">
        <v>45076</v>
      </c>
      <c r="G152" s="109"/>
      <c r="H152" s="109"/>
      <c r="I152" s="109" t="s">
        <v>21</v>
      </c>
      <c r="J152" s="109" t="s">
        <v>21</v>
      </c>
      <c r="K152" s="87" t="e">
        <f>Q152/R152-1</f>
        <v>#DIV/0!</v>
      </c>
      <c r="L152" s="87">
        <f>R152/S152-1</f>
        <v>-1</v>
      </c>
      <c r="M152" s="87">
        <f>S152/T152-1</f>
        <v>0.29706724071851331</v>
      </c>
      <c r="N152" s="110">
        <f>Q152-R152</f>
        <v>0</v>
      </c>
      <c r="O152" s="110">
        <f>R152-S152</f>
        <v>-565.17499999999995</v>
      </c>
      <c r="P152" s="110">
        <f>S152-T152</f>
        <v>129.44199999999995</v>
      </c>
      <c r="Q152" s="111"/>
      <c r="R152" s="111"/>
      <c r="S152" s="111">
        <v>565.17499999999995</v>
      </c>
      <c r="T152" s="111">
        <v>435.733</v>
      </c>
      <c r="U152" s="87" t="e">
        <f>(AA152-AB152)/ABS(AB152)</f>
        <v>#DIV/0!</v>
      </c>
      <c r="V152" s="87">
        <f>(AB152-AC152)/ABS(AC152)</f>
        <v>-1</v>
      </c>
      <c r="W152" s="87">
        <f>(AC152-AD152)/ABS(AD152)</f>
        <v>0.18855589224191607</v>
      </c>
      <c r="X152" s="110">
        <f>AA152-AB152</f>
        <v>0</v>
      </c>
      <c r="Y152" s="110">
        <f>AB152-AC152</f>
        <v>-57.267000000000003</v>
      </c>
      <c r="Z152" s="110">
        <f>AC152-AD152</f>
        <v>9.0850000000000009</v>
      </c>
      <c r="AA152" s="111"/>
      <c r="AB152" s="111"/>
      <c r="AC152" s="111">
        <v>57.267000000000003</v>
      </c>
      <c r="AD152" s="111">
        <v>48.182000000000002</v>
      </c>
      <c r="AE152" s="87" t="e">
        <f>(AK152-AL152)/ABS(AL152)</f>
        <v>#DIV/0!</v>
      </c>
      <c r="AF152" s="87">
        <f>(AL152-AM152)/ABS(AM152)</f>
        <v>1</v>
      </c>
      <c r="AG152" s="87">
        <f>(AM152-AN152)/ABS(AN152)</f>
        <v>0.49977269283224729</v>
      </c>
      <c r="AH152" s="110">
        <f>AK152-AL152</f>
        <v>0</v>
      </c>
      <c r="AI152" s="110">
        <f>AL152-AM152</f>
        <v>3.3010000000000002</v>
      </c>
      <c r="AJ152" s="110">
        <f>AM152-AN152</f>
        <v>3.298</v>
      </c>
      <c r="AK152" s="111"/>
      <c r="AL152" s="111"/>
      <c r="AM152" s="111">
        <v>-3.3010000000000002</v>
      </c>
      <c r="AN152" s="111">
        <v>-6.5990000000000002</v>
      </c>
      <c r="AO152" s="87" t="e">
        <f>(AU152-AV152)/ABS(AV152)</f>
        <v>#DIV/0!</v>
      </c>
      <c r="AP152" s="87">
        <f>(AV152-AW152)/ABS(AW152)</f>
        <v>-1</v>
      </c>
      <c r="AQ152" s="87">
        <f>(AW152-AX152)/ABS(AX152)</f>
        <v>9.2209043736100824</v>
      </c>
      <c r="AR152" s="110">
        <f>AU152-AV152</f>
        <v>0</v>
      </c>
      <c r="AS152" s="110">
        <f>AV152-AW152</f>
        <v>-13.788</v>
      </c>
      <c r="AT152" s="110">
        <f>AW152-AX152</f>
        <v>12.439</v>
      </c>
      <c r="AU152" s="111"/>
      <c r="AV152" s="111"/>
      <c r="AW152" s="111">
        <v>13.788</v>
      </c>
      <c r="AX152" s="111">
        <v>1.349</v>
      </c>
      <c r="AY152" s="87" t="e">
        <f>(BE152-BF152)/ABS(BF152)</f>
        <v>#DIV/0!</v>
      </c>
      <c r="AZ152" s="87">
        <f>(BF152-BG152)/ABS(BG152)</f>
        <v>-1</v>
      </c>
      <c r="BA152" s="87">
        <f>(BG152-BH152)/ABS(BH152)</f>
        <v>6.246267094791539E-2</v>
      </c>
      <c r="BB152" s="110">
        <f>BE152-BF152</f>
        <v>0</v>
      </c>
      <c r="BC152" s="110">
        <f>BF152-BG152</f>
        <v>-208.12899999999999</v>
      </c>
      <c r="BD152" s="110">
        <f>BG152-BH152</f>
        <v>12.23599999999999</v>
      </c>
      <c r="BE152" s="111"/>
      <c r="BF152" s="111"/>
      <c r="BG152" s="111">
        <v>208.12899999999999</v>
      </c>
      <c r="BH152" s="111">
        <v>195.893</v>
      </c>
      <c r="BI152" s="87" t="e">
        <f>(BO152-BP152)/ABS(BP152)</f>
        <v>#DIV/0!</v>
      </c>
      <c r="BJ152" s="87">
        <f>(BP152-BQ152)/ABS(BQ152)</f>
        <v>-1</v>
      </c>
      <c r="BK152" s="87">
        <f>(BQ152-BR152)/ABS(BR152)</f>
        <v>0.16126325681299503</v>
      </c>
      <c r="BL152" s="110">
        <f>BO152-BP152</f>
        <v>0</v>
      </c>
      <c r="BM152" s="110">
        <f>BP152-BQ152</f>
        <v>-553.61599999999999</v>
      </c>
      <c r="BN152" s="110">
        <f>BQ152-BR152</f>
        <v>76.88</v>
      </c>
      <c r="BO152" s="111"/>
      <c r="BP152" s="111"/>
      <c r="BQ152" s="111">
        <v>553.61599999999999</v>
      </c>
      <c r="BR152" s="111">
        <v>476.73599999999999</v>
      </c>
      <c r="BS152" s="87" t="e">
        <f>(BY152-BZ152)/ABS(BZ152)</f>
        <v>#DIV/0!</v>
      </c>
      <c r="BT152" s="87">
        <f>(BZ152-CA152)/ABS(CA152)</f>
        <v>-1</v>
      </c>
      <c r="BU152" s="87">
        <f>(CA152-CB152)/ABS(CB152)</f>
        <v>0.05</v>
      </c>
      <c r="BV152" s="110">
        <f>BY152-BZ152</f>
        <v>0</v>
      </c>
      <c r="BW152" s="110">
        <f>BZ152-CA152</f>
        <v>-105</v>
      </c>
      <c r="BX152" s="110">
        <f>CA152-CB152</f>
        <v>5</v>
      </c>
      <c r="BY152" s="54"/>
      <c r="BZ152" s="54"/>
      <c r="CA152" s="54">
        <v>105</v>
      </c>
      <c r="CB152" s="54">
        <v>100</v>
      </c>
      <c r="CC152" s="110">
        <f>Tabel1[[#This Row],[2023 - Antal skibe ]]-Tabel1[[#This Row],[2022 - Antal skibe ]]</f>
        <v>0</v>
      </c>
      <c r="CD152" s="110">
        <f>Tabel1[[#This Row],[2022 - Antal skibe ]]-Tabel1[[#This Row],[2021 - Antal skibe ]]</f>
        <v>0</v>
      </c>
      <c r="CE152" s="5"/>
      <c r="CF152" s="5"/>
      <c r="CG152" s="5"/>
      <c r="CH152" s="100" t="e">
        <f>(Tabel1[[#This Row],[Godsomsætning 2023]]-Tabel1[[#This Row],[Godsomsætning 2022]])/Tabel1[[#This Row],[Godsomsætning 2022]]</f>
        <v>#DIV/0!</v>
      </c>
      <c r="CI152" s="100" t="e">
        <f>(Tabel1[[#This Row],[Godsomsætning 2022]]-Tabel1[[#This Row],[Godsomsætning 2021]])/Tabel1[[#This Row],[Godsomsætning 2021]]</f>
        <v>#DIV/0!</v>
      </c>
      <c r="CJ152" s="99">
        <f>Tabel1[[#This Row],[Godsomsætning 2023]]-Tabel1[[#This Row],[Godsomsætning 2022]]</f>
        <v>0</v>
      </c>
      <c r="CK152" s="89">
        <f>Tabel1[[#This Row],[Godsomsætning 2022]]-Tabel1[[#This Row],[Godsomsætning 2021]]</f>
        <v>0</v>
      </c>
      <c r="CL152" s="54"/>
      <c r="CM152" s="54"/>
      <c r="CN152" s="54"/>
      <c r="CO152" s="19"/>
      <c r="CP152" s="1" t="s">
        <v>9</v>
      </c>
      <c r="CQ152" s="4"/>
      <c r="CR152" s="1">
        <v>8370</v>
      </c>
      <c r="CS152" s="1" t="s">
        <v>391</v>
      </c>
      <c r="CT152" s="15" t="s">
        <v>10</v>
      </c>
    </row>
    <row r="153" spans="1:98" s="97" customFormat="1" x14ac:dyDescent="0.25">
      <c r="A153" s="80" t="s">
        <v>196</v>
      </c>
      <c r="B153" s="117">
        <v>25359607</v>
      </c>
      <c r="C153" s="5" t="s">
        <v>165</v>
      </c>
      <c r="D153" t="s">
        <v>202</v>
      </c>
      <c r="E153">
        <v>465220</v>
      </c>
      <c r="F153" s="108">
        <v>45013</v>
      </c>
      <c r="G153" s="109"/>
      <c r="H153" s="109"/>
      <c r="I153" s="109" t="s">
        <v>21</v>
      </c>
      <c r="J153" s="109" t="s">
        <v>21</v>
      </c>
      <c r="K153" s="87" t="e">
        <f>Q153/R153-1</f>
        <v>#DIV/0!</v>
      </c>
      <c r="L153" s="87" t="e">
        <f>R153/S153-1</f>
        <v>#DIV/0!</v>
      </c>
      <c r="M153" s="87" t="e">
        <f>S153/T153-1</f>
        <v>#DIV/0!</v>
      </c>
      <c r="N153" s="110">
        <f>Q153-R153</f>
        <v>0</v>
      </c>
      <c r="O153" s="110">
        <f>R153-S153</f>
        <v>0</v>
      </c>
      <c r="P153" s="110">
        <f>S153-T153</f>
        <v>0</v>
      </c>
      <c r="Q153" s="111"/>
      <c r="R153" s="111"/>
      <c r="S153" s="111"/>
      <c r="T153" s="111"/>
      <c r="U153" s="87" t="e">
        <f>(AA153-AB153)/ABS(AB153)</f>
        <v>#DIV/0!</v>
      </c>
      <c r="V153" s="87">
        <f>(AB153-AC153)/ABS(AC153)</f>
        <v>-1</v>
      </c>
      <c r="W153" s="87">
        <f>(AC153-AD153)/ABS(AD153)</f>
        <v>0.37138163484960074</v>
      </c>
      <c r="X153" s="110">
        <f>AA153-AB153</f>
        <v>0</v>
      </c>
      <c r="Y153" s="110">
        <f>AB153-AC153</f>
        <v>-24.209</v>
      </c>
      <c r="Z153" s="110">
        <f>AC153-AD153</f>
        <v>6.5560000000000009</v>
      </c>
      <c r="AA153" s="111"/>
      <c r="AB153" s="111"/>
      <c r="AC153" s="111">
        <v>24.209</v>
      </c>
      <c r="AD153" s="111">
        <v>17.652999999999999</v>
      </c>
      <c r="AE153" s="87" t="e">
        <f>(AK153-AL153)/ABS(AL153)</f>
        <v>#DIV/0!</v>
      </c>
      <c r="AF153" s="87">
        <f>(AL153-AM153)/ABS(AM153)</f>
        <v>-1</v>
      </c>
      <c r="AG153" s="87">
        <f>(AM153-AN153)/ABS(AN153)</f>
        <v>0.81159022246635537</v>
      </c>
      <c r="AH153" s="110">
        <f>AK153-AL153</f>
        <v>0</v>
      </c>
      <c r="AI153" s="110">
        <f>AL153-AM153</f>
        <v>-13.192</v>
      </c>
      <c r="AJ153" s="110">
        <f>AM153-AN153</f>
        <v>5.91</v>
      </c>
      <c r="AK153" s="111"/>
      <c r="AL153" s="111"/>
      <c r="AM153" s="111">
        <v>13.192</v>
      </c>
      <c r="AN153" s="111">
        <v>7.282</v>
      </c>
      <c r="AO153" s="87" t="e">
        <f>(AU153-AV153)/ABS(AV153)</f>
        <v>#DIV/0!</v>
      </c>
      <c r="AP153" s="87">
        <f>(AV153-AW153)/ABS(AW153)</f>
        <v>-1</v>
      </c>
      <c r="AQ153" s="87">
        <f>(AW153-AX153)/ABS(AX153)</f>
        <v>0.72700941346850123</v>
      </c>
      <c r="AR153" s="110">
        <f>AU153-AV153</f>
        <v>0</v>
      </c>
      <c r="AS153" s="110">
        <f>AV153-AW153</f>
        <v>-14.31</v>
      </c>
      <c r="AT153" s="110">
        <f>AW153-AX153</f>
        <v>6.0240000000000009</v>
      </c>
      <c r="AU153" s="111"/>
      <c r="AV153" s="111"/>
      <c r="AW153" s="111">
        <v>14.31</v>
      </c>
      <c r="AX153" s="111">
        <v>8.2859999999999996</v>
      </c>
      <c r="AY153" s="87" t="e">
        <f>(BE153-BF153)/ABS(BF153)</f>
        <v>#DIV/0!</v>
      </c>
      <c r="AZ153" s="87">
        <f>(BF153-BG153)/ABS(BG153)</f>
        <v>-1</v>
      </c>
      <c r="BA153" s="87">
        <f>(BG153-BH153)/ABS(BH153)</f>
        <v>0.32381118272078047</v>
      </c>
      <c r="BB153" s="110">
        <f>BE153-BF153</f>
        <v>0</v>
      </c>
      <c r="BC153" s="110">
        <f>BF153-BG153</f>
        <v>-45.6</v>
      </c>
      <c r="BD153" s="110">
        <f>BG153-BH153</f>
        <v>11.154000000000003</v>
      </c>
      <c r="BE153" s="111"/>
      <c r="BF153" s="111"/>
      <c r="BG153" s="111">
        <v>45.6</v>
      </c>
      <c r="BH153" s="111">
        <v>34.445999999999998</v>
      </c>
      <c r="BI153" s="87" t="e">
        <f>(BO153-BP153)/ABS(BP153)</f>
        <v>#DIV/0!</v>
      </c>
      <c r="BJ153" s="87">
        <f>(BP153-BQ153)/ABS(BQ153)</f>
        <v>-1</v>
      </c>
      <c r="BK153" s="87">
        <f>(BQ153-BR153)/ABS(BR153)</f>
        <v>0.45348503258588313</v>
      </c>
      <c r="BL153" s="110">
        <f>BO153-BP153</f>
        <v>0</v>
      </c>
      <c r="BM153" s="110">
        <f>BP153-BQ153</f>
        <v>-65.792000000000002</v>
      </c>
      <c r="BN153" s="110">
        <f>BQ153-BR153</f>
        <v>20.527000000000001</v>
      </c>
      <c r="BO153" s="111"/>
      <c r="BP153" s="111"/>
      <c r="BQ153" s="111">
        <v>65.792000000000002</v>
      </c>
      <c r="BR153" s="111">
        <v>45.265000000000001</v>
      </c>
      <c r="BS153" s="87" t="e">
        <f>(BY153-BZ153)/ABS(BZ153)</f>
        <v>#DIV/0!</v>
      </c>
      <c r="BT153" s="87">
        <f>(BZ153-CA153)/ABS(CA153)</f>
        <v>-1</v>
      </c>
      <c r="BU153" s="87">
        <f>(CA153-CB153)/ABS(CB153)</f>
        <v>5.5555555555555552E-2</v>
      </c>
      <c r="BV153" s="110">
        <f>BY153-BZ153</f>
        <v>0</v>
      </c>
      <c r="BW153" s="110">
        <f>BZ153-CA153</f>
        <v>-19</v>
      </c>
      <c r="BX153" s="110">
        <f>CA153-CB153</f>
        <v>1</v>
      </c>
      <c r="BY153" s="54"/>
      <c r="BZ153" s="54"/>
      <c r="CA153" s="54">
        <v>19</v>
      </c>
      <c r="CB153" s="54">
        <v>18</v>
      </c>
      <c r="CC153" s="110">
        <f>Tabel1[[#This Row],[2023 - Antal skibe ]]-Tabel1[[#This Row],[2022 - Antal skibe ]]</f>
        <v>0</v>
      </c>
      <c r="CD153" s="110">
        <f>Tabel1[[#This Row],[2022 - Antal skibe ]]-Tabel1[[#This Row],[2021 - Antal skibe ]]</f>
        <v>0</v>
      </c>
      <c r="CE153" s="5"/>
      <c r="CF153" s="5"/>
      <c r="CG153" s="5"/>
      <c r="CH153" s="100" t="e">
        <f>(Tabel1[[#This Row],[Godsomsætning 2023]]-Tabel1[[#This Row],[Godsomsætning 2022]])/Tabel1[[#This Row],[Godsomsætning 2022]]</f>
        <v>#DIV/0!</v>
      </c>
      <c r="CI153" s="100" t="e">
        <f>(Tabel1[[#This Row],[Godsomsætning 2022]]-Tabel1[[#This Row],[Godsomsætning 2021]])/Tabel1[[#This Row],[Godsomsætning 2021]]</f>
        <v>#DIV/0!</v>
      </c>
      <c r="CJ153" s="99">
        <f>Tabel1[[#This Row],[Godsomsætning 2023]]-Tabel1[[#This Row],[Godsomsætning 2022]]</f>
        <v>0</v>
      </c>
      <c r="CK153" s="89">
        <f>Tabel1[[#This Row],[Godsomsætning 2022]]-Tabel1[[#This Row],[Godsomsætning 2021]]</f>
        <v>0</v>
      </c>
      <c r="CL153" s="54"/>
      <c r="CM153" s="54"/>
      <c r="CN153" s="54"/>
      <c r="CO153" s="19"/>
      <c r="CP153" s="1" t="s">
        <v>11</v>
      </c>
      <c r="CQ153" s="4"/>
      <c r="CR153" s="1">
        <v>9210</v>
      </c>
      <c r="CS153" s="1" t="s">
        <v>377</v>
      </c>
      <c r="CT153" s="15" t="s">
        <v>14</v>
      </c>
    </row>
    <row r="154" spans="1:98" s="97" customFormat="1" x14ac:dyDescent="0.25">
      <c r="A154" s="80" t="s">
        <v>283</v>
      </c>
      <c r="B154" s="117">
        <v>38243292</v>
      </c>
      <c r="C154" s="5" t="s">
        <v>284</v>
      </c>
      <c r="D154"/>
      <c r="E154">
        <v>467100</v>
      </c>
      <c r="F154" s="108">
        <v>45000</v>
      </c>
      <c r="G154" s="109"/>
      <c r="H154" s="109"/>
      <c r="I154" s="109" t="s">
        <v>21</v>
      </c>
      <c r="J154" s="109" t="s">
        <v>21</v>
      </c>
      <c r="K154" s="87" t="e">
        <f>Q154/R154-1</f>
        <v>#DIV/0!</v>
      </c>
      <c r="L154" s="87" t="e">
        <f>R154/S154-1</f>
        <v>#DIV/0!</v>
      </c>
      <c r="M154" s="87" t="e">
        <f>S154/T154-1</f>
        <v>#DIV/0!</v>
      </c>
      <c r="N154" s="110">
        <f>Q154-R154</f>
        <v>0</v>
      </c>
      <c r="O154" s="110">
        <f>R154-S154</f>
        <v>0</v>
      </c>
      <c r="P154" s="110">
        <f>S154-T154</f>
        <v>0</v>
      </c>
      <c r="Q154" s="111"/>
      <c r="R154" s="111"/>
      <c r="S154" s="111"/>
      <c r="T154" s="111"/>
      <c r="U154" s="87" t="e">
        <f>(AA154-AB154)/ABS(AB154)</f>
        <v>#DIV/0!</v>
      </c>
      <c r="V154" s="87">
        <f>(AB154-AC154)/ABS(AC154)</f>
        <v>-1</v>
      </c>
      <c r="W154" s="87">
        <f>(AC154-AD154)/ABS(AD154)</f>
        <v>1.1872318950290182</v>
      </c>
      <c r="X154" s="110">
        <f>AA154-AB154</f>
        <v>0</v>
      </c>
      <c r="Y154" s="110">
        <f>AB154-AC154</f>
        <v>-17.335999999999999</v>
      </c>
      <c r="Z154" s="110">
        <f>AC154-AD154</f>
        <v>9.4099999999999984</v>
      </c>
      <c r="AA154" s="111"/>
      <c r="AB154" s="111"/>
      <c r="AC154" s="111">
        <v>17.335999999999999</v>
      </c>
      <c r="AD154" s="111">
        <v>7.9260000000000002</v>
      </c>
      <c r="AE154" s="87" t="e">
        <f>(AK154-AL154)/ABS(AL154)</f>
        <v>#DIV/0!</v>
      </c>
      <c r="AF154" s="87">
        <f>(AL154-AM154)/ABS(AM154)</f>
        <v>-1</v>
      </c>
      <c r="AG154" s="87">
        <f>(AM154-AN154)/ABS(AN154)</f>
        <v>1.6891399416909618</v>
      </c>
      <c r="AH154" s="110">
        <f>AK154-AL154</f>
        <v>0</v>
      </c>
      <c r="AI154" s="110">
        <f>AL154-AM154</f>
        <v>-14.757999999999999</v>
      </c>
      <c r="AJ154" s="110">
        <f>AM154-AN154</f>
        <v>9.27</v>
      </c>
      <c r="AK154" s="111"/>
      <c r="AL154" s="111"/>
      <c r="AM154" s="111">
        <v>14.757999999999999</v>
      </c>
      <c r="AN154" s="111">
        <v>5.4880000000000004</v>
      </c>
      <c r="AO154" s="87" t="e">
        <f>(AU154-AV154)/ABS(AV154)</f>
        <v>#DIV/0!</v>
      </c>
      <c r="AP154" s="87">
        <f>(AV154-AW154)/ABS(AW154)</f>
        <v>-1</v>
      </c>
      <c r="AQ154" s="87">
        <f>(AW154-AX154)/ABS(AX154)</f>
        <v>1.618863955119215</v>
      </c>
      <c r="AR154" s="110">
        <f>AU154-AV154</f>
        <v>0</v>
      </c>
      <c r="AS154" s="110">
        <f>AV154-AW154</f>
        <v>-14.938000000000001</v>
      </c>
      <c r="AT154" s="110">
        <f>AW154-AX154</f>
        <v>9.2340000000000018</v>
      </c>
      <c r="AU154" s="111"/>
      <c r="AV154" s="111"/>
      <c r="AW154" s="111">
        <v>14.938000000000001</v>
      </c>
      <c r="AX154" s="111">
        <v>5.7039999999999997</v>
      </c>
      <c r="AY154" s="87" t="e">
        <f>(BE154-BF154)/ABS(BF154)</f>
        <v>#DIV/0!</v>
      </c>
      <c r="AZ154" s="87">
        <f>(BF154-BG154)/ABS(BG154)</f>
        <v>-1</v>
      </c>
      <c r="BA154" s="87">
        <f>(BG154-BH154)/ABS(BH154)</f>
        <v>0.51022268524547454</v>
      </c>
      <c r="BB154" s="110">
        <f>BE154-BF154</f>
        <v>0</v>
      </c>
      <c r="BC154" s="110">
        <f>BF154-BG154</f>
        <v>-23.193999999999999</v>
      </c>
      <c r="BD154" s="110">
        <f>BG154-BH154</f>
        <v>7.8359999999999985</v>
      </c>
      <c r="BE154" s="111"/>
      <c r="BF154" s="111"/>
      <c r="BG154" s="111">
        <v>23.193999999999999</v>
      </c>
      <c r="BH154" s="111">
        <v>15.358000000000001</v>
      </c>
      <c r="BI154" s="87" t="e">
        <f>(BO154-BP154)/ABS(BP154)</f>
        <v>#DIV/0!</v>
      </c>
      <c r="BJ154" s="87">
        <f>(BP154-BQ154)/ABS(BQ154)</f>
        <v>-1</v>
      </c>
      <c r="BK154" s="87">
        <f>(BQ154-BR154)/ABS(BR154)</f>
        <v>0.32655833548276159</v>
      </c>
      <c r="BL154" s="110">
        <f>BO154-BP154</f>
        <v>0</v>
      </c>
      <c r="BM154" s="110">
        <f>BP154-BQ154</f>
        <v>-77.146000000000001</v>
      </c>
      <c r="BN154" s="110">
        <f>BQ154-BR154</f>
        <v>18.991</v>
      </c>
      <c r="BO154" s="111"/>
      <c r="BP154" s="111"/>
      <c r="BQ154" s="111">
        <v>77.146000000000001</v>
      </c>
      <c r="BR154" s="111">
        <v>58.155000000000001</v>
      </c>
      <c r="BS154" s="87" t="e">
        <f>(BY154-BZ154)/ABS(BZ154)</f>
        <v>#DIV/0!</v>
      </c>
      <c r="BT154" s="87">
        <f>(BZ154-CA154)/ABS(CA154)</f>
        <v>-1</v>
      </c>
      <c r="BU154" s="87">
        <f>(CA154-CB154)/ABS(CB154)</f>
        <v>0</v>
      </c>
      <c r="BV154" s="110">
        <f>BY154-BZ154</f>
        <v>0</v>
      </c>
      <c r="BW154" s="110">
        <f>BZ154-CA154</f>
        <v>-3</v>
      </c>
      <c r="BX154" s="110">
        <f>CA154-CB154</f>
        <v>0</v>
      </c>
      <c r="BY154" s="54"/>
      <c r="BZ154" s="54"/>
      <c r="CA154" s="54">
        <v>3</v>
      </c>
      <c r="CB154" s="54">
        <v>3</v>
      </c>
      <c r="CC154" s="110">
        <f>Tabel1[[#This Row],[2023 - Antal skibe ]]-Tabel1[[#This Row],[2022 - Antal skibe ]]</f>
        <v>0</v>
      </c>
      <c r="CD154" s="110">
        <f>Tabel1[[#This Row],[2022 - Antal skibe ]]-Tabel1[[#This Row],[2021 - Antal skibe ]]</f>
        <v>0</v>
      </c>
      <c r="CE154" s="5"/>
      <c r="CF154" s="5"/>
      <c r="CG154" s="5"/>
      <c r="CH154" s="100" t="e">
        <f>(Tabel1[[#This Row],[Godsomsætning 2023]]-Tabel1[[#This Row],[Godsomsætning 2022]])/Tabel1[[#This Row],[Godsomsætning 2022]]</f>
        <v>#DIV/0!</v>
      </c>
      <c r="CI154" s="100" t="e">
        <f>(Tabel1[[#This Row],[Godsomsætning 2022]]-Tabel1[[#This Row],[Godsomsætning 2021]])/Tabel1[[#This Row],[Godsomsætning 2021]]</f>
        <v>#DIV/0!</v>
      </c>
      <c r="CJ154" s="99">
        <f>Tabel1[[#This Row],[Godsomsætning 2023]]-Tabel1[[#This Row],[Godsomsætning 2022]]</f>
        <v>0</v>
      </c>
      <c r="CK154" s="89">
        <f>Tabel1[[#This Row],[Godsomsætning 2022]]-Tabel1[[#This Row],[Godsomsætning 2021]]</f>
        <v>0</v>
      </c>
      <c r="CL154" s="54"/>
      <c r="CM154" s="54"/>
      <c r="CN154" s="54"/>
      <c r="CO154" s="19"/>
      <c r="CP154" s="1" t="s">
        <v>18</v>
      </c>
      <c r="CQ154" s="4" t="s">
        <v>13</v>
      </c>
      <c r="CR154" s="1">
        <v>9000</v>
      </c>
      <c r="CS154" s="1" t="s">
        <v>310</v>
      </c>
      <c r="CT154" s="15" t="s">
        <v>314</v>
      </c>
    </row>
    <row r="155" spans="1:98" s="97" customFormat="1" x14ac:dyDescent="0.25">
      <c r="A155" s="80" t="s">
        <v>366</v>
      </c>
      <c r="B155" s="117">
        <v>36943378</v>
      </c>
      <c r="C155" s="5" t="s">
        <v>165</v>
      </c>
      <c r="D155"/>
      <c r="E155">
        <v>522920</v>
      </c>
      <c r="F155" s="108">
        <v>45040</v>
      </c>
      <c r="G155" s="109"/>
      <c r="H155" s="109"/>
      <c r="I155" s="109" t="s">
        <v>21</v>
      </c>
      <c r="J155" s="109" t="s">
        <v>21</v>
      </c>
      <c r="K155" s="87" t="e">
        <f>Q155/R155-1</f>
        <v>#DIV/0!</v>
      </c>
      <c r="L155" s="87" t="e">
        <f>R155/S155-1</f>
        <v>#DIV/0!</v>
      </c>
      <c r="M155" s="87" t="e">
        <f>S155/T155-1</f>
        <v>#DIV/0!</v>
      </c>
      <c r="N155" s="110">
        <f>Q155-R155</f>
        <v>0</v>
      </c>
      <c r="O155" s="110">
        <f>R155-S155</f>
        <v>0</v>
      </c>
      <c r="P155" s="110">
        <f>S155-T155</f>
        <v>0</v>
      </c>
      <c r="Q155" s="111"/>
      <c r="R155" s="111"/>
      <c r="S155" s="111"/>
      <c r="T155" s="111"/>
      <c r="U155" s="87" t="e">
        <f>(AA155-AB155)/ABS(AB155)</f>
        <v>#DIV/0!</v>
      </c>
      <c r="V155" s="87">
        <f>(AB155-AC155)/ABS(AC155)</f>
        <v>-1</v>
      </c>
      <c r="W155" s="87">
        <f>(AC155-AD155)/ABS(AD155)</f>
        <v>2.5125357200625879E-3</v>
      </c>
      <c r="X155" s="110">
        <f>AA155-AB155</f>
        <v>0</v>
      </c>
      <c r="Y155" s="110">
        <f>AB155-AC155</f>
        <v>-92.968000000000004</v>
      </c>
      <c r="Z155" s="110">
        <f>AC155-AD155</f>
        <v>0.23300000000000409</v>
      </c>
      <c r="AA155" s="111"/>
      <c r="AB155" s="111"/>
      <c r="AC155" s="111">
        <v>92.968000000000004</v>
      </c>
      <c r="AD155" s="111">
        <v>92.734999999999999</v>
      </c>
      <c r="AE155" s="87" t="e">
        <f>(AK155-AL155)/ABS(AL155)</f>
        <v>#DIV/0!</v>
      </c>
      <c r="AF155" s="87">
        <f>(AL155-AM155)/ABS(AM155)</f>
        <v>-1</v>
      </c>
      <c r="AG155" s="87">
        <f>(AM155-AN155)/ABS(AN155)</f>
        <v>0.20332529508820921</v>
      </c>
      <c r="AH155" s="110">
        <f>AK155-AL155</f>
        <v>0</v>
      </c>
      <c r="AI155" s="110">
        <f>AL155-AM155</f>
        <v>-18.962</v>
      </c>
      <c r="AJ155" s="110">
        <f>AM155-AN155</f>
        <v>3.2040000000000006</v>
      </c>
      <c r="AK155" s="111"/>
      <c r="AL155" s="111"/>
      <c r="AM155" s="111">
        <v>18.962</v>
      </c>
      <c r="AN155" s="111">
        <v>15.757999999999999</v>
      </c>
      <c r="AO155" s="87" t="e">
        <f>(AU155-AV155)/ABS(AV155)</f>
        <v>#DIV/0!</v>
      </c>
      <c r="AP155" s="87">
        <f>(AV155-AW155)/ABS(AW155)</f>
        <v>-1</v>
      </c>
      <c r="AQ155" s="87">
        <f>(AW155-AX155)/ABS(AX155)</f>
        <v>0.1219443466009158</v>
      </c>
      <c r="AR155" s="110">
        <f>AU155-AV155</f>
        <v>0</v>
      </c>
      <c r="AS155" s="110">
        <f>AV155-AW155</f>
        <v>-15.926</v>
      </c>
      <c r="AT155" s="110">
        <f>AW155-AX155</f>
        <v>1.7309999999999999</v>
      </c>
      <c r="AU155" s="111"/>
      <c r="AV155" s="111"/>
      <c r="AW155" s="111">
        <v>15.926</v>
      </c>
      <c r="AX155" s="111">
        <v>14.195</v>
      </c>
      <c r="AY155" s="87" t="e">
        <f>(BE155-BF155)/ABS(BF155)</f>
        <v>#DIV/0!</v>
      </c>
      <c r="AZ155" s="87">
        <f>(BF155-BG155)/ABS(BG155)</f>
        <v>-1</v>
      </c>
      <c r="BA155" s="87">
        <f>(BG155-BH155)/ABS(BH155)</f>
        <v>0.27959285004965245</v>
      </c>
      <c r="BB155" s="110">
        <f>BE155-BF155</f>
        <v>0</v>
      </c>
      <c r="BC155" s="110">
        <f>BF155-BG155</f>
        <v>-51.542000000000002</v>
      </c>
      <c r="BD155" s="110">
        <f>BG155-BH155</f>
        <v>11.262</v>
      </c>
      <c r="BE155" s="111"/>
      <c r="BF155" s="111"/>
      <c r="BG155" s="111">
        <v>51.542000000000002</v>
      </c>
      <c r="BH155" s="111">
        <v>40.28</v>
      </c>
      <c r="BI155" s="87" t="e">
        <f>(BO155-BP155)/ABS(BP155)</f>
        <v>#DIV/0!</v>
      </c>
      <c r="BJ155" s="87">
        <f>(BP155-BQ155)/ABS(BQ155)</f>
        <v>-1</v>
      </c>
      <c r="BK155" s="87">
        <f>(BQ155-BR155)/ABS(BR155)</f>
        <v>1.6792580699448185E-2</v>
      </c>
      <c r="BL155" s="110">
        <f>BO155-BP155</f>
        <v>0</v>
      </c>
      <c r="BM155" s="110">
        <f>BP155-BQ155</f>
        <v>-223.55099999999999</v>
      </c>
      <c r="BN155" s="110">
        <f>BQ155-BR155</f>
        <v>3.6919999999999789</v>
      </c>
      <c r="BO155" s="111"/>
      <c r="BP155" s="111"/>
      <c r="BQ155" s="111">
        <v>223.55099999999999</v>
      </c>
      <c r="BR155" s="111">
        <v>219.85900000000001</v>
      </c>
      <c r="BS155" s="87" t="e">
        <f>(BY155-BZ155)/ABS(BZ155)</f>
        <v>#DIV/0!</v>
      </c>
      <c r="BT155" s="87">
        <f>(BZ155-CA155)/ABS(CA155)</f>
        <v>-1</v>
      </c>
      <c r="BU155" s="87">
        <f>(CA155-CB155)/ABS(CB155)</f>
        <v>-0.34920634920634919</v>
      </c>
      <c r="BV155" s="110">
        <f>BY155-BZ155</f>
        <v>0</v>
      </c>
      <c r="BW155" s="110">
        <f>BZ155-CA155</f>
        <v>-82</v>
      </c>
      <c r="BX155" s="110">
        <f>CA155-CB155</f>
        <v>-44</v>
      </c>
      <c r="BY155" s="54"/>
      <c r="BZ155" s="54"/>
      <c r="CA155" s="54">
        <v>82</v>
      </c>
      <c r="CB155" s="54">
        <v>126</v>
      </c>
      <c r="CC155" s="110">
        <f>Tabel1[[#This Row],[2023 - Antal skibe ]]-Tabel1[[#This Row],[2022 - Antal skibe ]]</f>
        <v>0</v>
      </c>
      <c r="CD155" s="110">
        <f>Tabel1[[#This Row],[2022 - Antal skibe ]]-Tabel1[[#This Row],[2021 - Antal skibe ]]</f>
        <v>0</v>
      </c>
      <c r="CE155" s="5"/>
      <c r="CF155" s="5"/>
      <c r="CG155" s="5"/>
      <c r="CH155" s="100" t="e">
        <f>(Tabel1[[#This Row],[Godsomsætning 2023]]-Tabel1[[#This Row],[Godsomsætning 2022]])/Tabel1[[#This Row],[Godsomsætning 2022]]</f>
        <v>#DIV/0!</v>
      </c>
      <c r="CI155" s="100" t="e">
        <f>(Tabel1[[#This Row],[Godsomsætning 2022]]-Tabel1[[#This Row],[Godsomsætning 2021]])/Tabel1[[#This Row],[Godsomsætning 2021]]</f>
        <v>#DIV/0!</v>
      </c>
      <c r="CJ155" s="99">
        <f>Tabel1[[#This Row],[Godsomsætning 2023]]-Tabel1[[#This Row],[Godsomsætning 2022]]</f>
        <v>0</v>
      </c>
      <c r="CK155" s="89">
        <f>Tabel1[[#This Row],[Godsomsætning 2022]]-Tabel1[[#This Row],[Godsomsætning 2021]]</f>
        <v>0</v>
      </c>
      <c r="CL155" s="54"/>
      <c r="CM155" s="54"/>
      <c r="CN155" s="54"/>
      <c r="CO155" s="19"/>
      <c r="CP155" s="1" t="s">
        <v>11</v>
      </c>
      <c r="CQ155" s="4"/>
      <c r="CR155" s="1">
        <v>6700</v>
      </c>
      <c r="CS155" s="1" t="s">
        <v>349</v>
      </c>
      <c r="CT155" s="15" t="s">
        <v>12</v>
      </c>
    </row>
    <row r="156" spans="1:98" s="97" customFormat="1" x14ac:dyDescent="0.25">
      <c r="A156" s="80" t="s">
        <v>206</v>
      </c>
      <c r="B156" s="117">
        <v>30071735</v>
      </c>
      <c r="C156" s="5" t="s">
        <v>355</v>
      </c>
      <c r="D156"/>
      <c r="E156">
        <v>522220</v>
      </c>
      <c r="F156" s="108">
        <v>45049</v>
      </c>
      <c r="G156" s="109"/>
      <c r="H156" s="109"/>
      <c r="I156" s="109" t="s">
        <v>21</v>
      </c>
      <c r="J156" s="109" t="s">
        <v>21</v>
      </c>
      <c r="K156" s="87" t="e">
        <f>Q156/R156-1</f>
        <v>#DIV/0!</v>
      </c>
      <c r="L156" s="87">
        <f>R156/S156-1</f>
        <v>-1</v>
      </c>
      <c r="M156" s="87">
        <f>S156/T156-1</f>
        <v>0.24753951611914315</v>
      </c>
      <c r="N156" s="110">
        <f>Q156-R156</f>
        <v>0</v>
      </c>
      <c r="O156" s="110">
        <f>R156-S156</f>
        <v>-508.678</v>
      </c>
      <c r="P156" s="110">
        <f>S156-T156</f>
        <v>100.93299999999999</v>
      </c>
      <c r="Q156" s="111"/>
      <c r="R156" s="111"/>
      <c r="S156" s="111">
        <v>508.678</v>
      </c>
      <c r="T156" s="111">
        <v>407.745</v>
      </c>
      <c r="U156" s="87" t="e">
        <f>(AA156-AB156)/ABS(AB156)</f>
        <v>#DIV/0!</v>
      </c>
      <c r="V156" s="87" t="e">
        <f>(AB156-AC156)/ABS(AC156)</f>
        <v>#DIV/0!</v>
      </c>
      <c r="W156" s="87" t="e">
        <f>(AC156-AD156)/ABS(AD156)</f>
        <v>#DIV/0!</v>
      </c>
      <c r="X156" s="110">
        <f>AA156-AB156</f>
        <v>0</v>
      </c>
      <c r="Y156" s="110">
        <f>AB156-AC156</f>
        <v>0</v>
      </c>
      <c r="Z156" s="110">
        <f>AC156-AD156</f>
        <v>0</v>
      </c>
      <c r="AA156" s="111"/>
      <c r="AB156" s="111"/>
      <c r="AC156" s="111"/>
      <c r="AD156" s="111"/>
      <c r="AE156" s="87" t="e">
        <f>(AK156-AL156)/ABS(AL156)</f>
        <v>#DIV/0!</v>
      </c>
      <c r="AF156" s="87">
        <f>(AL156-AM156)/ABS(AM156)</f>
        <v>-1</v>
      </c>
      <c r="AG156" s="87">
        <f>(AM156-AN156)/ABS(AN156)</f>
        <v>2.6481589713617768</v>
      </c>
      <c r="AH156" s="110">
        <f>AK156-AL156</f>
        <v>0</v>
      </c>
      <c r="AI156" s="110">
        <f>AL156-AM156</f>
        <v>-18.725999999999999</v>
      </c>
      <c r="AJ156" s="110">
        <f>AM156-AN156</f>
        <v>13.593</v>
      </c>
      <c r="AK156" s="111"/>
      <c r="AL156" s="111"/>
      <c r="AM156" s="111">
        <v>18.725999999999999</v>
      </c>
      <c r="AN156" s="111">
        <v>5.133</v>
      </c>
      <c r="AO156" s="87" t="e">
        <f>(AU156-AV156)/ABS(AV156)</f>
        <v>#DIV/0!</v>
      </c>
      <c r="AP156" s="87">
        <f>(AV156-AW156)/ABS(AW156)</f>
        <v>-1</v>
      </c>
      <c r="AQ156" s="87">
        <f>(AW156-AX156)/ABS(AX156)</f>
        <v>2.7869229162314606</v>
      </c>
      <c r="AR156" s="110">
        <f>AU156-AV156</f>
        <v>0</v>
      </c>
      <c r="AS156" s="110">
        <f>AV156-AW156</f>
        <v>-18.128</v>
      </c>
      <c r="AT156" s="110">
        <f>AW156-AX156</f>
        <v>13.341000000000001</v>
      </c>
      <c r="AU156" s="111"/>
      <c r="AV156" s="111"/>
      <c r="AW156" s="111">
        <v>18.128</v>
      </c>
      <c r="AX156" s="111">
        <v>4.7869999999999999</v>
      </c>
      <c r="AY156" s="87" t="e">
        <f>(BE156-BF156)/ABS(BF156)</f>
        <v>#DIV/0!</v>
      </c>
      <c r="AZ156" s="87">
        <f>(BF156-BG156)/ABS(BG156)</f>
        <v>-1</v>
      </c>
      <c r="BA156" s="87">
        <f>(BG156-BH156)/ABS(BH156)</f>
        <v>7.6505712407881357E-2</v>
      </c>
      <c r="BB156" s="110">
        <f>BE156-BF156</f>
        <v>0</v>
      </c>
      <c r="BC156" s="110">
        <f>BF156-BG156</f>
        <v>-153.964</v>
      </c>
      <c r="BD156" s="110">
        <f>BG156-BH156</f>
        <v>10.942000000000007</v>
      </c>
      <c r="BE156" s="111"/>
      <c r="BF156" s="111"/>
      <c r="BG156" s="111">
        <v>153.964</v>
      </c>
      <c r="BH156" s="111">
        <v>143.02199999999999</v>
      </c>
      <c r="BI156" s="87" t="e">
        <f>(BO156-BP156)/ABS(BP156)</f>
        <v>#DIV/0!</v>
      </c>
      <c r="BJ156" s="87">
        <f>(BP156-BQ156)/ABS(BQ156)</f>
        <v>-1</v>
      </c>
      <c r="BK156" s="87">
        <f>(BQ156-BR156)/ABS(BR156)</f>
        <v>0.14700994751853091</v>
      </c>
      <c r="BL156" s="110">
        <f>BO156-BP156</f>
        <v>0</v>
      </c>
      <c r="BM156" s="110">
        <f>BP156-BQ156</f>
        <v>-296.798</v>
      </c>
      <c r="BN156" s="110">
        <f>BQ156-BR156</f>
        <v>38.04000000000002</v>
      </c>
      <c r="BO156" s="111"/>
      <c r="BP156" s="111"/>
      <c r="BQ156" s="111">
        <v>296.798</v>
      </c>
      <c r="BR156" s="111">
        <v>258.75799999999998</v>
      </c>
      <c r="BS156" s="87" t="e">
        <f>(BY156-BZ156)/ABS(BZ156)</f>
        <v>#DIV/0!</v>
      </c>
      <c r="BT156" s="87">
        <f>(BZ156-CA156)/ABS(CA156)</f>
        <v>-1</v>
      </c>
      <c r="BU156" s="87">
        <f>(CA156-CB156)/ABS(CB156)</f>
        <v>1.7492711370262391E-2</v>
      </c>
      <c r="BV156" s="110">
        <f>BY156-BZ156</f>
        <v>0</v>
      </c>
      <c r="BW156" s="110">
        <f>BZ156-CA156</f>
        <v>-349</v>
      </c>
      <c r="BX156" s="110">
        <f>CA156-CB156</f>
        <v>6</v>
      </c>
      <c r="BY156" s="54"/>
      <c r="BZ156" s="54"/>
      <c r="CA156" s="54">
        <v>349</v>
      </c>
      <c r="CB156" s="54">
        <v>343</v>
      </c>
      <c r="CC156" s="110">
        <f>Tabel1[[#This Row],[2023 - Antal skibe ]]-Tabel1[[#This Row],[2022 - Antal skibe ]]</f>
        <v>0</v>
      </c>
      <c r="CD156" s="110">
        <f>Tabel1[[#This Row],[2022 - Antal skibe ]]-Tabel1[[#This Row],[2021 - Antal skibe ]]</f>
        <v>0</v>
      </c>
      <c r="CE156" s="5"/>
      <c r="CF156" s="5"/>
      <c r="CG156" s="5"/>
      <c r="CH156" s="100" t="e">
        <f>(Tabel1[[#This Row],[Godsomsætning 2023]]-Tabel1[[#This Row],[Godsomsætning 2022]])/Tabel1[[#This Row],[Godsomsætning 2022]]</f>
        <v>#DIV/0!</v>
      </c>
      <c r="CI156" s="100" t="e">
        <f>(Tabel1[[#This Row],[Godsomsætning 2022]]-Tabel1[[#This Row],[Godsomsætning 2021]])/Tabel1[[#This Row],[Godsomsætning 2021]]</f>
        <v>#DIV/0!</v>
      </c>
      <c r="CJ156" s="99">
        <f>Tabel1[[#This Row],[Godsomsætning 2023]]-Tabel1[[#This Row],[Godsomsætning 2022]]</f>
        <v>0</v>
      </c>
      <c r="CK156" s="89">
        <f>Tabel1[[#This Row],[Godsomsætning 2022]]-Tabel1[[#This Row],[Godsomsætning 2021]]</f>
        <v>0</v>
      </c>
      <c r="CL156" s="54"/>
      <c r="CM156" s="54"/>
      <c r="CN156" s="54"/>
      <c r="CO156" s="19"/>
      <c r="CP156" s="1" t="s">
        <v>11</v>
      </c>
      <c r="CQ156" s="4" t="s">
        <v>13</v>
      </c>
      <c r="CR156" s="1">
        <v>5700</v>
      </c>
      <c r="CS156" s="1" t="s">
        <v>316</v>
      </c>
      <c r="CT156" s="15" t="s">
        <v>12</v>
      </c>
    </row>
    <row r="157" spans="1:98" s="97" customFormat="1" x14ac:dyDescent="0.25">
      <c r="A157" s="80" t="s">
        <v>173</v>
      </c>
      <c r="B157" s="117">
        <v>12762704</v>
      </c>
      <c r="C157" s="5" t="s">
        <v>165</v>
      </c>
      <c r="D157" t="s">
        <v>202</v>
      </c>
      <c r="E157">
        <v>332000</v>
      </c>
      <c r="F157" s="108">
        <v>45049</v>
      </c>
      <c r="G157" s="109"/>
      <c r="H157" s="109"/>
      <c r="I157" s="109" t="s">
        <v>21</v>
      </c>
      <c r="J157" s="109" t="s">
        <v>21</v>
      </c>
      <c r="K157" s="87" t="e">
        <f>Q157/R157-1</f>
        <v>#DIV/0!</v>
      </c>
      <c r="L157" s="87">
        <f>R157/S157-1</f>
        <v>-1</v>
      </c>
      <c r="M157" s="87">
        <f>S157/T157-1</f>
        <v>0.32057011930717993</v>
      </c>
      <c r="N157" s="110">
        <f>Q157-R157</f>
        <v>0</v>
      </c>
      <c r="O157" s="110">
        <f>R157-S157</f>
        <v>-595.38300000000004</v>
      </c>
      <c r="P157" s="110">
        <f>S157-T157</f>
        <v>144.53000000000003</v>
      </c>
      <c r="Q157" s="111"/>
      <c r="R157" s="111"/>
      <c r="S157" s="111">
        <v>595.38300000000004</v>
      </c>
      <c r="T157" s="111">
        <v>450.85300000000001</v>
      </c>
      <c r="U157" s="87" t="e">
        <f>(AA157-AB157)/ABS(AB157)</f>
        <v>#DIV/0!</v>
      </c>
      <c r="V157" s="87">
        <f>(AB157-AC157)/ABS(AC157)</f>
        <v>-1</v>
      </c>
      <c r="W157" s="87">
        <f>(AC157-AD157)/ABS(AD157)</f>
        <v>0.23235980290607061</v>
      </c>
      <c r="X157" s="110">
        <f>AA157-AB157</f>
        <v>0</v>
      </c>
      <c r="Y157" s="110">
        <f>AB157-AC157</f>
        <v>-254.608</v>
      </c>
      <c r="Z157" s="110">
        <f>AC157-AD157</f>
        <v>48.006</v>
      </c>
      <c r="AA157" s="111"/>
      <c r="AB157" s="111"/>
      <c r="AC157" s="111">
        <v>254.608</v>
      </c>
      <c r="AD157" s="111">
        <v>206.602</v>
      </c>
      <c r="AE157" s="87" t="e">
        <f>(AK157-AL157)/ABS(AL157)</f>
        <v>#DIV/0!</v>
      </c>
      <c r="AF157" s="87">
        <f>(AL157-AM157)/ABS(AM157)</f>
        <v>-1</v>
      </c>
      <c r="AG157" s="87">
        <f>(AM157-AN157)/ABS(AN157)</f>
        <v>11.44982170147733</v>
      </c>
      <c r="AH157" s="110">
        <f>AK157-AL157</f>
        <v>0</v>
      </c>
      <c r="AI157" s="110">
        <f>AL157-AM157</f>
        <v>-24.439</v>
      </c>
      <c r="AJ157" s="110">
        <f>AM157-AN157</f>
        <v>22.475999999999999</v>
      </c>
      <c r="AK157" s="111"/>
      <c r="AL157" s="111"/>
      <c r="AM157" s="111">
        <v>24.439</v>
      </c>
      <c r="AN157" s="111">
        <v>1.9630000000000001</v>
      </c>
      <c r="AO157" s="87" t="e">
        <f>(AU157-AV157)/ABS(AV157)</f>
        <v>#DIV/0!</v>
      </c>
      <c r="AP157" s="87">
        <f>(AV157-AW157)/ABS(AW157)</f>
        <v>-1</v>
      </c>
      <c r="AQ157" s="87">
        <f>(AW157-AX157)/ABS(AX157)</f>
        <v>14.299929428369795</v>
      </c>
      <c r="AR157" s="110">
        <f>AU157-AV157</f>
        <v>0</v>
      </c>
      <c r="AS157" s="110">
        <f>AV157-AW157</f>
        <v>-18.846</v>
      </c>
      <c r="AT157" s="110">
        <f>AW157-AX157</f>
        <v>20.263000000000002</v>
      </c>
      <c r="AU157" s="111"/>
      <c r="AV157" s="111"/>
      <c r="AW157" s="111">
        <v>18.846</v>
      </c>
      <c r="AX157" s="111">
        <v>-1.417</v>
      </c>
      <c r="AY157" s="87" t="e">
        <f>(BE157-BF157)/ABS(BF157)</f>
        <v>#DIV/0!</v>
      </c>
      <c r="AZ157" s="87">
        <f>(BF157-BG157)/ABS(BG157)</f>
        <v>-1</v>
      </c>
      <c r="BA157" s="87">
        <f>(BG157-BH157)/ABS(BH157)</f>
        <v>0.13040562583825716</v>
      </c>
      <c r="BB157" s="110">
        <f>BE157-BF157</f>
        <v>0</v>
      </c>
      <c r="BC157" s="110">
        <f>BF157-BG157</f>
        <v>-124.738</v>
      </c>
      <c r="BD157" s="110">
        <f>BG157-BH157</f>
        <v>14.39</v>
      </c>
      <c r="BE157" s="111"/>
      <c r="BF157" s="111"/>
      <c r="BG157" s="111">
        <v>124.738</v>
      </c>
      <c r="BH157" s="111">
        <v>110.348</v>
      </c>
      <c r="BI157" s="87" t="e">
        <f>(BO157-BP157)/ABS(BP157)</f>
        <v>#DIV/0!</v>
      </c>
      <c r="BJ157" s="87">
        <f>(BP157-BQ157)/ABS(BQ157)</f>
        <v>-1</v>
      </c>
      <c r="BK157" s="87">
        <f>(BQ157-BR157)/ABS(BR157)</f>
        <v>0.2917288472844029</v>
      </c>
      <c r="BL157" s="110">
        <f>BO157-BP157</f>
        <v>0</v>
      </c>
      <c r="BM157" s="110">
        <f>BP157-BQ157</f>
        <v>-399.89600000000002</v>
      </c>
      <c r="BN157" s="110">
        <f>BQ157-BR157</f>
        <v>90.314000000000021</v>
      </c>
      <c r="BO157" s="111"/>
      <c r="BP157" s="111"/>
      <c r="BQ157" s="111">
        <v>399.89600000000002</v>
      </c>
      <c r="BR157" s="111">
        <v>309.58199999999999</v>
      </c>
      <c r="BS157" s="87" t="e">
        <f>(BY157-BZ157)/ABS(BZ157)</f>
        <v>#DIV/0!</v>
      </c>
      <c r="BT157" s="87">
        <f>(BZ157-CA157)/ABS(CA157)</f>
        <v>-1</v>
      </c>
      <c r="BU157" s="87">
        <f>(CA157-CB157)/ABS(CB157)</f>
        <v>5.0675675675675678E-2</v>
      </c>
      <c r="BV157" s="110">
        <f>BY157-BZ157</f>
        <v>0</v>
      </c>
      <c r="BW157" s="110">
        <f>BZ157-CA157</f>
        <v>-311</v>
      </c>
      <c r="BX157" s="110">
        <f>CA157-CB157</f>
        <v>15</v>
      </c>
      <c r="BY157" s="54"/>
      <c r="BZ157" s="54"/>
      <c r="CA157" s="54">
        <v>311</v>
      </c>
      <c r="CB157" s="54">
        <v>296</v>
      </c>
      <c r="CC157" s="110">
        <f>Tabel1[[#This Row],[2023 - Antal skibe ]]-Tabel1[[#This Row],[2022 - Antal skibe ]]</f>
        <v>0</v>
      </c>
      <c r="CD157" s="110">
        <f>Tabel1[[#This Row],[2022 - Antal skibe ]]-Tabel1[[#This Row],[2021 - Antal skibe ]]</f>
        <v>0</v>
      </c>
      <c r="CE157" s="5"/>
      <c r="CF157" s="5"/>
      <c r="CG157" s="5"/>
      <c r="CH157" s="100" t="e">
        <f>(Tabel1[[#This Row],[Godsomsætning 2023]]-Tabel1[[#This Row],[Godsomsætning 2022]])/Tabel1[[#This Row],[Godsomsætning 2022]]</f>
        <v>#DIV/0!</v>
      </c>
      <c r="CI157" s="100" t="e">
        <f>(Tabel1[[#This Row],[Godsomsætning 2022]]-Tabel1[[#This Row],[Godsomsætning 2021]])/Tabel1[[#This Row],[Godsomsætning 2021]]</f>
        <v>#DIV/0!</v>
      </c>
      <c r="CJ157" s="99">
        <f>Tabel1[[#This Row],[Godsomsætning 2023]]-Tabel1[[#This Row],[Godsomsætning 2022]]</f>
        <v>0</v>
      </c>
      <c r="CK157" s="89">
        <f>Tabel1[[#This Row],[Godsomsætning 2022]]-Tabel1[[#This Row],[Godsomsætning 2021]]</f>
        <v>0</v>
      </c>
      <c r="CL157" s="54"/>
      <c r="CM157" s="54"/>
      <c r="CN157" s="54"/>
      <c r="CO157" s="19"/>
      <c r="CP157" s="1" t="s">
        <v>9</v>
      </c>
      <c r="CQ157" s="4" t="s">
        <v>13</v>
      </c>
      <c r="CR157" s="1">
        <v>5700</v>
      </c>
      <c r="CS157" s="1" t="s">
        <v>316</v>
      </c>
      <c r="CT157" s="15" t="s">
        <v>12</v>
      </c>
    </row>
    <row r="158" spans="1:98" s="97" customFormat="1" x14ac:dyDescent="0.25">
      <c r="A158" s="80" t="s">
        <v>213</v>
      </c>
      <c r="B158" s="117">
        <v>27460313</v>
      </c>
      <c r="C158" s="5" t="s">
        <v>353</v>
      </c>
      <c r="D158"/>
      <c r="E158">
        <v>522920</v>
      </c>
      <c r="F158" s="108">
        <v>45047</v>
      </c>
      <c r="G158" s="109"/>
      <c r="H158" s="109"/>
      <c r="I158" s="109" t="s">
        <v>21</v>
      </c>
      <c r="J158" s="109" t="s">
        <v>21</v>
      </c>
      <c r="K158" s="87" t="e">
        <f>Q158/R158-1</f>
        <v>#DIV/0!</v>
      </c>
      <c r="L158" s="87">
        <f>R158/S158-1</f>
        <v>-1</v>
      </c>
      <c r="M158" s="87">
        <f>S158/T158-1</f>
        <v>0.30546573712377501</v>
      </c>
      <c r="N158" s="110">
        <f>Q158-R158</f>
        <v>0</v>
      </c>
      <c r="O158" s="110">
        <f>R158-S158</f>
        <v>-419.07799999999997</v>
      </c>
      <c r="P158" s="110">
        <f>S158-T158</f>
        <v>98.06</v>
      </c>
      <c r="Q158" s="111"/>
      <c r="R158" s="111"/>
      <c r="S158" s="111">
        <v>419.07799999999997</v>
      </c>
      <c r="T158" s="111">
        <v>321.01799999999997</v>
      </c>
      <c r="U158" s="87" t="e">
        <f>(AA158-AB158)/ABS(AB158)</f>
        <v>#DIV/0!</v>
      </c>
      <c r="V158" s="87">
        <f>(AB158-AC158)/ABS(AC158)</f>
        <v>-1</v>
      </c>
      <c r="W158" s="87">
        <f>(AC158-AD158)/ABS(AD158)</f>
        <v>0.3395584776263213</v>
      </c>
      <c r="X158" s="110">
        <f>AA158-AB158</f>
        <v>0</v>
      </c>
      <c r="Y158" s="110">
        <f>AB158-AC158</f>
        <v>-47.268999999999998</v>
      </c>
      <c r="Z158" s="110">
        <f>AC158-AD158</f>
        <v>11.981999999999999</v>
      </c>
      <c r="AA158" s="111"/>
      <c r="AB158" s="111"/>
      <c r="AC158" s="111">
        <v>47.268999999999998</v>
      </c>
      <c r="AD158" s="111">
        <v>35.286999999999999</v>
      </c>
      <c r="AE158" s="87" t="e">
        <f>(AK158-AL158)/ABS(AL158)</f>
        <v>#DIV/0!</v>
      </c>
      <c r="AF158" s="87">
        <f>(AL158-AM158)/ABS(AM158)</f>
        <v>-1</v>
      </c>
      <c r="AG158" s="87">
        <f>(AM158-AN158)/ABS(AN158)</f>
        <v>0.83947170621711575</v>
      </c>
      <c r="AH158" s="110">
        <f>AK158-AL158</f>
        <v>0</v>
      </c>
      <c r="AI158" s="110">
        <f>AL158-AM158</f>
        <v>-17.131</v>
      </c>
      <c r="AJ158" s="110">
        <f>AM158-AN158</f>
        <v>7.8179999999999996</v>
      </c>
      <c r="AK158" s="111"/>
      <c r="AL158" s="111"/>
      <c r="AM158" s="111">
        <v>17.131</v>
      </c>
      <c r="AN158" s="111">
        <v>9.3130000000000006</v>
      </c>
      <c r="AO158" s="87" t="e">
        <f>(AU158-AV158)/ABS(AV158)</f>
        <v>#DIV/0!</v>
      </c>
      <c r="AP158" s="87">
        <f>(AV158-AW158)/ABS(AW158)</f>
        <v>-1</v>
      </c>
      <c r="AQ158" s="87">
        <f>(AW158-AX158)/ABS(AX158)</f>
        <v>0.75022964509394574</v>
      </c>
      <c r="AR158" s="110">
        <f>AU158-AV158</f>
        <v>0</v>
      </c>
      <c r="AS158" s="110">
        <f>AV158-AW158</f>
        <v>-20.959</v>
      </c>
      <c r="AT158" s="110">
        <f>AW158-AX158</f>
        <v>8.984</v>
      </c>
      <c r="AU158" s="111"/>
      <c r="AV158" s="111"/>
      <c r="AW158" s="111">
        <v>20.959</v>
      </c>
      <c r="AX158" s="111">
        <v>11.975</v>
      </c>
      <c r="AY158" s="87" t="e">
        <f>(BE158-BF158)/ABS(BF158)</f>
        <v>#DIV/0!</v>
      </c>
      <c r="AZ158" s="87">
        <f>(BF158-BG158)/ABS(BG158)</f>
        <v>-1</v>
      </c>
      <c r="BA158" s="87">
        <f>(BG158-BH158)/ABS(BH158)</f>
        <v>0.60700553513330791</v>
      </c>
      <c r="BB158" s="110">
        <f>BE158-BF158</f>
        <v>0</v>
      </c>
      <c r="BC158" s="110">
        <f>BF158-BG158</f>
        <v>-38.033000000000001</v>
      </c>
      <c r="BD158" s="110">
        <f>BG158-BH158</f>
        <v>14.366</v>
      </c>
      <c r="BE158" s="111"/>
      <c r="BF158" s="111"/>
      <c r="BG158" s="111">
        <v>38.033000000000001</v>
      </c>
      <c r="BH158" s="111">
        <v>23.667000000000002</v>
      </c>
      <c r="BI158" s="87" t="e">
        <f>(BO158-BP158)/ABS(BP158)</f>
        <v>#DIV/0!</v>
      </c>
      <c r="BJ158" s="87">
        <f>(BP158-BQ158)/ABS(BQ158)</f>
        <v>-1</v>
      </c>
      <c r="BK158" s="87">
        <f>(BQ158-BR158)/ABS(BR158)</f>
        <v>6.4540745197599114E-2</v>
      </c>
      <c r="BL158" s="110">
        <f>BO158-BP158</f>
        <v>0</v>
      </c>
      <c r="BM158" s="110">
        <f>BP158-BQ158</f>
        <v>-145.08199999999999</v>
      </c>
      <c r="BN158" s="110">
        <f>BQ158-BR158</f>
        <v>8.7959999999999923</v>
      </c>
      <c r="BO158" s="111"/>
      <c r="BP158" s="111"/>
      <c r="BQ158" s="111">
        <v>145.08199999999999</v>
      </c>
      <c r="BR158" s="111">
        <v>136.286</v>
      </c>
      <c r="BS158" s="87" t="e">
        <f>(BY158-BZ158)/ABS(BZ158)</f>
        <v>#DIV/0!</v>
      </c>
      <c r="BT158" s="87">
        <f>(BZ158-CA158)/ABS(CA158)</f>
        <v>-1</v>
      </c>
      <c r="BU158" s="87">
        <f>(CA158-CB158)/ABS(CB158)</f>
        <v>0.18705035971223022</v>
      </c>
      <c r="BV158" s="110">
        <f>BY158-BZ158</f>
        <v>0</v>
      </c>
      <c r="BW158" s="110">
        <f>BZ158-CA158</f>
        <v>-165</v>
      </c>
      <c r="BX158" s="110">
        <f>CA158-CB158</f>
        <v>26</v>
      </c>
      <c r="BY158" s="54"/>
      <c r="BZ158" s="54"/>
      <c r="CA158" s="54">
        <v>165</v>
      </c>
      <c r="CB158" s="54">
        <v>139</v>
      </c>
      <c r="CC158" s="110">
        <f>Tabel1[[#This Row],[2023 - Antal skibe ]]-Tabel1[[#This Row],[2022 - Antal skibe ]]</f>
        <v>0</v>
      </c>
      <c r="CD158" s="110">
        <f>Tabel1[[#This Row],[2022 - Antal skibe ]]-Tabel1[[#This Row],[2021 - Antal skibe ]]</f>
        <v>0</v>
      </c>
      <c r="CE158" s="5"/>
      <c r="CF158" s="5"/>
      <c r="CG158" s="5"/>
      <c r="CH158" s="100" t="e">
        <f>(Tabel1[[#This Row],[Godsomsætning 2023]]-Tabel1[[#This Row],[Godsomsætning 2022]])/Tabel1[[#This Row],[Godsomsætning 2022]]</f>
        <v>#DIV/0!</v>
      </c>
      <c r="CI158" s="100" t="e">
        <f>(Tabel1[[#This Row],[Godsomsætning 2022]]-Tabel1[[#This Row],[Godsomsætning 2021]])/Tabel1[[#This Row],[Godsomsætning 2021]]</f>
        <v>#DIV/0!</v>
      </c>
      <c r="CJ158" s="99">
        <f>Tabel1[[#This Row],[Godsomsætning 2023]]-Tabel1[[#This Row],[Godsomsætning 2022]]</f>
        <v>0</v>
      </c>
      <c r="CK158" s="89">
        <f>Tabel1[[#This Row],[Godsomsætning 2022]]-Tabel1[[#This Row],[Godsomsætning 2021]]</f>
        <v>0</v>
      </c>
      <c r="CL158" s="54"/>
      <c r="CM158" s="54"/>
      <c r="CN158" s="54"/>
      <c r="CO158" s="19"/>
      <c r="CP158" s="1" t="s">
        <v>11</v>
      </c>
      <c r="CQ158" s="4" t="s">
        <v>13</v>
      </c>
      <c r="CR158" s="1">
        <v>6000</v>
      </c>
      <c r="CS158" s="1" t="s">
        <v>348</v>
      </c>
      <c r="CT158" s="15" t="s">
        <v>305</v>
      </c>
    </row>
    <row r="159" spans="1:98" s="97" customFormat="1" x14ac:dyDescent="0.25">
      <c r="A159" s="80" t="s">
        <v>181</v>
      </c>
      <c r="B159" s="117">
        <v>20255617</v>
      </c>
      <c r="C159" s="5" t="s">
        <v>165</v>
      </c>
      <c r="D159" t="s">
        <v>202</v>
      </c>
      <c r="E159">
        <v>466900</v>
      </c>
      <c r="F159" s="108">
        <v>45089</v>
      </c>
      <c r="G159" s="109"/>
      <c r="H159" s="109"/>
      <c r="I159" s="109" t="s">
        <v>21</v>
      </c>
      <c r="J159" s="109" t="s">
        <v>21</v>
      </c>
      <c r="K159" s="87" t="e">
        <f>Q159/R159-1</f>
        <v>#DIV/0!</v>
      </c>
      <c r="L159" s="87">
        <f>R159/S159-1</f>
        <v>-1</v>
      </c>
      <c r="M159" s="87">
        <f>S159/T159-1</f>
        <v>0.30047090487970252</v>
      </c>
      <c r="N159" s="110">
        <f>Q159-R159</f>
        <v>0</v>
      </c>
      <c r="O159" s="110">
        <f>R159-S159</f>
        <v>-627.16899999999998</v>
      </c>
      <c r="P159" s="110">
        <f>S159-T159</f>
        <v>144.90600000000001</v>
      </c>
      <c r="Q159" s="111"/>
      <c r="R159" s="111"/>
      <c r="S159" s="111">
        <v>627.16899999999998</v>
      </c>
      <c r="T159" s="111">
        <v>482.26299999999998</v>
      </c>
      <c r="U159" s="87" t="e">
        <f>(AA159-AB159)/ABS(AB159)</f>
        <v>#DIV/0!</v>
      </c>
      <c r="V159" s="87">
        <f>(AB159-AC159)/ABS(AC159)</f>
        <v>-1</v>
      </c>
      <c r="W159" s="87">
        <f>(AC159-AD159)/ABS(AD159)</f>
        <v>0.10674258100785866</v>
      </c>
      <c r="X159" s="110">
        <f>AA159-AB159</f>
        <v>0</v>
      </c>
      <c r="Y159" s="110">
        <f>AB159-AC159</f>
        <v>-92.527000000000001</v>
      </c>
      <c r="Z159" s="110">
        <f>AC159-AD159</f>
        <v>8.9240000000000066</v>
      </c>
      <c r="AA159" s="111"/>
      <c r="AB159" s="111"/>
      <c r="AC159" s="111">
        <v>92.527000000000001</v>
      </c>
      <c r="AD159" s="111">
        <v>83.602999999999994</v>
      </c>
      <c r="AE159" s="87" t="e">
        <f>(AK159-AL159)/ABS(AL159)</f>
        <v>#DIV/0!</v>
      </c>
      <c r="AF159" s="87">
        <f>(AL159-AM159)/ABS(AM159)</f>
        <v>-1</v>
      </c>
      <c r="AG159" s="87">
        <f>(AM159-AN159)/ABS(AN159)</f>
        <v>0.63872852968427041</v>
      </c>
      <c r="AH159" s="110">
        <f>AK159-AL159</f>
        <v>0</v>
      </c>
      <c r="AI159" s="110">
        <f>AL159-AM159</f>
        <v>-22.992999999999999</v>
      </c>
      <c r="AJ159" s="110">
        <f>AM159-AN159</f>
        <v>8.961999999999998</v>
      </c>
      <c r="AK159" s="111"/>
      <c r="AL159" s="111"/>
      <c r="AM159" s="111">
        <v>22.992999999999999</v>
      </c>
      <c r="AN159" s="111">
        <v>14.031000000000001</v>
      </c>
      <c r="AO159" s="87" t="e">
        <f>(AU159-AV159)/ABS(AV159)</f>
        <v>#DIV/0!</v>
      </c>
      <c r="AP159" s="87">
        <f>(AV159-AW159)/ABS(AW159)</f>
        <v>-1</v>
      </c>
      <c r="AQ159" s="87">
        <f>(AW159-AX159)/ABS(AX159)</f>
        <v>0.64941794968081112</v>
      </c>
      <c r="AR159" s="110">
        <f>AU159-AV159</f>
        <v>0</v>
      </c>
      <c r="AS159" s="110">
        <f>AV159-AW159</f>
        <v>-21.962</v>
      </c>
      <c r="AT159" s="110">
        <f>AW159-AX159</f>
        <v>8.6470000000000002</v>
      </c>
      <c r="AU159" s="111"/>
      <c r="AV159" s="111"/>
      <c r="AW159" s="111">
        <v>21.962</v>
      </c>
      <c r="AX159" s="111">
        <v>13.315</v>
      </c>
      <c r="AY159" s="87" t="e">
        <f>(BE159-BF159)/ABS(BF159)</f>
        <v>#DIV/0!</v>
      </c>
      <c r="AZ159" s="87">
        <f>(BF159-BG159)/ABS(BG159)</f>
        <v>-1</v>
      </c>
      <c r="BA159" s="87">
        <f>(BG159-BH159)/ABS(BH159)</f>
        <v>0.1603939818370759</v>
      </c>
      <c r="BB159" s="110">
        <f>BE159-BF159</f>
        <v>0</v>
      </c>
      <c r="BC159" s="110">
        <f>BF159-BG159</f>
        <v>-51.366</v>
      </c>
      <c r="BD159" s="110">
        <f>BG159-BH159</f>
        <v>7.1000000000000014</v>
      </c>
      <c r="BE159" s="111"/>
      <c r="BF159" s="111"/>
      <c r="BG159" s="111">
        <v>51.366</v>
      </c>
      <c r="BH159" s="111">
        <v>44.265999999999998</v>
      </c>
      <c r="BI159" s="87" t="e">
        <f>(BO159-BP159)/ABS(BP159)</f>
        <v>#DIV/0!</v>
      </c>
      <c r="BJ159" s="87">
        <f>(BP159-BQ159)/ABS(BQ159)</f>
        <v>-1</v>
      </c>
      <c r="BK159" s="87">
        <f>(BQ159-BR159)/ABS(BR159)</f>
        <v>0.13172258167791501</v>
      </c>
      <c r="BL159" s="110">
        <f>BO159-BP159</f>
        <v>0</v>
      </c>
      <c r="BM159" s="110">
        <f>BP159-BQ159</f>
        <v>-219.166</v>
      </c>
      <c r="BN159" s="110">
        <f>BQ159-BR159</f>
        <v>25.508999999999986</v>
      </c>
      <c r="BO159" s="111"/>
      <c r="BP159" s="111"/>
      <c r="BQ159" s="111">
        <v>219.166</v>
      </c>
      <c r="BR159" s="111">
        <v>193.65700000000001</v>
      </c>
      <c r="BS159" s="87" t="e">
        <f>(BY159-BZ159)/ABS(BZ159)</f>
        <v>#DIV/0!</v>
      </c>
      <c r="BT159" s="87">
        <f>(BZ159-CA159)/ABS(CA159)</f>
        <v>-1</v>
      </c>
      <c r="BU159" s="87">
        <f>(CA159-CB159)/ABS(CB159)</f>
        <v>8.2352941176470587E-2</v>
      </c>
      <c r="BV159" s="110">
        <f>BY159-BZ159</f>
        <v>0</v>
      </c>
      <c r="BW159" s="110">
        <f>BZ159-CA159</f>
        <v>-92</v>
      </c>
      <c r="BX159" s="110">
        <f>CA159-CB159</f>
        <v>7</v>
      </c>
      <c r="BY159" s="54"/>
      <c r="BZ159" s="54"/>
      <c r="CA159" s="54">
        <v>92</v>
      </c>
      <c r="CB159" s="54">
        <v>85</v>
      </c>
      <c r="CC159" s="110">
        <f>Tabel1[[#This Row],[2023 - Antal skibe ]]-Tabel1[[#This Row],[2022 - Antal skibe ]]</f>
        <v>0</v>
      </c>
      <c r="CD159" s="110">
        <f>Tabel1[[#This Row],[2022 - Antal skibe ]]-Tabel1[[#This Row],[2021 - Antal skibe ]]</f>
        <v>0</v>
      </c>
      <c r="CE159" s="5"/>
      <c r="CF159" s="5"/>
      <c r="CG159" s="5"/>
      <c r="CH159" s="100" t="e">
        <f>(Tabel1[[#This Row],[Godsomsætning 2023]]-Tabel1[[#This Row],[Godsomsætning 2022]])/Tabel1[[#This Row],[Godsomsætning 2022]]</f>
        <v>#DIV/0!</v>
      </c>
      <c r="CI159" s="100" t="e">
        <f>(Tabel1[[#This Row],[Godsomsætning 2022]]-Tabel1[[#This Row],[Godsomsætning 2021]])/Tabel1[[#This Row],[Godsomsætning 2021]]</f>
        <v>#DIV/0!</v>
      </c>
      <c r="CJ159" s="99">
        <f>Tabel1[[#This Row],[Godsomsætning 2023]]-Tabel1[[#This Row],[Godsomsætning 2022]]</f>
        <v>0</v>
      </c>
      <c r="CK159" s="89">
        <f>Tabel1[[#This Row],[Godsomsætning 2022]]-Tabel1[[#This Row],[Godsomsætning 2021]]</f>
        <v>0</v>
      </c>
      <c r="CL159" s="54"/>
      <c r="CM159" s="54"/>
      <c r="CN159" s="54"/>
      <c r="CO159" s="19"/>
      <c r="CP159" s="1" t="s">
        <v>9</v>
      </c>
      <c r="CQ159" s="4" t="s">
        <v>13</v>
      </c>
      <c r="CR159" s="1">
        <v>2860</v>
      </c>
      <c r="CS159" s="1" t="s">
        <v>406</v>
      </c>
      <c r="CT159" s="15" t="s">
        <v>15</v>
      </c>
    </row>
    <row r="160" spans="1:98" s="97" customFormat="1" x14ac:dyDescent="0.25">
      <c r="A160" s="80" t="s">
        <v>157</v>
      </c>
      <c r="B160" s="117">
        <v>27215629</v>
      </c>
      <c r="C160" s="5" t="s">
        <v>165</v>
      </c>
      <c r="D160" t="s">
        <v>166</v>
      </c>
      <c r="E160">
        <v>331200</v>
      </c>
      <c r="F160" s="108">
        <v>45034</v>
      </c>
      <c r="G160" s="109"/>
      <c r="H160" s="109"/>
      <c r="I160" s="109" t="s">
        <v>21</v>
      </c>
      <c r="J160" s="109" t="s">
        <v>21</v>
      </c>
      <c r="K160" s="87" t="e">
        <f>Q160/R160-1</f>
        <v>#DIV/0!</v>
      </c>
      <c r="L160" s="87" t="e">
        <f>R160/S160-1</f>
        <v>#DIV/0!</v>
      </c>
      <c r="M160" s="87" t="e">
        <f>S160/T160-1</f>
        <v>#DIV/0!</v>
      </c>
      <c r="N160" s="110">
        <f>Q160-R160</f>
        <v>0</v>
      </c>
      <c r="O160" s="110">
        <f>R160-S160</f>
        <v>0</v>
      </c>
      <c r="P160" s="110">
        <f>S160-T160</f>
        <v>0</v>
      </c>
      <c r="Q160" s="111"/>
      <c r="R160" s="111"/>
      <c r="S160" s="111"/>
      <c r="T160" s="111"/>
      <c r="U160" s="87" t="e">
        <f>(AA160-AB160)/ABS(AB160)</f>
        <v>#DIV/0!</v>
      </c>
      <c r="V160" s="87">
        <f>(AB160-AC160)/ABS(AC160)</f>
        <v>-1</v>
      </c>
      <c r="W160" s="87">
        <f>(AC160-AD160)/ABS(AD160)</f>
        <v>0.37514731039726301</v>
      </c>
      <c r="X160" s="110">
        <f>AA160-AB160</f>
        <v>0</v>
      </c>
      <c r="Y160" s="110">
        <f>AB160-AC160</f>
        <v>-144.69300000000001</v>
      </c>
      <c r="Z160" s="110">
        <f>AC160-AD160</f>
        <v>39.473000000000013</v>
      </c>
      <c r="AA160" s="111"/>
      <c r="AB160" s="111"/>
      <c r="AC160" s="111">
        <v>144.69300000000001</v>
      </c>
      <c r="AD160" s="111">
        <v>105.22</v>
      </c>
      <c r="AE160" s="87" t="e">
        <f>(AK160-AL160)/ABS(AL160)</f>
        <v>#DIV/0!</v>
      </c>
      <c r="AF160" s="87">
        <f>(AL160-AM160)/ABS(AM160)</f>
        <v>-1</v>
      </c>
      <c r="AG160" s="87">
        <f>(AM160-AN160)/ABS(AN160)</f>
        <v>15.916324856439701</v>
      </c>
      <c r="AH160" s="110">
        <f>AK160-AL160</f>
        <v>0</v>
      </c>
      <c r="AI160" s="110">
        <f>AL160-AM160</f>
        <v>-20.620999999999999</v>
      </c>
      <c r="AJ160" s="110">
        <f>AM160-AN160</f>
        <v>19.401999999999997</v>
      </c>
      <c r="AK160" s="111"/>
      <c r="AL160" s="111"/>
      <c r="AM160" s="111">
        <v>20.620999999999999</v>
      </c>
      <c r="AN160" s="111">
        <v>1.2190000000000001</v>
      </c>
      <c r="AO160" s="87" t="e">
        <f>(AU160-AV160)/ABS(AV160)</f>
        <v>#DIV/0!</v>
      </c>
      <c r="AP160" s="87">
        <f>(AV160-AW160)/ABS(AW160)</f>
        <v>-1</v>
      </c>
      <c r="AQ160" s="87">
        <f>(AW160-AX160)/ABS(AX160)</f>
        <v>7.3324070857936778</v>
      </c>
      <c r="AR160" s="110">
        <f>AU160-AV160</f>
        <v>0</v>
      </c>
      <c r="AS160" s="110">
        <f>AV160-AW160</f>
        <v>-23.989000000000001</v>
      </c>
      <c r="AT160" s="110">
        <f>AW160-AX160</f>
        <v>21.11</v>
      </c>
      <c r="AU160" s="111"/>
      <c r="AV160" s="111"/>
      <c r="AW160" s="111">
        <v>23.989000000000001</v>
      </c>
      <c r="AX160" s="111">
        <v>2.879</v>
      </c>
      <c r="AY160" s="87" t="e">
        <f>(BE160-BF160)/ABS(BF160)</f>
        <v>#DIV/0!</v>
      </c>
      <c r="AZ160" s="87">
        <f>(BF160-BG160)/ABS(BG160)</f>
        <v>-1</v>
      </c>
      <c r="BA160" s="87">
        <f>(BG160-BH160)/ABS(BH160)</f>
        <v>0.43357964069029009</v>
      </c>
      <c r="BB160" s="110">
        <f>BE160-BF160</f>
        <v>0</v>
      </c>
      <c r="BC160" s="110">
        <f>BF160-BG160</f>
        <v>-60.725000000000001</v>
      </c>
      <c r="BD160" s="110">
        <f>BG160-BH160</f>
        <v>18.366</v>
      </c>
      <c r="BE160" s="111"/>
      <c r="BF160" s="111"/>
      <c r="BG160" s="111">
        <v>60.725000000000001</v>
      </c>
      <c r="BH160" s="111">
        <v>42.359000000000002</v>
      </c>
      <c r="BI160" s="87" t="e">
        <f>(BO160-BP160)/ABS(BP160)</f>
        <v>#DIV/0!</v>
      </c>
      <c r="BJ160" s="87">
        <f>(BP160-BQ160)/ABS(BQ160)</f>
        <v>-1</v>
      </c>
      <c r="BK160" s="87">
        <f>(BQ160-BR160)/ABS(BR160)</f>
        <v>0.50065585716888328</v>
      </c>
      <c r="BL160" s="110">
        <f>BO160-BP160</f>
        <v>0</v>
      </c>
      <c r="BM160" s="110">
        <f>BP160-BQ160</f>
        <v>-247.113</v>
      </c>
      <c r="BN160" s="110">
        <f>BQ160-BR160</f>
        <v>82.443000000000012</v>
      </c>
      <c r="BO160" s="111"/>
      <c r="BP160" s="111"/>
      <c r="BQ160" s="111">
        <v>247.113</v>
      </c>
      <c r="BR160" s="111">
        <v>164.67</v>
      </c>
      <c r="BS160" s="87" t="e">
        <f>(BY160-BZ160)/ABS(BZ160)</f>
        <v>#DIV/0!</v>
      </c>
      <c r="BT160" s="87">
        <f>(BZ160-CA160)/ABS(CA160)</f>
        <v>-1</v>
      </c>
      <c r="BU160" s="87">
        <f>(CA160-CB160)/ABS(CB160)</f>
        <v>0.12418300653594772</v>
      </c>
      <c r="BV160" s="110">
        <f>BY160-BZ160</f>
        <v>0</v>
      </c>
      <c r="BW160" s="110">
        <f>BZ160-CA160</f>
        <v>-172</v>
      </c>
      <c r="BX160" s="110">
        <f>CA160-CB160</f>
        <v>19</v>
      </c>
      <c r="BY160" s="54"/>
      <c r="BZ160" s="54"/>
      <c r="CA160" s="54">
        <v>172</v>
      </c>
      <c r="CB160" s="54">
        <v>153</v>
      </c>
      <c r="CC160" s="110">
        <f>Tabel1[[#This Row],[2023 - Antal skibe ]]-Tabel1[[#This Row],[2022 - Antal skibe ]]</f>
        <v>0</v>
      </c>
      <c r="CD160" s="110">
        <f>Tabel1[[#This Row],[2022 - Antal skibe ]]-Tabel1[[#This Row],[2021 - Antal skibe ]]</f>
        <v>0</v>
      </c>
      <c r="CE160" s="5"/>
      <c r="CF160" s="5"/>
      <c r="CG160" s="5"/>
      <c r="CH160" s="100" t="e">
        <f>(Tabel1[[#This Row],[Godsomsætning 2023]]-Tabel1[[#This Row],[Godsomsætning 2022]])/Tabel1[[#This Row],[Godsomsætning 2022]]</f>
        <v>#DIV/0!</v>
      </c>
      <c r="CI160" s="100" t="e">
        <f>(Tabel1[[#This Row],[Godsomsætning 2022]]-Tabel1[[#This Row],[Godsomsætning 2021]])/Tabel1[[#This Row],[Godsomsætning 2021]]</f>
        <v>#DIV/0!</v>
      </c>
      <c r="CJ160" s="99">
        <f>Tabel1[[#This Row],[Godsomsætning 2023]]-Tabel1[[#This Row],[Godsomsætning 2022]]</f>
        <v>0</v>
      </c>
      <c r="CK160" s="89">
        <f>Tabel1[[#This Row],[Godsomsætning 2022]]-Tabel1[[#This Row],[Godsomsætning 2021]]</f>
        <v>0</v>
      </c>
      <c r="CL160" s="54"/>
      <c r="CM160" s="54"/>
      <c r="CN160" s="54"/>
      <c r="CO160" s="19"/>
      <c r="CP160" s="1" t="s">
        <v>11</v>
      </c>
      <c r="CQ160" s="4" t="s">
        <v>13</v>
      </c>
      <c r="CR160" s="1">
        <v>9900</v>
      </c>
      <c r="CS160" s="1" t="s">
        <v>350</v>
      </c>
      <c r="CT160" s="15" t="s">
        <v>14</v>
      </c>
    </row>
    <row r="161" spans="1:98" s="97" customFormat="1" x14ac:dyDescent="0.25">
      <c r="A161" s="80" t="s">
        <v>124</v>
      </c>
      <c r="B161" s="117">
        <v>37474592</v>
      </c>
      <c r="C161" s="5" t="s">
        <v>112</v>
      </c>
      <c r="D161"/>
      <c r="E161">
        <v>502000</v>
      </c>
      <c r="F161" s="108">
        <v>45050</v>
      </c>
      <c r="G161" s="109"/>
      <c r="H161" s="109"/>
      <c r="I161" s="109" t="s">
        <v>21</v>
      </c>
      <c r="J161" s="109" t="s">
        <v>21</v>
      </c>
      <c r="K161" s="87" t="e">
        <f>Q161/R161-1</f>
        <v>#DIV/0!</v>
      </c>
      <c r="L161" s="87" t="e">
        <f>R161/S161-1</f>
        <v>#DIV/0!</v>
      </c>
      <c r="M161" s="87" t="e">
        <f>S161/T161-1</f>
        <v>#DIV/0!</v>
      </c>
      <c r="N161" s="110">
        <f>Q161-R161</f>
        <v>0</v>
      </c>
      <c r="O161" s="110">
        <f>R161-S161</f>
        <v>0</v>
      </c>
      <c r="P161" s="110">
        <f>S161-T161</f>
        <v>0</v>
      </c>
      <c r="Q161" s="111"/>
      <c r="R161" s="111"/>
      <c r="S161" s="111"/>
      <c r="T161" s="111"/>
      <c r="U161" s="87" t="e">
        <f>(AA161-AB161)/ABS(AB161)</f>
        <v>#DIV/0!</v>
      </c>
      <c r="V161" s="87">
        <f>(AB161-AC161)/ABS(AC161)</f>
        <v>-1</v>
      </c>
      <c r="W161" s="87">
        <f>(AC161-AD161)/ABS(AD161)</f>
        <v>0.63229284624095328</v>
      </c>
      <c r="X161" s="110">
        <f>AA161-AB161</f>
        <v>0</v>
      </c>
      <c r="Y161" s="110">
        <f>AB161-AC161</f>
        <v>-66.307000000000002</v>
      </c>
      <c r="Z161" s="110">
        <f>AC161-AD161</f>
        <v>25.685000000000002</v>
      </c>
      <c r="AA161" s="111"/>
      <c r="AB161" s="111"/>
      <c r="AC161" s="111">
        <v>66.307000000000002</v>
      </c>
      <c r="AD161" s="111">
        <v>40.622</v>
      </c>
      <c r="AE161" s="87" t="e">
        <f>(AK161-AL161)/ABS(AL161)</f>
        <v>#DIV/0!</v>
      </c>
      <c r="AF161" s="87">
        <f>(AL161-AM161)/ABS(AM161)</f>
        <v>-1</v>
      </c>
      <c r="AG161" s="87">
        <f>(AM161-AN161)/ABS(AN161)</f>
        <v>0.84192171246467429</v>
      </c>
      <c r="AH161" s="110">
        <f>AK161-AL161</f>
        <v>0</v>
      </c>
      <c r="AI161" s="110">
        <f>AL161-AM161</f>
        <v>-30.632999999999999</v>
      </c>
      <c r="AJ161" s="110">
        <f>AM161-AN161</f>
        <v>14.001999999999999</v>
      </c>
      <c r="AK161" s="111"/>
      <c r="AL161" s="111"/>
      <c r="AM161" s="111">
        <v>30.632999999999999</v>
      </c>
      <c r="AN161" s="111">
        <v>16.631</v>
      </c>
      <c r="AO161" s="87" t="e">
        <f>(AU161-AV161)/ABS(AV161)</f>
        <v>#DIV/0!</v>
      </c>
      <c r="AP161" s="87">
        <f>(AV161-AW161)/ABS(AW161)</f>
        <v>-1</v>
      </c>
      <c r="AQ161" s="87">
        <f>(AW161-AX161)/ABS(AX161)</f>
        <v>0.603891634862041</v>
      </c>
      <c r="AR161" s="110">
        <f>AU161-AV161</f>
        <v>0</v>
      </c>
      <c r="AS161" s="110">
        <f>AV161-AW161</f>
        <v>-25.635000000000002</v>
      </c>
      <c r="AT161" s="110">
        <f>AW161-AX161</f>
        <v>9.652000000000001</v>
      </c>
      <c r="AU161" s="111"/>
      <c r="AV161" s="111"/>
      <c r="AW161" s="111">
        <v>25.635000000000002</v>
      </c>
      <c r="AX161" s="111">
        <v>15.983000000000001</v>
      </c>
      <c r="AY161" s="87" t="e">
        <f>(BE161-BF161)/ABS(BF161)</f>
        <v>#DIV/0!</v>
      </c>
      <c r="AZ161" s="87">
        <f>(BF161-BG161)/ABS(BG161)</f>
        <v>-1</v>
      </c>
      <c r="BA161" s="87">
        <f>(BG161-BH161)/ABS(BH161)</f>
        <v>0.97144128361280269</v>
      </c>
      <c r="BB161" s="110">
        <f>BE161-BF161</f>
        <v>0</v>
      </c>
      <c r="BC161" s="110">
        <f>BF161-BG161</f>
        <v>-141.79</v>
      </c>
      <c r="BD161" s="110">
        <f>BG161-BH161</f>
        <v>69.867999999999995</v>
      </c>
      <c r="BE161" s="111"/>
      <c r="BF161" s="111"/>
      <c r="BG161" s="111">
        <v>141.79</v>
      </c>
      <c r="BH161" s="111">
        <v>71.921999999999997</v>
      </c>
      <c r="BI161" s="87" t="e">
        <f>(BO161-BP161)/ABS(BP161)</f>
        <v>#DIV/0!</v>
      </c>
      <c r="BJ161" s="87">
        <f>(BP161-BQ161)/ABS(BQ161)</f>
        <v>-1</v>
      </c>
      <c r="BK161" s="87">
        <f>(BQ161-BR161)/ABS(BR161)</f>
        <v>2.6311808745026255</v>
      </c>
      <c r="BL161" s="110">
        <f>BO161-BP161</f>
        <v>0</v>
      </c>
      <c r="BM161" s="110">
        <f>BP161-BQ161</f>
        <v>-331.26900000000001</v>
      </c>
      <c r="BN161" s="110">
        <f>BQ161-BR161</f>
        <v>240.04000000000002</v>
      </c>
      <c r="BO161" s="111"/>
      <c r="BP161" s="111"/>
      <c r="BQ161" s="111">
        <v>331.26900000000001</v>
      </c>
      <c r="BR161" s="111">
        <v>91.228999999999999</v>
      </c>
      <c r="BS161" s="87" t="e">
        <f>(BY161-BZ161)/ABS(BZ161)</f>
        <v>#DIV/0!</v>
      </c>
      <c r="BT161" s="87">
        <f>(BZ161-CA161)/ABS(CA161)</f>
        <v>-1</v>
      </c>
      <c r="BU161" s="87">
        <f>(CA161-CB161)/ABS(CB161)</f>
        <v>0.3888888888888889</v>
      </c>
      <c r="BV161" s="110">
        <f>BY161-BZ161</f>
        <v>0</v>
      </c>
      <c r="BW161" s="110">
        <f>BZ161-CA161</f>
        <v>-50</v>
      </c>
      <c r="BX161" s="110">
        <f>CA161-CB161</f>
        <v>14</v>
      </c>
      <c r="BY161" s="54"/>
      <c r="BZ161" s="54"/>
      <c r="CA161" s="54">
        <v>50</v>
      </c>
      <c r="CB161" s="54">
        <v>36</v>
      </c>
      <c r="CC161" s="110">
        <f>Tabel1[[#This Row],[2023 - Antal skibe ]]-Tabel1[[#This Row],[2022 - Antal skibe ]]</f>
        <v>0</v>
      </c>
      <c r="CD161" s="110">
        <f>Tabel1[[#This Row],[2022 - Antal skibe ]]-Tabel1[[#This Row],[2021 - Antal skibe ]]</f>
        <v>0</v>
      </c>
      <c r="CE161" s="5"/>
      <c r="CF161" s="5"/>
      <c r="CG161" s="5"/>
      <c r="CH161" s="100" t="e">
        <f>(Tabel1[[#This Row],[Godsomsætning 2023]]-Tabel1[[#This Row],[Godsomsætning 2022]])/Tabel1[[#This Row],[Godsomsætning 2022]]</f>
        <v>#DIV/0!</v>
      </c>
      <c r="CI161" s="100" t="e">
        <f>(Tabel1[[#This Row],[Godsomsætning 2022]]-Tabel1[[#This Row],[Godsomsætning 2021]])/Tabel1[[#This Row],[Godsomsætning 2021]]</f>
        <v>#DIV/0!</v>
      </c>
      <c r="CJ161" s="99">
        <f>Tabel1[[#This Row],[Godsomsætning 2023]]-Tabel1[[#This Row],[Godsomsætning 2022]]</f>
        <v>0</v>
      </c>
      <c r="CK161" s="89">
        <f>Tabel1[[#This Row],[Godsomsætning 2022]]-Tabel1[[#This Row],[Godsomsætning 2021]]</f>
        <v>0</v>
      </c>
      <c r="CL161" s="54"/>
      <c r="CM161" s="54"/>
      <c r="CN161" s="54"/>
      <c r="CO161" s="19"/>
      <c r="CP161" s="1" t="s">
        <v>11</v>
      </c>
      <c r="CQ161" s="4"/>
      <c r="CR161" s="1">
        <v>5474</v>
      </c>
      <c r="CS161" s="1" t="s">
        <v>411</v>
      </c>
      <c r="CT161" s="15" t="s">
        <v>12</v>
      </c>
    </row>
    <row r="162" spans="1:98" s="97" customFormat="1" x14ac:dyDescent="0.25">
      <c r="A162" s="80" t="s">
        <v>144</v>
      </c>
      <c r="B162" s="117">
        <v>25996011</v>
      </c>
      <c r="C162" s="5" t="s">
        <v>154</v>
      </c>
      <c r="D162"/>
      <c r="E162">
        <v>522210</v>
      </c>
      <c r="F162" s="108">
        <v>45090</v>
      </c>
      <c r="G162" s="109"/>
      <c r="H162" s="109"/>
      <c r="I162" s="109" t="s">
        <v>21</v>
      </c>
      <c r="J162" s="109" t="s">
        <v>21</v>
      </c>
      <c r="K162" s="87" t="e">
        <f>Q162/R162-1</f>
        <v>#DIV/0!</v>
      </c>
      <c r="L162" s="87">
        <f>R162/S162-1</f>
        <v>-1</v>
      </c>
      <c r="M162" s="87">
        <f>S162/T162-1</f>
        <v>0.25241850730717075</v>
      </c>
      <c r="N162" s="110">
        <f>Q162-R162</f>
        <v>0</v>
      </c>
      <c r="O162" s="110">
        <f>R162-S162</f>
        <v>-557.72199999999998</v>
      </c>
      <c r="P162" s="110">
        <f>S162-T162</f>
        <v>112.40600000000001</v>
      </c>
      <c r="Q162" s="111"/>
      <c r="R162" s="111"/>
      <c r="S162" s="111">
        <v>557.72199999999998</v>
      </c>
      <c r="T162" s="111">
        <v>445.31599999999997</v>
      </c>
      <c r="U162" s="87" t="e">
        <f>(AA162-AB162)/ABS(AB162)</f>
        <v>#DIV/0!</v>
      </c>
      <c r="V162" s="87">
        <f>(AB162-AC162)/ABS(AC162)</f>
        <v>-1</v>
      </c>
      <c r="W162" s="87">
        <f>(AC162-AD162)/ABS(AD162)</f>
        <v>6.1566650270536156</v>
      </c>
      <c r="X162" s="110">
        <f>AA162-AB162</f>
        <v>0</v>
      </c>
      <c r="Y162" s="110">
        <f>AB162-AC162</f>
        <v>-29.099</v>
      </c>
      <c r="Z162" s="110">
        <f>AC162-AD162</f>
        <v>25.033000000000001</v>
      </c>
      <c r="AA162" s="111"/>
      <c r="AB162" s="111"/>
      <c r="AC162" s="111">
        <v>29.099</v>
      </c>
      <c r="AD162" s="111">
        <v>4.0659999999999998</v>
      </c>
      <c r="AE162" s="87" t="e">
        <f>(AK162-AL162)/ABS(AL162)</f>
        <v>#DIV/0!</v>
      </c>
      <c r="AF162" s="87">
        <f>(AL162-AM162)/ABS(AM162)</f>
        <v>-1</v>
      </c>
      <c r="AG162" s="87">
        <f>(AM162-AN162)/ABS(AN162)</f>
        <v>6.1566650270536156</v>
      </c>
      <c r="AH162" s="110">
        <f>AK162-AL162</f>
        <v>0</v>
      </c>
      <c r="AI162" s="110">
        <f>AL162-AM162</f>
        <v>-29.099</v>
      </c>
      <c r="AJ162" s="110">
        <f>AM162-AN162</f>
        <v>25.033000000000001</v>
      </c>
      <c r="AK162" s="111"/>
      <c r="AL162" s="111"/>
      <c r="AM162" s="111">
        <v>29.099</v>
      </c>
      <c r="AN162" s="111">
        <v>4.0659999999999998</v>
      </c>
      <c r="AO162" s="87" t="e">
        <f>(AU162-AV162)/ABS(AV162)</f>
        <v>#DIV/0!</v>
      </c>
      <c r="AP162" s="87">
        <f>(AV162-AW162)/ABS(AW162)</f>
        <v>-1</v>
      </c>
      <c r="AQ162" s="87">
        <f>(AW162-AX162)/ABS(AX162)</f>
        <v>35.89765721331689</v>
      </c>
      <c r="AR162" s="110">
        <f>AU162-AV162</f>
        <v>0</v>
      </c>
      <c r="AS162" s="110">
        <f>AV162-AW162</f>
        <v>-28.302</v>
      </c>
      <c r="AT162" s="110">
        <f>AW162-AX162</f>
        <v>29.113</v>
      </c>
      <c r="AU162" s="111"/>
      <c r="AV162" s="111"/>
      <c r="AW162" s="111">
        <v>28.302</v>
      </c>
      <c r="AX162" s="111">
        <v>-0.81100000000000005</v>
      </c>
      <c r="AY162" s="87" t="e">
        <f>(BE162-BF162)/ABS(BF162)</f>
        <v>#DIV/0!</v>
      </c>
      <c r="AZ162" s="87">
        <f>(BF162-BG162)/ABS(BG162)</f>
        <v>-1</v>
      </c>
      <c r="BA162" s="87">
        <f>(BG162-BH162)/ABS(BH162)</f>
        <v>4.875000000000005E-2</v>
      </c>
      <c r="BB162" s="110">
        <f>BE162-BF162</f>
        <v>0</v>
      </c>
      <c r="BC162" s="110">
        <f>BF162-BG162</f>
        <v>-339.79500000000002</v>
      </c>
      <c r="BD162" s="110">
        <f>BG162-BH162</f>
        <v>15.795000000000016</v>
      </c>
      <c r="BE162" s="111"/>
      <c r="BF162" s="111"/>
      <c r="BG162" s="111">
        <v>339.79500000000002</v>
      </c>
      <c r="BH162" s="111">
        <v>324</v>
      </c>
      <c r="BI162" s="87" t="e">
        <f>(BO162-BP162)/ABS(BP162)</f>
        <v>#DIV/0!</v>
      </c>
      <c r="BJ162" s="87">
        <f>(BP162-BQ162)/ABS(BQ162)</f>
        <v>-1</v>
      </c>
      <c r="BK162" s="87">
        <f>(BQ162-BR162)/ABS(BR162)</f>
        <v>3.3595924456814787E-2</v>
      </c>
      <c r="BL162" s="110">
        <f>BO162-BP162</f>
        <v>0</v>
      </c>
      <c r="BM162" s="110">
        <f>BP162-BQ162</f>
        <v>-726.74300000000005</v>
      </c>
      <c r="BN162" s="110">
        <f>BQ162-BR162</f>
        <v>23.622000000000071</v>
      </c>
      <c r="BO162" s="111"/>
      <c r="BP162" s="111"/>
      <c r="BQ162" s="111">
        <v>726.74300000000005</v>
      </c>
      <c r="BR162" s="111">
        <v>703.12099999999998</v>
      </c>
      <c r="BS162" s="87" t="e">
        <f>(BY162-BZ162)/ABS(BZ162)</f>
        <v>#DIV/0!</v>
      </c>
      <c r="BT162" s="87">
        <f>(BZ162-CA162)/ABS(CA162)</f>
        <v>-1</v>
      </c>
      <c r="BU162" s="87">
        <f>(CA162-CB162)/ABS(CB162)</f>
        <v>9.0579710144927536E-2</v>
      </c>
      <c r="BV162" s="110">
        <f>BY162-BZ162</f>
        <v>0</v>
      </c>
      <c r="BW162" s="110">
        <f>BZ162-CA162</f>
        <v>-301</v>
      </c>
      <c r="BX162" s="110">
        <f>CA162-CB162</f>
        <v>25</v>
      </c>
      <c r="BY162" s="54"/>
      <c r="BZ162" s="54"/>
      <c r="CA162" s="54">
        <v>301</v>
      </c>
      <c r="CB162" s="54">
        <v>276</v>
      </c>
      <c r="CC162" s="110">
        <f>Tabel1[[#This Row],[2023 - Antal skibe ]]-Tabel1[[#This Row],[2022 - Antal skibe ]]</f>
        <v>0</v>
      </c>
      <c r="CD162" s="110">
        <f>Tabel1[[#This Row],[2022 - Antal skibe ]]-Tabel1[[#This Row],[2021 - Antal skibe ]]</f>
        <v>0</v>
      </c>
      <c r="CE162" s="5"/>
      <c r="CF162" s="5"/>
      <c r="CG162" s="5"/>
      <c r="CH162" s="100">
        <f>(Tabel1[[#This Row],[Godsomsætning 2023]]-Tabel1[[#This Row],[Godsomsætning 2022]])/Tabel1[[#This Row],[Godsomsætning 2022]]</f>
        <v>-1</v>
      </c>
      <c r="CI162" s="100">
        <f>(Tabel1[[#This Row],[Godsomsætning 2022]]-Tabel1[[#This Row],[Godsomsætning 2021]])/Tabel1[[#This Row],[Godsomsætning 2021]]</f>
        <v>5.9659090909090912E-2</v>
      </c>
      <c r="CJ162" s="99">
        <f>Tabel1[[#This Row],[Godsomsætning 2023]]-Tabel1[[#This Row],[Godsomsætning 2022]]</f>
        <v>-5968000</v>
      </c>
      <c r="CK162" s="89">
        <f>Tabel1[[#This Row],[Godsomsætning 2022]]-Tabel1[[#This Row],[Godsomsætning 2021]]</f>
        <v>336000</v>
      </c>
      <c r="CL162" s="54"/>
      <c r="CM162" s="54">
        <v>5968000</v>
      </c>
      <c r="CN162" s="54">
        <v>5632000</v>
      </c>
      <c r="CO162" s="19"/>
      <c r="CP162" s="1" t="s">
        <v>9</v>
      </c>
      <c r="CQ162" s="4" t="s">
        <v>13</v>
      </c>
      <c r="CR162" s="1">
        <v>2150</v>
      </c>
      <c r="CS162" s="1" t="s">
        <v>319</v>
      </c>
      <c r="CT162" s="15" t="s">
        <v>15</v>
      </c>
    </row>
    <row r="163" spans="1:98" s="97" customFormat="1" x14ac:dyDescent="0.25">
      <c r="A163" s="80" t="s">
        <v>183</v>
      </c>
      <c r="B163" s="117">
        <v>21459437</v>
      </c>
      <c r="C163" s="5" t="s">
        <v>165</v>
      </c>
      <c r="D163" t="s">
        <v>202</v>
      </c>
      <c r="E163">
        <v>265100</v>
      </c>
      <c r="F163" s="108">
        <v>45063</v>
      </c>
      <c r="G163" s="109"/>
      <c r="H163" s="109"/>
      <c r="I163" s="109" t="s">
        <v>21</v>
      </c>
      <c r="J163" s="109" t="s">
        <v>21</v>
      </c>
      <c r="K163" s="87" t="e">
        <f>Q163/R163-1</f>
        <v>#DIV/0!</v>
      </c>
      <c r="L163" s="87" t="e">
        <f>R163/S163-1</f>
        <v>#DIV/0!</v>
      </c>
      <c r="M163" s="87" t="e">
        <f>S163/T163-1</f>
        <v>#DIV/0!</v>
      </c>
      <c r="N163" s="110">
        <f>Q163-R163</f>
        <v>0</v>
      </c>
      <c r="O163" s="110">
        <f>R163-S163</f>
        <v>0</v>
      </c>
      <c r="P163" s="110">
        <f>S163-T163</f>
        <v>0</v>
      </c>
      <c r="Q163" s="111"/>
      <c r="R163" s="111"/>
      <c r="S163" s="111"/>
      <c r="T163" s="111"/>
      <c r="U163" s="87" t="e">
        <f>(AA163-AB163)/ABS(AB163)</f>
        <v>#DIV/0!</v>
      </c>
      <c r="V163" s="87">
        <f>(AB163-AC163)/ABS(AC163)</f>
        <v>-1</v>
      </c>
      <c r="W163" s="87">
        <f>(AC163-AD163)/ABS(AD163)</f>
        <v>0.30766953947941134</v>
      </c>
      <c r="X163" s="110">
        <f>AA163-AB163</f>
        <v>0</v>
      </c>
      <c r="Y163" s="110">
        <f>AB163-AC163</f>
        <v>-75.105999999999995</v>
      </c>
      <c r="Z163" s="110">
        <f>AC163-AD163</f>
        <v>17.670999999999992</v>
      </c>
      <c r="AA163" s="111"/>
      <c r="AB163" s="111"/>
      <c r="AC163" s="111">
        <v>75.105999999999995</v>
      </c>
      <c r="AD163" s="111">
        <v>57.435000000000002</v>
      </c>
      <c r="AE163" s="87" t="e">
        <f>(AK163-AL163)/ABS(AL163)</f>
        <v>#DIV/0!</v>
      </c>
      <c r="AF163" s="87">
        <f>(AL163-AM163)/ABS(AM163)</f>
        <v>-1</v>
      </c>
      <c r="AG163" s="87">
        <f>(AM163-AN163)/ABS(AN163)</f>
        <v>5.6541284403669723</v>
      </c>
      <c r="AH163" s="110">
        <f>AK163-AL163</f>
        <v>0</v>
      </c>
      <c r="AI163" s="110">
        <f>AL163-AM163</f>
        <v>-30.437999999999999</v>
      </c>
      <c r="AJ163" s="110">
        <f>AM163-AN163</f>
        <v>36.978000000000002</v>
      </c>
      <c r="AK163" s="111"/>
      <c r="AL163" s="111"/>
      <c r="AM163" s="111">
        <v>30.437999999999999</v>
      </c>
      <c r="AN163" s="111">
        <v>-6.54</v>
      </c>
      <c r="AO163" s="87" t="e">
        <f>(AU163-AV163)/ABS(AV163)</f>
        <v>#DIV/0!</v>
      </c>
      <c r="AP163" s="87">
        <f>(AV163-AW163)/ABS(AW163)</f>
        <v>-1</v>
      </c>
      <c r="AQ163" s="87">
        <f>(AW163-AX163)/ABS(AX163)</f>
        <v>4.9322741349131549</v>
      </c>
      <c r="AR163" s="110">
        <f>AU163-AV163</f>
        <v>0</v>
      </c>
      <c r="AS163" s="110">
        <f>AV163-AW163</f>
        <v>-29.204999999999998</v>
      </c>
      <c r="AT163" s="110">
        <f>AW163-AX163</f>
        <v>36.631999999999998</v>
      </c>
      <c r="AU163" s="111"/>
      <c r="AV163" s="111"/>
      <c r="AW163" s="111">
        <v>29.204999999999998</v>
      </c>
      <c r="AX163" s="111">
        <v>-7.4269999999999996</v>
      </c>
      <c r="AY163" s="87" t="e">
        <f>(BE163-BF163)/ABS(BF163)</f>
        <v>#DIV/0!</v>
      </c>
      <c r="AZ163" s="87">
        <f>(BF163-BG163)/ABS(BG163)</f>
        <v>-1</v>
      </c>
      <c r="BA163" s="87">
        <f>(BG163-BH163)/ABS(BH163)</f>
        <v>3.4332181811124449E-2</v>
      </c>
      <c r="BB163" s="110">
        <f>BE163-BF163</f>
        <v>0</v>
      </c>
      <c r="BC163" s="110">
        <f>BF163-BG163</f>
        <v>-106.59</v>
      </c>
      <c r="BD163" s="110">
        <f>BG163-BH163</f>
        <v>3.5379999999999967</v>
      </c>
      <c r="BE163" s="111"/>
      <c r="BF163" s="111"/>
      <c r="BG163" s="111">
        <v>106.59</v>
      </c>
      <c r="BH163" s="111">
        <v>103.05200000000001</v>
      </c>
      <c r="BI163" s="87" t="e">
        <f>(BO163-BP163)/ABS(BP163)</f>
        <v>#DIV/0!</v>
      </c>
      <c r="BJ163" s="87">
        <f>(BP163-BQ163)/ABS(BQ163)</f>
        <v>-1</v>
      </c>
      <c r="BK163" s="87">
        <f>(BQ163-BR163)/ABS(BR163)</f>
        <v>0.10119131609183819</v>
      </c>
      <c r="BL163" s="110">
        <f>BO163-BP163</f>
        <v>0</v>
      </c>
      <c r="BM163" s="110">
        <f>BP163-BQ163</f>
        <v>-163.887</v>
      </c>
      <c r="BN163" s="110">
        <f>BQ163-BR163</f>
        <v>15.060000000000002</v>
      </c>
      <c r="BO163" s="111"/>
      <c r="BP163" s="111"/>
      <c r="BQ163" s="111">
        <v>163.887</v>
      </c>
      <c r="BR163" s="111">
        <v>148.827</v>
      </c>
      <c r="BS163" s="87" t="e">
        <f>(BY163-BZ163)/ABS(BZ163)</f>
        <v>#DIV/0!</v>
      </c>
      <c r="BT163" s="87">
        <f>(BZ163-CA163)/ABS(CA163)</f>
        <v>-1</v>
      </c>
      <c r="BU163" s="87">
        <f>(CA163-CB163)/ABS(CB163)</f>
        <v>-0.13414634146341464</v>
      </c>
      <c r="BV163" s="110">
        <f>BY163-BZ163</f>
        <v>0</v>
      </c>
      <c r="BW163" s="110">
        <f>BZ163-CA163</f>
        <v>-71</v>
      </c>
      <c r="BX163" s="110">
        <f>CA163-CB163</f>
        <v>-11</v>
      </c>
      <c r="BY163" s="54"/>
      <c r="BZ163" s="54"/>
      <c r="CA163" s="54">
        <v>71</v>
      </c>
      <c r="CB163" s="54">
        <v>82</v>
      </c>
      <c r="CC163" s="110">
        <f>Tabel1[[#This Row],[2023 - Antal skibe ]]-Tabel1[[#This Row],[2022 - Antal skibe ]]</f>
        <v>0</v>
      </c>
      <c r="CD163" s="110">
        <f>Tabel1[[#This Row],[2022 - Antal skibe ]]-Tabel1[[#This Row],[2021 - Antal skibe ]]</f>
        <v>0</v>
      </c>
      <c r="CE163" s="5"/>
      <c r="CF163" s="5"/>
      <c r="CG163" s="5"/>
      <c r="CH163" s="100" t="e">
        <f>(Tabel1[[#This Row],[Godsomsætning 2023]]-Tabel1[[#This Row],[Godsomsætning 2022]])/Tabel1[[#This Row],[Godsomsætning 2022]]</f>
        <v>#DIV/0!</v>
      </c>
      <c r="CI163" s="100" t="e">
        <f>(Tabel1[[#This Row],[Godsomsætning 2022]]-Tabel1[[#This Row],[Godsomsætning 2021]])/Tabel1[[#This Row],[Godsomsætning 2021]]</f>
        <v>#DIV/0!</v>
      </c>
      <c r="CJ163" s="99">
        <f>Tabel1[[#This Row],[Godsomsætning 2023]]-Tabel1[[#This Row],[Godsomsætning 2022]]</f>
        <v>0</v>
      </c>
      <c r="CK163" s="89">
        <f>Tabel1[[#This Row],[Godsomsætning 2022]]-Tabel1[[#This Row],[Godsomsætning 2021]]</f>
        <v>0</v>
      </c>
      <c r="CL163" s="54"/>
      <c r="CM163" s="54"/>
      <c r="CN163" s="54"/>
      <c r="CO163" s="19"/>
      <c r="CP163" s="1" t="s">
        <v>11</v>
      </c>
      <c r="CQ163" s="4" t="s">
        <v>13</v>
      </c>
      <c r="CR163" s="1">
        <v>9700</v>
      </c>
      <c r="CS163" s="1" t="s">
        <v>393</v>
      </c>
      <c r="CT163" s="15" t="s">
        <v>14</v>
      </c>
    </row>
    <row r="164" spans="1:98" s="97" customFormat="1" x14ac:dyDescent="0.25">
      <c r="A164" s="80" t="s">
        <v>294</v>
      </c>
      <c r="B164" s="117">
        <v>27932150</v>
      </c>
      <c r="C164" s="5" t="s">
        <v>154</v>
      </c>
      <c r="D164"/>
      <c r="E164" t="s">
        <v>300</v>
      </c>
      <c r="F164" s="108">
        <v>45049</v>
      </c>
      <c r="G164" s="109"/>
      <c r="H164" s="109"/>
      <c r="I164" s="109" t="s">
        <v>21</v>
      </c>
      <c r="J164" s="109" t="s">
        <v>21</v>
      </c>
      <c r="K164" s="87" t="e">
        <f>Q164/R164-1</f>
        <v>#DIV/0!</v>
      </c>
      <c r="L164" s="87">
        <f>R164/S164-1</f>
        <v>-1</v>
      </c>
      <c r="M164" s="87">
        <f>S164/T164-1</f>
        <v>0.44989996277684718</v>
      </c>
      <c r="N164" s="110">
        <f>Q164-R164</f>
        <v>0</v>
      </c>
      <c r="O164" s="110">
        <f>R164-S164</f>
        <v>-124.645</v>
      </c>
      <c r="P164" s="110">
        <f>S164-T164</f>
        <v>38.676999999999992</v>
      </c>
      <c r="Q164" s="111"/>
      <c r="R164" s="111"/>
      <c r="S164" s="111">
        <v>124.645</v>
      </c>
      <c r="T164" s="111">
        <v>85.968000000000004</v>
      </c>
      <c r="U164" s="87" t="e">
        <f>(AA164-AB164)/ABS(AB164)</f>
        <v>#DIV/0!</v>
      </c>
      <c r="V164" s="87">
        <f>(AB164-AC164)/ABS(AC164)</f>
        <v>-1</v>
      </c>
      <c r="W164" s="87">
        <f>(AC164-AD164)/ABS(AD164)</f>
        <v>0.3267453798767968</v>
      </c>
      <c r="X164" s="110">
        <f>AA164-AB164</f>
        <v>0</v>
      </c>
      <c r="Y164" s="110">
        <f>AB164-AC164</f>
        <v>-87.873000000000005</v>
      </c>
      <c r="Z164" s="110">
        <f>AC164-AD164</f>
        <v>21.641000000000005</v>
      </c>
      <c r="AA164" s="111"/>
      <c r="AB164" s="111"/>
      <c r="AC164" s="111">
        <v>87.873000000000005</v>
      </c>
      <c r="AD164" s="111">
        <v>66.231999999999999</v>
      </c>
      <c r="AE164" s="87" t="e">
        <f>(AK164-AL164)/ABS(AL164)</f>
        <v>#DIV/0!</v>
      </c>
      <c r="AF164" s="87">
        <f>(AL164-AM164)/ABS(AM164)</f>
        <v>-1</v>
      </c>
      <c r="AG164" s="87">
        <f>(AM164-AN164)/ABS(AN164)</f>
        <v>0.70642102606626545</v>
      </c>
      <c r="AH164" s="110">
        <f>AK164-AL164</f>
        <v>0</v>
      </c>
      <c r="AI164" s="110">
        <f>AL164-AM164</f>
        <v>-47.331000000000003</v>
      </c>
      <c r="AJ164" s="110">
        <f>AM164-AN164</f>
        <v>19.594000000000005</v>
      </c>
      <c r="AK164" s="111"/>
      <c r="AL164" s="111"/>
      <c r="AM164" s="111">
        <v>47.331000000000003</v>
      </c>
      <c r="AN164" s="111">
        <v>27.736999999999998</v>
      </c>
      <c r="AO164" s="87" t="e">
        <f>(AU164-AV164)/ABS(AV164)</f>
        <v>#DIV/0!</v>
      </c>
      <c r="AP164" s="87">
        <f>(AV164-AW164)/ABS(AW164)</f>
        <v>-1</v>
      </c>
      <c r="AQ164" s="87">
        <f>(AW164-AX164)/ABS(AX164)</f>
        <v>0.9467964681910801</v>
      </c>
      <c r="AR164" s="110">
        <f>AU164-AV164</f>
        <v>0</v>
      </c>
      <c r="AS164" s="110">
        <f>AV164-AW164</f>
        <v>-34.396000000000001</v>
      </c>
      <c r="AT164" s="110">
        <f>AW164-AX164</f>
        <v>16.728000000000002</v>
      </c>
      <c r="AU164" s="111"/>
      <c r="AV164" s="111"/>
      <c r="AW164" s="111">
        <v>34.396000000000001</v>
      </c>
      <c r="AX164" s="111">
        <v>17.667999999999999</v>
      </c>
      <c r="AY164" s="87" t="e">
        <f>(BE164-BF164)/ABS(BF164)</f>
        <v>#DIV/0!</v>
      </c>
      <c r="AZ164" s="87">
        <f>(BF164-BG164)/ABS(BG164)</f>
        <v>-1</v>
      </c>
      <c r="BA164" s="87">
        <f>(BG164-BH164)/ABS(BH164)</f>
        <v>0.44064155197719679</v>
      </c>
      <c r="BB164" s="110">
        <f>BE164-BF164</f>
        <v>0</v>
      </c>
      <c r="BC164" s="110">
        <f>BF164-BG164</f>
        <v>-338.63</v>
      </c>
      <c r="BD164" s="110">
        <f>BG164-BH164</f>
        <v>103.57499999999999</v>
      </c>
      <c r="BE164" s="111"/>
      <c r="BF164" s="111"/>
      <c r="BG164" s="111">
        <v>338.63</v>
      </c>
      <c r="BH164" s="111">
        <v>235.05500000000001</v>
      </c>
      <c r="BI164" s="87" t="e">
        <f>(BO164-BP164)/ABS(BP164)</f>
        <v>#DIV/0!</v>
      </c>
      <c r="BJ164" s="87">
        <f>(BP164-BQ164)/ABS(BQ164)</f>
        <v>-1</v>
      </c>
      <c r="BK164" s="87">
        <f>(BQ164-BR164)/ABS(BR164)</f>
        <v>0.19249636261022193</v>
      </c>
      <c r="BL164" s="110">
        <f>BO164-BP164</f>
        <v>0</v>
      </c>
      <c r="BM164" s="110">
        <f>BP164-BQ164</f>
        <v>-1151.5519999999999</v>
      </c>
      <c r="BN164" s="110">
        <f>BQ164-BR164</f>
        <v>185.88699999999994</v>
      </c>
      <c r="BO164" s="111"/>
      <c r="BP164" s="111"/>
      <c r="BQ164" s="111">
        <v>1151.5519999999999</v>
      </c>
      <c r="BR164" s="111">
        <v>965.66499999999996</v>
      </c>
      <c r="BS164" s="87" t="e">
        <f>(BY164-BZ164)/ABS(BZ164)</f>
        <v>#DIV/0!</v>
      </c>
      <c r="BT164" s="87">
        <f>(BZ164-CA164)/ABS(CA164)</f>
        <v>-1</v>
      </c>
      <c r="BU164" s="87">
        <f>(CA164-CB164)/ABS(CB164)</f>
        <v>0.14285714285714285</v>
      </c>
      <c r="BV164" s="110">
        <f>BY164-BZ164</f>
        <v>0</v>
      </c>
      <c r="BW164" s="110">
        <f>BZ164-CA164</f>
        <v>-32</v>
      </c>
      <c r="BX164" s="110">
        <f>CA164-CB164</f>
        <v>4</v>
      </c>
      <c r="BY164" s="54"/>
      <c r="BZ164" s="54"/>
      <c r="CA164" s="54">
        <v>32</v>
      </c>
      <c r="CB164" s="54">
        <v>28</v>
      </c>
      <c r="CC164" s="110">
        <f>Tabel1[[#This Row],[2023 - Antal skibe ]]-Tabel1[[#This Row],[2022 - Antal skibe ]]</f>
        <v>0</v>
      </c>
      <c r="CD164" s="110">
        <f>Tabel1[[#This Row],[2022 - Antal skibe ]]-Tabel1[[#This Row],[2021 - Antal skibe ]]</f>
        <v>0</v>
      </c>
      <c r="CE164" s="5"/>
      <c r="CF164" s="5"/>
      <c r="CG164" s="5"/>
      <c r="CH164" s="100">
        <f>(Tabel1[[#This Row],[Godsomsætning 2023]]-Tabel1[[#This Row],[Godsomsætning 2022]])/Tabel1[[#This Row],[Godsomsætning 2022]]</f>
        <v>-1</v>
      </c>
      <c r="CI164" s="100">
        <f>(Tabel1[[#This Row],[Godsomsætning 2022]]-Tabel1[[#This Row],[Godsomsætning 2021]])/Tabel1[[#This Row],[Godsomsætning 2021]]</f>
        <v>-2.6607538802660754E-2</v>
      </c>
      <c r="CJ164" s="99">
        <f>Tabel1[[#This Row],[Godsomsætning 2023]]-Tabel1[[#This Row],[Godsomsætning 2022]]</f>
        <v>-1317000</v>
      </c>
      <c r="CK164" s="89">
        <f>Tabel1[[#This Row],[Godsomsætning 2022]]-Tabel1[[#This Row],[Godsomsætning 2021]]</f>
        <v>-36000</v>
      </c>
      <c r="CL164" s="54"/>
      <c r="CM164" s="54">
        <v>1317000</v>
      </c>
      <c r="CN164" s="54">
        <v>1353000</v>
      </c>
      <c r="CO164" s="19"/>
      <c r="CP164" s="1" t="s">
        <v>11</v>
      </c>
      <c r="CQ164" s="4"/>
      <c r="CR164" s="1">
        <v>3700</v>
      </c>
      <c r="CS164" s="1" t="s">
        <v>325</v>
      </c>
      <c r="CT164" s="15" t="s">
        <v>15</v>
      </c>
    </row>
    <row r="165" spans="1:98" s="97" customFormat="1" x14ac:dyDescent="0.25">
      <c r="A165" s="80" t="s">
        <v>227</v>
      </c>
      <c r="B165" s="117">
        <v>36478608</v>
      </c>
      <c r="C165" s="5" t="s">
        <v>353</v>
      </c>
      <c r="D165"/>
      <c r="E165">
        <v>522910</v>
      </c>
      <c r="F165" s="108">
        <v>45049</v>
      </c>
      <c r="G165" s="109"/>
      <c r="H165" s="109"/>
      <c r="I165" s="109" t="s">
        <v>21</v>
      </c>
      <c r="J165" s="109" t="s">
        <v>21</v>
      </c>
      <c r="K165" s="87" t="e">
        <f>Q165/R165-1</f>
        <v>#DIV/0!</v>
      </c>
      <c r="L165" s="87" t="e">
        <f>R165/S165-1</f>
        <v>#DIV/0!</v>
      </c>
      <c r="M165" s="87" t="e">
        <f>S165/T165-1</f>
        <v>#DIV/0!</v>
      </c>
      <c r="N165" s="110">
        <f>Q165-R165</f>
        <v>0</v>
      </c>
      <c r="O165" s="110">
        <f>R165-S165</f>
        <v>0</v>
      </c>
      <c r="P165" s="110">
        <f>S165-T165</f>
        <v>0</v>
      </c>
      <c r="Q165" s="111"/>
      <c r="R165" s="111"/>
      <c r="S165" s="111"/>
      <c r="T165" s="111"/>
      <c r="U165" s="87" t="e">
        <f>(AA165-AB165)/ABS(AB165)</f>
        <v>#DIV/0!</v>
      </c>
      <c r="V165" s="87">
        <f>(AB165-AC165)/ABS(AC165)</f>
        <v>-1</v>
      </c>
      <c r="W165" s="87">
        <f>(AC165-AD165)/ABS(AD165)</f>
        <v>0.55301849231285838</v>
      </c>
      <c r="X165" s="110">
        <f>AA165-AB165</f>
        <v>0</v>
      </c>
      <c r="Y165" s="110">
        <f>AB165-AC165</f>
        <v>-64.75</v>
      </c>
      <c r="Z165" s="110">
        <f>AC165-AD165</f>
        <v>23.057000000000002</v>
      </c>
      <c r="AA165" s="111"/>
      <c r="AB165" s="111"/>
      <c r="AC165" s="111">
        <v>64.75</v>
      </c>
      <c r="AD165" s="111">
        <v>41.692999999999998</v>
      </c>
      <c r="AE165" s="87" t="e">
        <f>(AK165-AL165)/ABS(AL165)</f>
        <v>#DIV/0!</v>
      </c>
      <c r="AF165" s="87">
        <f>(AL165-AM165)/ABS(AM165)</f>
        <v>-1</v>
      </c>
      <c r="AG165" s="87">
        <f>(AM165-AN165)/ABS(AN165)</f>
        <v>0.94357284802844887</v>
      </c>
      <c r="AH165" s="110">
        <f>AK165-AL165</f>
        <v>0</v>
      </c>
      <c r="AI165" s="110">
        <f>AL165-AM165</f>
        <v>-37.164999999999999</v>
      </c>
      <c r="AJ165" s="110">
        <f>AM165-AN165</f>
        <v>18.042999999999999</v>
      </c>
      <c r="AK165" s="111"/>
      <c r="AL165" s="111"/>
      <c r="AM165" s="111">
        <v>37.164999999999999</v>
      </c>
      <c r="AN165" s="111">
        <v>19.122</v>
      </c>
      <c r="AO165" s="87" t="e">
        <f>(AU165-AV165)/ABS(AV165)</f>
        <v>#DIV/0!</v>
      </c>
      <c r="AP165" s="87">
        <f>(AV165-AW165)/ABS(AW165)</f>
        <v>-1</v>
      </c>
      <c r="AQ165" s="87">
        <f>(AW165-AX165)/ABS(AX165)</f>
        <v>0.98080988778663203</v>
      </c>
      <c r="AR165" s="110">
        <f>AU165-AV165</f>
        <v>0</v>
      </c>
      <c r="AS165" s="110">
        <f>AV165-AW165</f>
        <v>-36.54</v>
      </c>
      <c r="AT165" s="110">
        <f>AW165-AX165</f>
        <v>18.093</v>
      </c>
      <c r="AU165" s="111"/>
      <c r="AV165" s="111"/>
      <c r="AW165" s="111">
        <v>36.54</v>
      </c>
      <c r="AX165" s="111">
        <v>18.446999999999999</v>
      </c>
      <c r="AY165" s="87" t="e">
        <f>(BE165-BF165)/ABS(BF165)</f>
        <v>#DIV/0!</v>
      </c>
      <c r="AZ165" s="87">
        <f>(BF165-BG165)/ABS(BG165)</f>
        <v>-1</v>
      </c>
      <c r="BA165" s="87">
        <f>(BG165-BH165)/ABS(BH165)</f>
        <v>1.3117923834730187</v>
      </c>
      <c r="BB165" s="110">
        <f>BE165-BF165</f>
        <v>0</v>
      </c>
      <c r="BC165" s="110">
        <f>BF165-BG165</f>
        <v>-31.445</v>
      </c>
      <c r="BD165" s="110">
        <f>BG165-BH165</f>
        <v>17.843</v>
      </c>
      <c r="BE165" s="111"/>
      <c r="BF165" s="111"/>
      <c r="BG165" s="111">
        <v>31.445</v>
      </c>
      <c r="BH165" s="111">
        <v>13.602</v>
      </c>
      <c r="BI165" s="87" t="e">
        <f>(BO165-BP165)/ABS(BP165)</f>
        <v>#DIV/0!</v>
      </c>
      <c r="BJ165" s="87">
        <f>(BP165-BQ165)/ABS(BQ165)</f>
        <v>-1</v>
      </c>
      <c r="BK165" s="87">
        <f>(BQ165-BR165)/ABS(BR165)</f>
        <v>1.0653703967012653</v>
      </c>
      <c r="BL165" s="110">
        <f>BO165-BP165</f>
        <v>0</v>
      </c>
      <c r="BM165" s="110">
        <f>BP165-BQ165</f>
        <v>-58.103000000000002</v>
      </c>
      <c r="BN165" s="110">
        <f>BQ165-BR165</f>
        <v>29.971</v>
      </c>
      <c r="BO165" s="111"/>
      <c r="BP165" s="111"/>
      <c r="BQ165" s="111">
        <v>58.103000000000002</v>
      </c>
      <c r="BR165" s="111">
        <v>28.132000000000001</v>
      </c>
      <c r="BS165" s="87" t="e">
        <f>(BY165-BZ165)/ABS(BZ165)</f>
        <v>#DIV/0!</v>
      </c>
      <c r="BT165" s="87">
        <f>(BZ165-CA165)/ABS(CA165)</f>
        <v>-1</v>
      </c>
      <c r="BU165" s="87">
        <f>(CA165-CB165)/ABS(CB165)</f>
        <v>8.3333333333333329E-2</v>
      </c>
      <c r="BV165" s="110">
        <f>BY165-BZ165</f>
        <v>0</v>
      </c>
      <c r="BW165" s="110">
        <f>BZ165-CA165</f>
        <v>-13</v>
      </c>
      <c r="BX165" s="110">
        <f>CA165-CB165</f>
        <v>1</v>
      </c>
      <c r="BY165" s="54"/>
      <c r="BZ165" s="54"/>
      <c r="CA165" s="54">
        <v>13</v>
      </c>
      <c r="CB165" s="54">
        <v>12</v>
      </c>
      <c r="CC165" s="110">
        <f>Tabel1[[#This Row],[2023 - Antal skibe ]]-Tabel1[[#This Row],[2022 - Antal skibe ]]</f>
        <v>0</v>
      </c>
      <c r="CD165" s="110">
        <f>Tabel1[[#This Row],[2022 - Antal skibe ]]-Tabel1[[#This Row],[2021 - Antal skibe ]]</f>
        <v>0</v>
      </c>
      <c r="CE165" s="5"/>
      <c r="CF165" s="5"/>
      <c r="CG165" s="5"/>
      <c r="CH165" s="100" t="e">
        <f>(Tabel1[[#This Row],[Godsomsætning 2023]]-Tabel1[[#This Row],[Godsomsætning 2022]])/Tabel1[[#This Row],[Godsomsætning 2022]]</f>
        <v>#DIV/0!</v>
      </c>
      <c r="CI165" s="100" t="e">
        <f>(Tabel1[[#This Row],[Godsomsætning 2022]]-Tabel1[[#This Row],[Godsomsætning 2021]])/Tabel1[[#This Row],[Godsomsætning 2021]]</f>
        <v>#DIV/0!</v>
      </c>
      <c r="CJ165" s="99">
        <f>Tabel1[[#This Row],[Godsomsætning 2023]]-Tabel1[[#This Row],[Godsomsætning 2022]]</f>
        <v>0</v>
      </c>
      <c r="CK165" s="89">
        <f>Tabel1[[#This Row],[Godsomsætning 2022]]-Tabel1[[#This Row],[Godsomsætning 2021]]</f>
        <v>0</v>
      </c>
      <c r="CL165" s="54"/>
      <c r="CM165" s="54"/>
      <c r="CN165" s="54"/>
      <c r="CO165" s="19"/>
      <c r="CP165" s="1" t="s">
        <v>11</v>
      </c>
      <c r="CQ165" s="4"/>
      <c r="CR165" s="1">
        <v>1050</v>
      </c>
      <c r="CS165" s="1" t="s">
        <v>23</v>
      </c>
      <c r="CT165" s="15" t="s">
        <v>15</v>
      </c>
    </row>
    <row r="166" spans="1:98" s="97" customFormat="1" x14ac:dyDescent="0.25">
      <c r="A166" s="80" t="s">
        <v>208</v>
      </c>
      <c r="B166" s="117">
        <v>35255516</v>
      </c>
      <c r="C166" s="5" t="s">
        <v>353</v>
      </c>
      <c r="D166"/>
      <c r="E166">
        <v>522920</v>
      </c>
      <c r="F166" s="108">
        <v>45021</v>
      </c>
      <c r="G166" s="109"/>
      <c r="H166" s="109"/>
      <c r="I166" s="109" t="s">
        <v>21</v>
      </c>
      <c r="J166" s="109" t="s">
        <v>21</v>
      </c>
      <c r="K166" s="87" t="e">
        <f>Q166/R166-1</f>
        <v>#DIV/0!</v>
      </c>
      <c r="L166" s="87">
        <f>R166/S166-1</f>
        <v>-1</v>
      </c>
      <c r="M166" s="87">
        <f>S166/T166-1</f>
        <v>0.15794000246209472</v>
      </c>
      <c r="N166" s="110">
        <f>Q166-R166</f>
        <v>0</v>
      </c>
      <c r="O166" s="110">
        <f>R166-S166</f>
        <v>-686.64800000000002</v>
      </c>
      <c r="P166" s="110">
        <f>S166-T166</f>
        <v>93.657000000000039</v>
      </c>
      <c r="Q166" s="111"/>
      <c r="R166" s="111"/>
      <c r="S166" s="111">
        <v>686.64800000000002</v>
      </c>
      <c r="T166" s="111">
        <v>592.99099999999999</v>
      </c>
      <c r="U166" s="87" t="e">
        <f>(AA166-AB166)/ABS(AB166)</f>
        <v>#DIV/0!</v>
      </c>
      <c r="V166" s="87">
        <f>(AB166-AC166)/ABS(AC166)</f>
        <v>-1</v>
      </c>
      <c r="W166" s="87">
        <f>(AC166-AD166)/ABS(AD166)</f>
        <v>0.21199560785756583</v>
      </c>
      <c r="X166" s="110">
        <f>AA166-AB166</f>
        <v>0</v>
      </c>
      <c r="Y166" s="110">
        <f>AB166-AC166</f>
        <v>-210.82300000000001</v>
      </c>
      <c r="Z166" s="110">
        <f>AC166-AD166</f>
        <v>36.876000000000005</v>
      </c>
      <c r="AA166" s="111"/>
      <c r="AB166" s="111"/>
      <c r="AC166" s="111">
        <v>210.82300000000001</v>
      </c>
      <c r="AD166" s="111">
        <v>173.947</v>
      </c>
      <c r="AE166" s="87" t="e">
        <f>(AK166-AL166)/ABS(AL166)</f>
        <v>#DIV/0!</v>
      </c>
      <c r="AF166" s="87">
        <f>(AL166-AM166)/ABS(AM166)</f>
        <v>-1</v>
      </c>
      <c r="AG166" s="87">
        <f>(AM166-AN166)/ABS(AN166)</f>
        <v>1.5728858384232731</v>
      </c>
      <c r="AH166" s="110">
        <f>AK166-AL166</f>
        <v>0</v>
      </c>
      <c r="AI166" s="110">
        <f>AL166-AM166</f>
        <v>-40.86</v>
      </c>
      <c r="AJ166" s="110">
        <f>AM166-AN166</f>
        <v>24.978999999999999</v>
      </c>
      <c r="AK166" s="111"/>
      <c r="AL166" s="111"/>
      <c r="AM166" s="111">
        <v>40.86</v>
      </c>
      <c r="AN166" s="111">
        <v>15.881</v>
      </c>
      <c r="AO166" s="87" t="e">
        <f>(AU166-AV166)/ABS(AV166)</f>
        <v>#DIV/0!</v>
      </c>
      <c r="AP166" s="87">
        <f>(AV166-AW166)/ABS(AW166)</f>
        <v>-1</v>
      </c>
      <c r="AQ166" s="87">
        <f>(AW166-AX166)/ABS(AX166)</f>
        <v>1.4071895817079756</v>
      </c>
      <c r="AR166" s="110">
        <f>AU166-AV166</f>
        <v>0</v>
      </c>
      <c r="AS166" s="110">
        <f>AV166-AW166</f>
        <v>-40.110999999999997</v>
      </c>
      <c r="AT166" s="110">
        <f>AW166-AX166</f>
        <v>23.447999999999997</v>
      </c>
      <c r="AU166" s="111"/>
      <c r="AV166" s="111"/>
      <c r="AW166" s="111">
        <v>40.110999999999997</v>
      </c>
      <c r="AX166" s="111">
        <v>16.663</v>
      </c>
      <c r="AY166" s="87" t="e">
        <f>(BE166-BF166)/ABS(BF166)</f>
        <v>#DIV/0!</v>
      </c>
      <c r="AZ166" s="87">
        <f>(BF166-BG166)/ABS(BG166)</f>
        <v>-1</v>
      </c>
      <c r="BA166" s="87">
        <f>(BG166-BH166)/ABS(BH166)</f>
        <v>2.0850568588134794E-2</v>
      </c>
      <c r="BB166" s="110">
        <f>BE166-BF166</f>
        <v>0</v>
      </c>
      <c r="BC166" s="110">
        <f>BF166-BG166</f>
        <v>-72.804000000000002</v>
      </c>
      <c r="BD166" s="110">
        <f>BG166-BH166</f>
        <v>1.487000000000009</v>
      </c>
      <c r="BE166" s="111"/>
      <c r="BF166" s="111"/>
      <c r="BG166" s="111">
        <v>72.804000000000002</v>
      </c>
      <c r="BH166" s="111">
        <v>71.316999999999993</v>
      </c>
      <c r="BI166" s="87" t="e">
        <f>(BO166-BP166)/ABS(BP166)</f>
        <v>#DIV/0!</v>
      </c>
      <c r="BJ166" s="87">
        <f>(BP166-BQ166)/ABS(BQ166)</f>
        <v>-1</v>
      </c>
      <c r="BK166" s="87">
        <f>(BQ166-BR166)/ABS(BR166)</f>
        <v>5.2618864845423476E-2</v>
      </c>
      <c r="BL166" s="110">
        <f>BO166-BP166</f>
        <v>0</v>
      </c>
      <c r="BM166" s="110">
        <f>BP166-BQ166</f>
        <v>-196.08500000000001</v>
      </c>
      <c r="BN166" s="110">
        <f>BQ166-BR166</f>
        <v>9.8020000000000209</v>
      </c>
      <c r="BO166" s="111"/>
      <c r="BP166" s="111"/>
      <c r="BQ166" s="111">
        <v>196.08500000000001</v>
      </c>
      <c r="BR166" s="111">
        <v>186.28299999999999</v>
      </c>
      <c r="BS166" s="87" t="e">
        <f>(BY166-BZ166)/ABS(BZ166)</f>
        <v>#DIV/0!</v>
      </c>
      <c r="BT166" s="87">
        <f>(BZ166-CA166)/ABS(CA166)</f>
        <v>-1</v>
      </c>
      <c r="BU166" s="87">
        <f>(CA166-CB166)/ABS(CB166)</f>
        <v>7.7821011673151752E-2</v>
      </c>
      <c r="BV166" s="110">
        <f>BY166-BZ166</f>
        <v>0</v>
      </c>
      <c r="BW166" s="110">
        <f>BZ166-CA166</f>
        <v>-277</v>
      </c>
      <c r="BX166" s="110">
        <f>CA166-CB166</f>
        <v>20</v>
      </c>
      <c r="BY166" s="54"/>
      <c r="BZ166" s="54"/>
      <c r="CA166" s="54">
        <v>277</v>
      </c>
      <c r="CB166" s="54">
        <v>257</v>
      </c>
      <c r="CC166" s="110">
        <f>Tabel1[[#This Row],[2023 - Antal skibe ]]-Tabel1[[#This Row],[2022 - Antal skibe ]]</f>
        <v>0</v>
      </c>
      <c r="CD166" s="110">
        <f>Tabel1[[#This Row],[2022 - Antal skibe ]]-Tabel1[[#This Row],[2021 - Antal skibe ]]</f>
        <v>0</v>
      </c>
      <c r="CE166" s="5"/>
      <c r="CF166" s="5"/>
      <c r="CG166" s="5"/>
      <c r="CH166" s="100" t="e">
        <f>(Tabel1[[#This Row],[Godsomsætning 2023]]-Tabel1[[#This Row],[Godsomsætning 2022]])/Tabel1[[#This Row],[Godsomsætning 2022]]</f>
        <v>#DIV/0!</v>
      </c>
      <c r="CI166" s="100" t="e">
        <f>(Tabel1[[#This Row],[Godsomsætning 2022]]-Tabel1[[#This Row],[Godsomsætning 2021]])/Tabel1[[#This Row],[Godsomsætning 2021]]</f>
        <v>#DIV/0!</v>
      </c>
      <c r="CJ166" s="99">
        <f>Tabel1[[#This Row],[Godsomsætning 2023]]-Tabel1[[#This Row],[Godsomsætning 2022]]</f>
        <v>0</v>
      </c>
      <c r="CK166" s="89">
        <f>Tabel1[[#This Row],[Godsomsætning 2022]]-Tabel1[[#This Row],[Godsomsætning 2021]]</f>
        <v>0</v>
      </c>
      <c r="CL166" s="54"/>
      <c r="CM166" s="54"/>
      <c r="CN166" s="54"/>
      <c r="CO166" s="19"/>
      <c r="CP166" s="1" t="s">
        <v>11</v>
      </c>
      <c r="CQ166" s="4" t="s">
        <v>13</v>
      </c>
      <c r="CR166" s="1">
        <v>3700</v>
      </c>
      <c r="CS166" s="1" t="s">
        <v>325</v>
      </c>
      <c r="CT166" s="15" t="s">
        <v>334</v>
      </c>
    </row>
    <row r="167" spans="1:98" s="97" customFormat="1" x14ac:dyDescent="0.25">
      <c r="A167" s="80" t="s">
        <v>185</v>
      </c>
      <c r="B167" s="117">
        <v>27905013</v>
      </c>
      <c r="C167" s="5" t="s">
        <v>165</v>
      </c>
      <c r="D167" t="s">
        <v>202</v>
      </c>
      <c r="E167">
        <v>331100</v>
      </c>
      <c r="F167" s="108">
        <v>45106</v>
      </c>
      <c r="G167" s="109"/>
      <c r="H167" s="109"/>
      <c r="I167" s="109" t="s">
        <v>21</v>
      </c>
      <c r="J167" s="109" t="s">
        <v>21</v>
      </c>
      <c r="K167" s="87" t="e">
        <f>Q167/R167-1</f>
        <v>#DIV/0!</v>
      </c>
      <c r="L167" s="87" t="e">
        <f>R167/S167-1</f>
        <v>#DIV/0!</v>
      </c>
      <c r="M167" s="87" t="e">
        <f>S167/T167-1</f>
        <v>#DIV/0!</v>
      </c>
      <c r="N167" s="110">
        <f>Q167-R167</f>
        <v>0</v>
      </c>
      <c r="O167" s="110">
        <f>R167-S167</f>
        <v>0</v>
      </c>
      <c r="P167" s="110">
        <f>S167-T167</f>
        <v>0</v>
      </c>
      <c r="Q167" s="111"/>
      <c r="R167" s="111"/>
      <c r="S167" s="111"/>
      <c r="T167" s="111"/>
      <c r="U167" s="87" t="e">
        <f>(AA167-AB167)/ABS(AB167)</f>
        <v>#DIV/0!</v>
      </c>
      <c r="V167" s="87">
        <f>(AB167-AC167)/ABS(AC167)</f>
        <v>-1</v>
      </c>
      <c r="W167" s="87">
        <f>(AC167-AD167)/ABS(AD167)</f>
        <v>0.35290550138053228</v>
      </c>
      <c r="X167" s="110">
        <f>AA167-AB167</f>
        <v>0</v>
      </c>
      <c r="Y167" s="110">
        <f>AB167-AC167</f>
        <v>-84.769000000000005</v>
      </c>
      <c r="Z167" s="110">
        <f>AC167-AD167</f>
        <v>22.112000000000009</v>
      </c>
      <c r="AA167" s="111"/>
      <c r="AB167" s="111"/>
      <c r="AC167" s="111">
        <v>84.769000000000005</v>
      </c>
      <c r="AD167" s="111">
        <v>62.656999999999996</v>
      </c>
      <c r="AE167" s="87" t="e">
        <f>(AK167-AL167)/ABS(AL167)</f>
        <v>#DIV/0!</v>
      </c>
      <c r="AF167" s="87">
        <f>(AL167-AM167)/ABS(AM167)</f>
        <v>-1</v>
      </c>
      <c r="AG167" s="87">
        <f>(AM167-AN167)/ABS(AN167)</f>
        <v>0.60363452014194907</v>
      </c>
      <c r="AH167" s="110">
        <f>AK167-AL167</f>
        <v>0</v>
      </c>
      <c r="AI167" s="110">
        <f>AL167-AM167</f>
        <v>-41.122</v>
      </c>
      <c r="AJ167" s="110">
        <f>AM167-AN167</f>
        <v>15.478999999999999</v>
      </c>
      <c r="AK167" s="111"/>
      <c r="AL167" s="111"/>
      <c r="AM167" s="111">
        <v>41.122</v>
      </c>
      <c r="AN167" s="111">
        <v>25.643000000000001</v>
      </c>
      <c r="AO167" s="87" t="e">
        <f>(AU167-AV167)/ABS(AV167)</f>
        <v>#DIV/0!</v>
      </c>
      <c r="AP167" s="87">
        <f>(AV167-AW167)/ABS(AW167)</f>
        <v>-1</v>
      </c>
      <c r="AQ167" s="87">
        <f>(AW167-AX167)/ABS(AX167)</f>
        <v>0.59330714725816391</v>
      </c>
      <c r="AR167" s="110">
        <f>AU167-AV167</f>
        <v>0</v>
      </c>
      <c r="AS167" s="110">
        <f>AV167-AW167</f>
        <v>-41.375</v>
      </c>
      <c r="AT167" s="110">
        <f>AW167-AX167</f>
        <v>15.407</v>
      </c>
      <c r="AU167" s="111"/>
      <c r="AV167" s="111"/>
      <c r="AW167" s="111">
        <v>41.375</v>
      </c>
      <c r="AX167" s="111">
        <v>25.968</v>
      </c>
      <c r="AY167" s="87" t="e">
        <f>(BE167-BF167)/ABS(BF167)</f>
        <v>#DIV/0!</v>
      </c>
      <c r="AZ167" s="87">
        <f>(BF167-BG167)/ABS(BG167)</f>
        <v>-1</v>
      </c>
      <c r="BA167" s="87">
        <f>(BG167-BH167)/ABS(BH167)</f>
        <v>0.4716432943364065</v>
      </c>
      <c r="BB167" s="110">
        <f>BE167-BF167</f>
        <v>0</v>
      </c>
      <c r="BC167" s="110">
        <f>BF167-BG167</f>
        <v>-37.988999999999997</v>
      </c>
      <c r="BD167" s="110">
        <f>BG167-BH167</f>
        <v>12.174999999999997</v>
      </c>
      <c r="BE167" s="111"/>
      <c r="BF167" s="111"/>
      <c r="BG167" s="111">
        <v>37.988999999999997</v>
      </c>
      <c r="BH167" s="111">
        <v>25.814</v>
      </c>
      <c r="BI167" s="87" t="e">
        <f>(BO167-BP167)/ABS(BP167)</f>
        <v>#DIV/0!</v>
      </c>
      <c r="BJ167" s="87">
        <f>(BP167-BQ167)/ABS(BQ167)</f>
        <v>-1</v>
      </c>
      <c r="BK167" s="87">
        <f>(BQ167-BR167)/ABS(BR167)</f>
        <v>0.21842181129278035</v>
      </c>
      <c r="BL167" s="110">
        <f>BO167-BP167</f>
        <v>0</v>
      </c>
      <c r="BM167" s="110">
        <f>BP167-BQ167</f>
        <v>-59.168999999999997</v>
      </c>
      <c r="BN167" s="110">
        <f>BQ167-BR167</f>
        <v>10.606999999999999</v>
      </c>
      <c r="BO167" s="111"/>
      <c r="BP167" s="111"/>
      <c r="BQ167" s="111">
        <v>59.168999999999997</v>
      </c>
      <c r="BR167" s="111">
        <v>48.561999999999998</v>
      </c>
      <c r="BS167" s="87" t="e">
        <f>(BY167-BZ167)/ABS(BZ167)</f>
        <v>#DIV/0!</v>
      </c>
      <c r="BT167" s="87">
        <f>(BZ167-CA167)/ABS(CA167)</f>
        <v>-1</v>
      </c>
      <c r="BU167" s="87">
        <f>(CA167-CB167)/ABS(CB167)</f>
        <v>0.16071428571428573</v>
      </c>
      <c r="BV167" s="110">
        <f>BY167-BZ167</f>
        <v>0</v>
      </c>
      <c r="BW167" s="110">
        <f>BZ167-CA167</f>
        <v>-65</v>
      </c>
      <c r="BX167" s="110">
        <f>CA167-CB167</f>
        <v>9</v>
      </c>
      <c r="BY167" s="54"/>
      <c r="BZ167" s="54"/>
      <c r="CA167" s="54">
        <v>65</v>
      </c>
      <c r="CB167" s="54">
        <v>56</v>
      </c>
      <c r="CC167" s="110">
        <f>Tabel1[[#This Row],[2023 - Antal skibe ]]-Tabel1[[#This Row],[2022 - Antal skibe ]]</f>
        <v>0</v>
      </c>
      <c r="CD167" s="110">
        <f>Tabel1[[#This Row],[2022 - Antal skibe ]]-Tabel1[[#This Row],[2021 - Antal skibe ]]</f>
        <v>0</v>
      </c>
      <c r="CE167" s="5"/>
      <c r="CF167" s="5"/>
      <c r="CG167" s="5"/>
      <c r="CH167" s="100" t="e">
        <f>(Tabel1[[#This Row],[Godsomsætning 2023]]-Tabel1[[#This Row],[Godsomsætning 2022]])/Tabel1[[#This Row],[Godsomsætning 2022]]</f>
        <v>#DIV/0!</v>
      </c>
      <c r="CI167" s="100" t="e">
        <f>(Tabel1[[#This Row],[Godsomsætning 2022]]-Tabel1[[#This Row],[Godsomsætning 2021]])/Tabel1[[#This Row],[Godsomsætning 2021]]</f>
        <v>#DIV/0!</v>
      </c>
      <c r="CJ167" s="99">
        <f>Tabel1[[#This Row],[Godsomsætning 2023]]-Tabel1[[#This Row],[Godsomsætning 2022]]</f>
        <v>0</v>
      </c>
      <c r="CK167" s="89">
        <f>Tabel1[[#This Row],[Godsomsætning 2022]]-Tabel1[[#This Row],[Godsomsætning 2021]]</f>
        <v>0</v>
      </c>
      <c r="CL167" s="54"/>
      <c r="CM167" s="54"/>
      <c r="CN167" s="54"/>
      <c r="CO167" s="19"/>
      <c r="CP167" s="1" t="s">
        <v>11</v>
      </c>
      <c r="CQ167" s="4" t="s">
        <v>13</v>
      </c>
      <c r="CR167" s="1">
        <v>9850</v>
      </c>
      <c r="CS167" s="1" t="s">
        <v>321</v>
      </c>
      <c r="CT167" s="15" t="s">
        <v>14</v>
      </c>
    </row>
    <row r="168" spans="1:98" s="97" customFormat="1" x14ac:dyDescent="0.25">
      <c r="A168" s="80" t="s">
        <v>169</v>
      </c>
      <c r="B168" s="117">
        <v>15798416</v>
      </c>
      <c r="C168" s="5" t="s">
        <v>165</v>
      </c>
      <c r="D168" t="s">
        <v>202</v>
      </c>
      <c r="E168">
        <v>265100</v>
      </c>
      <c r="F168" s="108">
        <v>45056</v>
      </c>
      <c r="G168" s="109"/>
      <c r="H168" s="109"/>
      <c r="I168" s="109" t="s">
        <v>21</v>
      </c>
      <c r="J168" s="109" t="s">
        <v>21</v>
      </c>
      <c r="K168" s="87" t="e">
        <f>Q168/R168-1</f>
        <v>#DIV/0!</v>
      </c>
      <c r="L168" s="87">
        <f>R168/S168-1</f>
        <v>-1</v>
      </c>
      <c r="M168" s="87">
        <f>S168/T168-1</f>
        <v>0.22105459903606062</v>
      </c>
      <c r="N168" s="110">
        <f>Q168-R168</f>
        <v>0</v>
      </c>
      <c r="O168" s="110">
        <f>R168-S168</f>
        <v>-672.88900000000001</v>
      </c>
      <c r="P168" s="110">
        <f>S168-T168</f>
        <v>121.81700000000001</v>
      </c>
      <c r="Q168" s="111"/>
      <c r="R168" s="111"/>
      <c r="S168" s="111">
        <v>672.88900000000001</v>
      </c>
      <c r="T168" s="111">
        <v>551.072</v>
      </c>
      <c r="U168" s="87" t="e">
        <f>(AA168-AB168)/ABS(AB168)</f>
        <v>#DIV/0!</v>
      </c>
      <c r="V168" s="87">
        <f>(AB168-AC168)/ABS(AC168)</f>
        <v>-1</v>
      </c>
      <c r="W168" s="87">
        <f>(AC168-AD168)/ABS(AD168)</f>
        <v>0.20788911866471257</v>
      </c>
      <c r="X168" s="110">
        <f>AA168-AB168</f>
        <v>0</v>
      </c>
      <c r="Y168" s="110">
        <f>AB168-AC168</f>
        <v>-360.96800000000002</v>
      </c>
      <c r="Z168" s="110">
        <f>AC168-AD168</f>
        <v>62.126000000000033</v>
      </c>
      <c r="AA168" s="111"/>
      <c r="AB168" s="111"/>
      <c r="AC168" s="111">
        <v>360.96800000000002</v>
      </c>
      <c r="AD168" s="111">
        <v>298.84199999999998</v>
      </c>
      <c r="AE168" s="87" t="e">
        <f>(AK168-AL168)/ABS(AL168)</f>
        <v>#DIV/0!</v>
      </c>
      <c r="AF168" s="87">
        <f>(AL168-AM168)/ABS(AM168)</f>
        <v>-1</v>
      </c>
      <c r="AG168" s="87">
        <f>(AM168-AN168)/ABS(AN168)</f>
        <v>0.39333434558153657</v>
      </c>
      <c r="AH168" s="110">
        <f>AK168-AL168</f>
        <v>0</v>
      </c>
      <c r="AI168" s="110">
        <f>AL168-AM168</f>
        <v>-55.058999999999997</v>
      </c>
      <c r="AJ168" s="110">
        <f>AM168-AN168</f>
        <v>15.542999999999999</v>
      </c>
      <c r="AK168" s="111"/>
      <c r="AL168" s="111"/>
      <c r="AM168" s="111">
        <v>55.058999999999997</v>
      </c>
      <c r="AN168" s="111">
        <v>39.515999999999998</v>
      </c>
      <c r="AO168" s="87" t="e">
        <f>(AU168-AV168)/ABS(AV168)</f>
        <v>#DIV/0!</v>
      </c>
      <c r="AP168" s="87">
        <f>(AV168-AW168)/ABS(AW168)</f>
        <v>-1</v>
      </c>
      <c r="AQ168" s="87">
        <f>(AW168-AX168)/ABS(AX168)</f>
        <v>0.62654800096588359</v>
      </c>
      <c r="AR168" s="110">
        <f>AU168-AV168</f>
        <v>0</v>
      </c>
      <c r="AS168" s="110">
        <f>AV168-AW168</f>
        <v>-47.152000000000001</v>
      </c>
      <c r="AT168" s="110">
        <f>AW168-AX168</f>
        <v>18.163</v>
      </c>
      <c r="AU168" s="111"/>
      <c r="AV168" s="111"/>
      <c r="AW168" s="111">
        <v>47.152000000000001</v>
      </c>
      <c r="AX168" s="111">
        <v>28.989000000000001</v>
      </c>
      <c r="AY168" s="87" t="e">
        <f>(BE168-BF168)/ABS(BF168)</f>
        <v>#DIV/0!</v>
      </c>
      <c r="AZ168" s="87">
        <f>(BF168-BG168)/ABS(BG168)</f>
        <v>-1</v>
      </c>
      <c r="BA168" s="87">
        <f>(BG168-BH168)/ABS(BH168)</f>
        <v>0.12781669297553278</v>
      </c>
      <c r="BB168" s="110">
        <f>BE168-BF168</f>
        <v>0</v>
      </c>
      <c r="BC168" s="110">
        <f>BF168-BG168</f>
        <v>-228.631</v>
      </c>
      <c r="BD168" s="110">
        <f>BG168-BH168</f>
        <v>25.911000000000001</v>
      </c>
      <c r="BE168" s="111"/>
      <c r="BF168" s="111"/>
      <c r="BG168" s="111">
        <v>228.631</v>
      </c>
      <c r="BH168" s="111">
        <v>202.72</v>
      </c>
      <c r="BI168" s="87" t="e">
        <f>(BO168-BP168)/ABS(BP168)</f>
        <v>#DIV/0!</v>
      </c>
      <c r="BJ168" s="87">
        <f>(BP168-BQ168)/ABS(BQ168)</f>
        <v>-1</v>
      </c>
      <c r="BK168" s="87">
        <f>(BQ168-BR168)/ABS(BR168)</f>
        <v>-0.21970232692095046</v>
      </c>
      <c r="BL168" s="110">
        <f>BO168-BP168</f>
        <v>0</v>
      </c>
      <c r="BM168" s="110">
        <f>BP168-BQ168</f>
        <v>-606.88900000000001</v>
      </c>
      <c r="BN168" s="110">
        <f>BQ168-BR168</f>
        <v>-170.87699999999995</v>
      </c>
      <c r="BO168" s="111"/>
      <c r="BP168" s="111"/>
      <c r="BQ168" s="111">
        <v>606.88900000000001</v>
      </c>
      <c r="BR168" s="111">
        <v>777.76599999999996</v>
      </c>
      <c r="BS168" s="87" t="e">
        <f>(BY168-BZ168)/ABS(BZ168)</f>
        <v>#DIV/0!</v>
      </c>
      <c r="BT168" s="87">
        <f>(BZ168-CA168)/ABS(CA168)</f>
        <v>-1</v>
      </c>
      <c r="BU168" s="87">
        <f>(CA168-CB168)/ABS(CB168)</f>
        <v>-8.534322820037106E-2</v>
      </c>
      <c r="BV168" s="110">
        <f>BY168-BZ168</f>
        <v>0</v>
      </c>
      <c r="BW168" s="110">
        <f>BZ168-CA168</f>
        <v>-493</v>
      </c>
      <c r="BX168" s="110">
        <f>CA168-CB168</f>
        <v>-46</v>
      </c>
      <c r="BY168" s="54"/>
      <c r="BZ168" s="54"/>
      <c r="CA168" s="54">
        <v>493</v>
      </c>
      <c r="CB168" s="54">
        <v>539</v>
      </c>
      <c r="CC168" s="110">
        <f>Tabel1[[#This Row],[2023 - Antal skibe ]]-Tabel1[[#This Row],[2022 - Antal skibe ]]</f>
        <v>0</v>
      </c>
      <c r="CD168" s="110">
        <f>Tabel1[[#This Row],[2022 - Antal skibe ]]-Tabel1[[#This Row],[2021 - Antal skibe ]]</f>
        <v>0</v>
      </c>
      <c r="CE168" s="5"/>
      <c r="CF168" s="5"/>
      <c r="CG168" s="5"/>
      <c r="CH168" s="100" t="e">
        <f>(Tabel1[[#This Row],[Godsomsætning 2023]]-Tabel1[[#This Row],[Godsomsætning 2022]])/Tabel1[[#This Row],[Godsomsætning 2022]]</f>
        <v>#DIV/0!</v>
      </c>
      <c r="CI168" s="100" t="e">
        <f>(Tabel1[[#This Row],[Godsomsætning 2022]]-Tabel1[[#This Row],[Godsomsætning 2021]])/Tabel1[[#This Row],[Godsomsætning 2021]]</f>
        <v>#DIV/0!</v>
      </c>
      <c r="CJ168" s="99">
        <f>Tabel1[[#This Row],[Godsomsætning 2023]]-Tabel1[[#This Row],[Godsomsætning 2022]]</f>
        <v>0</v>
      </c>
      <c r="CK168" s="89">
        <f>Tabel1[[#This Row],[Godsomsætning 2022]]-Tabel1[[#This Row],[Godsomsætning 2021]]</f>
        <v>0</v>
      </c>
      <c r="CL168" s="54"/>
      <c r="CM168" s="54"/>
      <c r="CN168" s="54"/>
      <c r="CO168" s="19"/>
      <c r="CP168" s="1" t="s">
        <v>11</v>
      </c>
      <c r="CQ168" s="4" t="s">
        <v>13</v>
      </c>
      <c r="CR168" s="1">
        <v>7800</v>
      </c>
      <c r="CS168" s="1" t="s">
        <v>403</v>
      </c>
      <c r="CT168" s="15" t="s">
        <v>10</v>
      </c>
    </row>
    <row r="169" spans="1:98" s="97" customFormat="1" x14ac:dyDescent="0.25">
      <c r="A169" s="80" t="s">
        <v>210</v>
      </c>
      <c r="B169" s="117">
        <v>43785028</v>
      </c>
      <c r="C169" s="5" t="s">
        <v>353</v>
      </c>
      <c r="D169"/>
      <c r="E169">
        <v>522910</v>
      </c>
      <c r="F169" s="108">
        <v>45107</v>
      </c>
      <c r="G169" s="109"/>
      <c r="H169" s="109"/>
      <c r="I169" s="109" t="s">
        <v>302</v>
      </c>
      <c r="J169" s="109" t="s">
        <v>302</v>
      </c>
      <c r="K169" s="87" t="e">
        <f>Q169/R169-1</f>
        <v>#DIV/0!</v>
      </c>
      <c r="L169" s="87">
        <f>R169/S169-1</f>
        <v>-1</v>
      </c>
      <c r="M169" s="87">
        <f>S169/T169-1</f>
        <v>9.9652029199289061E-2</v>
      </c>
      <c r="N169" s="110">
        <f>Q169-R169</f>
        <v>0</v>
      </c>
      <c r="O169" s="110">
        <f>R169-S169</f>
        <v>-581.47400000000005</v>
      </c>
      <c r="P169" s="110">
        <f>S169-T169</f>
        <v>52.694000000000074</v>
      </c>
      <c r="Q169" s="111"/>
      <c r="R169" s="111"/>
      <c r="S169" s="111">
        <v>581.47400000000005</v>
      </c>
      <c r="T169" s="111">
        <v>528.78</v>
      </c>
      <c r="U169" s="87" t="e">
        <f>(AA169-AB169)/ABS(AB169)</f>
        <v>#DIV/0!</v>
      </c>
      <c r="V169" s="87">
        <f>(AB169-AC169)/ABS(AC169)</f>
        <v>-1</v>
      </c>
      <c r="W169" s="87">
        <f>(AC169-AD169)/ABS(AD169)</f>
        <v>0.15598252327064507</v>
      </c>
      <c r="X169" s="110">
        <f>AA169-AB169</f>
        <v>0</v>
      </c>
      <c r="Y169" s="110">
        <f>AB169-AC169</f>
        <v>-212.98400000000001</v>
      </c>
      <c r="Z169" s="110">
        <f>AC169-AD169</f>
        <v>28.739000000000004</v>
      </c>
      <c r="AA169" s="111"/>
      <c r="AB169" s="111"/>
      <c r="AC169" s="111">
        <v>212.98400000000001</v>
      </c>
      <c r="AD169" s="111">
        <v>184.245</v>
      </c>
      <c r="AE169" s="87" t="e">
        <f>(AK169-AL169)/ABS(AL169)</f>
        <v>#DIV/0!</v>
      </c>
      <c r="AF169" s="87">
        <f>(AL169-AM169)/ABS(AM169)</f>
        <v>-1</v>
      </c>
      <c r="AG169" s="87">
        <f>(AM169-AN169)/ABS(AN169)</f>
        <v>1.0381337795244949</v>
      </c>
      <c r="AH169" s="110">
        <f>AK169-AL169</f>
        <v>0</v>
      </c>
      <c r="AI169" s="110">
        <f>AL169-AM169</f>
        <v>-52.378</v>
      </c>
      <c r="AJ169" s="110">
        <f>AM169-AN169</f>
        <v>26.678999999999998</v>
      </c>
      <c r="AK169" s="111"/>
      <c r="AL169" s="111"/>
      <c r="AM169" s="111">
        <v>52.378</v>
      </c>
      <c r="AN169" s="111">
        <v>25.699000000000002</v>
      </c>
      <c r="AO169" s="87" t="e">
        <f>(AU169-AV169)/ABS(AV169)</f>
        <v>#DIV/0!</v>
      </c>
      <c r="AP169" s="87">
        <f>(AV169-AW169)/ABS(AW169)</f>
        <v>-1</v>
      </c>
      <c r="AQ169" s="87">
        <f>(AW169-AX169)/ABS(AX169)</f>
        <v>1.1426980198019803</v>
      </c>
      <c r="AR169" s="110">
        <f>AU169-AV169</f>
        <v>0</v>
      </c>
      <c r="AS169" s="110">
        <f>AV169-AW169</f>
        <v>-51.939</v>
      </c>
      <c r="AT169" s="110">
        <f>AW169-AX169</f>
        <v>27.699000000000002</v>
      </c>
      <c r="AU169" s="111"/>
      <c r="AV169" s="111"/>
      <c r="AW169" s="111">
        <v>51.939</v>
      </c>
      <c r="AX169" s="111">
        <v>24.24</v>
      </c>
      <c r="AY169" s="87" t="e">
        <f>(BE169-BF169)/ABS(BF169)</f>
        <v>#DIV/0!</v>
      </c>
      <c r="AZ169" s="87">
        <f>(BF169-BG169)/ABS(BG169)</f>
        <v>-1</v>
      </c>
      <c r="BA169" s="87">
        <f>(BG169-BH169)/ABS(BH169)</f>
        <v>0.26052172014843922</v>
      </c>
      <c r="BB169" s="110">
        <f>BE169-BF169</f>
        <v>0</v>
      </c>
      <c r="BC169" s="110">
        <f>BF169-BG169</f>
        <v>-115.489</v>
      </c>
      <c r="BD169" s="110">
        <f>BG169-BH169</f>
        <v>23.869</v>
      </c>
      <c r="BE169" s="111"/>
      <c r="BF169" s="111"/>
      <c r="BG169" s="111">
        <v>115.489</v>
      </c>
      <c r="BH169" s="111">
        <v>91.62</v>
      </c>
      <c r="BI169" s="87" t="e">
        <f>(BO169-BP169)/ABS(BP169)</f>
        <v>#DIV/0!</v>
      </c>
      <c r="BJ169" s="87">
        <f>(BP169-BQ169)/ABS(BQ169)</f>
        <v>-1</v>
      </c>
      <c r="BK169" s="87">
        <f>(BQ169-BR169)/ABS(BR169)</f>
        <v>0.11896405306043471</v>
      </c>
      <c r="BL169" s="110">
        <f>BO169-BP169</f>
        <v>0</v>
      </c>
      <c r="BM169" s="110">
        <f>BP169-BQ169</f>
        <v>-416.37099999999998</v>
      </c>
      <c r="BN169" s="110">
        <f>BQ169-BR169</f>
        <v>44.266999999999996</v>
      </c>
      <c r="BO169" s="111"/>
      <c r="BP169" s="111"/>
      <c r="BQ169" s="111">
        <v>416.37099999999998</v>
      </c>
      <c r="BR169" s="111">
        <v>372.10399999999998</v>
      </c>
      <c r="BS169" s="87" t="e">
        <f>(BY169-BZ169)/ABS(BZ169)</f>
        <v>#DIV/0!</v>
      </c>
      <c r="BT169" s="87">
        <f>(BZ169-CA169)/ABS(CA169)</f>
        <v>-1</v>
      </c>
      <c r="BU169" s="87">
        <f>(CA169-CB169)/ABS(CB169)</f>
        <v>-0.02</v>
      </c>
      <c r="BV169" s="110">
        <f>BY169-BZ169</f>
        <v>0</v>
      </c>
      <c r="BW169" s="110">
        <f>BZ169-CA169</f>
        <v>-196</v>
      </c>
      <c r="BX169" s="110">
        <f>CA169-CB169</f>
        <v>-4</v>
      </c>
      <c r="BY169" s="54"/>
      <c r="BZ169" s="54"/>
      <c r="CA169" s="54">
        <v>196</v>
      </c>
      <c r="CB169" s="54">
        <v>200</v>
      </c>
      <c r="CC169" s="110">
        <f>Tabel1[[#This Row],[2023 - Antal skibe ]]-Tabel1[[#This Row],[2022 - Antal skibe ]]</f>
        <v>0</v>
      </c>
      <c r="CD169" s="110">
        <f>Tabel1[[#This Row],[2022 - Antal skibe ]]-Tabel1[[#This Row],[2021 - Antal skibe ]]</f>
        <v>0</v>
      </c>
      <c r="CE169" s="5"/>
      <c r="CF169" s="5"/>
      <c r="CG169" s="5"/>
      <c r="CH169" s="100" t="e">
        <f>(Tabel1[[#This Row],[Godsomsætning 2023]]-Tabel1[[#This Row],[Godsomsætning 2022]])/Tabel1[[#This Row],[Godsomsætning 2022]]</f>
        <v>#DIV/0!</v>
      </c>
      <c r="CI169" s="100" t="e">
        <f>(Tabel1[[#This Row],[Godsomsætning 2022]]-Tabel1[[#This Row],[Godsomsætning 2021]])/Tabel1[[#This Row],[Godsomsætning 2021]]</f>
        <v>#DIV/0!</v>
      </c>
      <c r="CJ169" s="99">
        <f>Tabel1[[#This Row],[Godsomsætning 2023]]-Tabel1[[#This Row],[Godsomsætning 2022]]</f>
        <v>0</v>
      </c>
      <c r="CK169" s="89">
        <f>Tabel1[[#This Row],[Godsomsætning 2022]]-Tabel1[[#This Row],[Godsomsætning 2021]]</f>
        <v>0</v>
      </c>
      <c r="CL169" s="54"/>
      <c r="CM169" s="54"/>
      <c r="CN169" s="54"/>
      <c r="CO169" s="19"/>
      <c r="CP169" s="1" t="s">
        <v>11</v>
      </c>
      <c r="CQ169" s="4" t="s">
        <v>13</v>
      </c>
      <c r="CR169" s="1">
        <v>2630</v>
      </c>
      <c r="CS169" s="1" t="s">
        <v>335</v>
      </c>
      <c r="CT169" s="15" t="s">
        <v>15</v>
      </c>
    </row>
    <row r="170" spans="1:98" s="97" customFormat="1" x14ac:dyDescent="0.25">
      <c r="A170" s="80" t="s">
        <v>171</v>
      </c>
      <c r="B170" s="117">
        <v>31371716</v>
      </c>
      <c r="C170" s="5" t="s">
        <v>165</v>
      </c>
      <c r="D170" s="5" t="s">
        <v>202</v>
      </c>
      <c r="E170">
        <v>466900</v>
      </c>
      <c r="F170" s="108">
        <v>45072</v>
      </c>
      <c r="G170" s="109"/>
      <c r="H170" s="109"/>
      <c r="I170" s="109" t="s">
        <v>21</v>
      </c>
      <c r="J170" s="109" t="s">
        <v>21</v>
      </c>
      <c r="K170" s="87" t="e">
        <f>Q170/R170-1</f>
        <v>#DIV/0!</v>
      </c>
      <c r="L170" s="87">
        <f>R170/S170-1</f>
        <v>-1</v>
      </c>
      <c r="M170" s="87">
        <f>S170/T170-1</f>
        <v>0.15535601362822904</v>
      </c>
      <c r="N170" s="110">
        <f>Q170-R170</f>
        <v>0</v>
      </c>
      <c r="O170" s="110">
        <f>R170-S170</f>
        <v>-1912.9010000000001</v>
      </c>
      <c r="P170" s="110">
        <f>S170-T170</f>
        <v>257.22000000000003</v>
      </c>
      <c r="Q170" s="111"/>
      <c r="R170" s="111"/>
      <c r="S170" s="111">
        <v>1912.9010000000001</v>
      </c>
      <c r="T170" s="111">
        <v>1655.681</v>
      </c>
      <c r="U170" s="87" t="e">
        <f>(AA170-AB170)/ABS(AB170)</f>
        <v>#DIV/0!</v>
      </c>
      <c r="V170" s="87">
        <f>(AB170-AC170)/ABS(AC170)</f>
        <v>-1</v>
      </c>
      <c r="W170" s="87">
        <f>(AC170-AD170)/ABS(AD170)</f>
        <v>0.11963743438150062</v>
      </c>
      <c r="X170" s="110">
        <f>AA170-AB170</f>
        <v>0</v>
      </c>
      <c r="Y170" s="110">
        <f>AB170-AC170</f>
        <v>-388.60599999999999</v>
      </c>
      <c r="Z170" s="110">
        <f>AC170-AD170</f>
        <v>41.524000000000001</v>
      </c>
      <c r="AA170" s="111"/>
      <c r="AB170" s="111"/>
      <c r="AC170" s="111">
        <v>388.60599999999999</v>
      </c>
      <c r="AD170" s="111">
        <v>347.08199999999999</v>
      </c>
      <c r="AE170" s="87" t="e">
        <f>(AK170-AL170)/ABS(AL170)</f>
        <v>#DIV/0!</v>
      </c>
      <c r="AF170" s="87">
        <f>(AL170-AM170)/ABS(AM170)</f>
        <v>-1</v>
      </c>
      <c r="AG170" s="87">
        <f>(AM170-AN170)/ABS(AN170)</f>
        <v>6.0123346855314688E-2</v>
      </c>
      <c r="AH170" s="110">
        <f>AK170-AL170</f>
        <v>0</v>
      </c>
      <c r="AI170" s="110">
        <f>AL170-AM170</f>
        <v>-64.287999999999997</v>
      </c>
      <c r="AJ170" s="110">
        <f>AM170-AN170</f>
        <v>3.6459999999999937</v>
      </c>
      <c r="AK170" s="111"/>
      <c r="AL170" s="111"/>
      <c r="AM170" s="111">
        <v>64.287999999999997</v>
      </c>
      <c r="AN170" s="111">
        <v>60.642000000000003</v>
      </c>
      <c r="AO170" s="87" t="e">
        <f>(AU170-AV170)/ABS(AV170)</f>
        <v>#DIV/0!</v>
      </c>
      <c r="AP170" s="87">
        <f>(AV170-AW170)/ABS(AW170)</f>
        <v>-1</v>
      </c>
      <c r="AQ170" s="87">
        <f>(AW170-AX170)/ABS(AX170)</f>
        <v>-2.0687885010266874E-2</v>
      </c>
      <c r="AR170" s="110">
        <f>AU170-AV170</f>
        <v>0</v>
      </c>
      <c r="AS170" s="110">
        <f>AV170-AW170</f>
        <v>-57.231000000000002</v>
      </c>
      <c r="AT170" s="110">
        <f>AW170-AX170</f>
        <v>-1.2089999999999961</v>
      </c>
      <c r="AU170" s="111"/>
      <c r="AV170" s="111"/>
      <c r="AW170" s="111">
        <v>57.231000000000002</v>
      </c>
      <c r="AX170" s="111">
        <v>58.44</v>
      </c>
      <c r="AY170" s="87" t="e">
        <f>(BE170-BF170)/ABS(BF170)</f>
        <v>#DIV/0!</v>
      </c>
      <c r="AZ170" s="87">
        <f>(BF170-BG170)/ABS(BG170)</f>
        <v>-1</v>
      </c>
      <c r="BA170" s="87">
        <f>(BG170-BH170)/ABS(BH170)</f>
        <v>7.3800143528757106E-2</v>
      </c>
      <c r="BB170" s="110">
        <f>BE170-BF170</f>
        <v>0</v>
      </c>
      <c r="BC170" s="110">
        <f>BF170-BG170</f>
        <v>-219.95400000000001</v>
      </c>
      <c r="BD170" s="110">
        <f>BG170-BH170</f>
        <v>15.117000000000019</v>
      </c>
      <c r="BE170" s="111"/>
      <c r="BF170" s="111"/>
      <c r="BG170" s="111">
        <v>219.95400000000001</v>
      </c>
      <c r="BH170" s="111">
        <v>204.83699999999999</v>
      </c>
      <c r="BI170" s="87" t="e">
        <f>(BO170-BP170)/ABS(BP170)</f>
        <v>#DIV/0!</v>
      </c>
      <c r="BJ170" s="87">
        <f>(BP170-BQ170)/ABS(BQ170)</f>
        <v>-1</v>
      </c>
      <c r="BK170" s="87">
        <f>(BQ170-BR170)/ABS(BR170)</f>
        <v>0.23062165015429587</v>
      </c>
      <c r="BL170" s="110">
        <f>BO170-BP170</f>
        <v>0</v>
      </c>
      <c r="BM170" s="110">
        <f>BP170-BQ170</f>
        <v>-727.38599999999997</v>
      </c>
      <c r="BN170" s="110">
        <f>BQ170-BR170</f>
        <v>136.31399999999996</v>
      </c>
      <c r="BO170" s="111"/>
      <c r="BP170" s="111"/>
      <c r="BQ170" s="111">
        <v>727.38599999999997</v>
      </c>
      <c r="BR170" s="111">
        <v>591.072</v>
      </c>
      <c r="BS170" s="87" t="e">
        <f>(BY170-BZ170)/ABS(BZ170)</f>
        <v>#DIV/0!</v>
      </c>
      <c r="BT170" s="87">
        <f>(BZ170-CA170)/ABS(CA170)</f>
        <v>-1</v>
      </c>
      <c r="BU170" s="87">
        <f>(CA170-CB170)/ABS(CB170)</f>
        <v>1.6483516483516484E-2</v>
      </c>
      <c r="BV170" s="110">
        <f>BY170-BZ170</f>
        <v>0</v>
      </c>
      <c r="BW170" s="110">
        <f>BZ170-CA170</f>
        <v>-370</v>
      </c>
      <c r="BX170" s="110">
        <f>CA170-CB170</f>
        <v>6</v>
      </c>
      <c r="BY170" s="54"/>
      <c r="BZ170" s="54"/>
      <c r="CA170" s="54">
        <v>370</v>
      </c>
      <c r="CB170" s="54">
        <v>364</v>
      </c>
      <c r="CC170" s="110">
        <f>Tabel1[[#This Row],[2023 - Antal skibe ]]-Tabel1[[#This Row],[2022 - Antal skibe ]]</f>
        <v>0</v>
      </c>
      <c r="CD170" s="110">
        <f>Tabel1[[#This Row],[2022 - Antal skibe ]]-Tabel1[[#This Row],[2021 - Antal skibe ]]</f>
        <v>0</v>
      </c>
      <c r="CE170" s="5"/>
      <c r="CF170" s="5"/>
      <c r="CG170" s="5"/>
      <c r="CH170" s="100" t="e">
        <f>(Tabel1[[#This Row],[Godsomsætning 2023]]-Tabel1[[#This Row],[Godsomsætning 2022]])/Tabel1[[#This Row],[Godsomsætning 2022]]</f>
        <v>#DIV/0!</v>
      </c>
      <c r="CI170" s="100" t="e">
        <f>(Tabel1[[#This Row],[Godsomsætning 2022]]-Tabel1[[#This Row],[Godsomsætning 2021]])/Tabel1[[#This Row],[Godsomsætning 2021]]</f>
        <v>#DIV/0!</v>
      </c>
      <c r="CJ170" s="99">
        <f>Tabel1[[#This Row],[Godsomsætning 2023]]-Tabel1[[#This Row],[Godsomsætning 2022]]</f>
        <v>0</v>
      </c>
      <c r="CK170" s="89">
        <f>Tabel1[[#This Row],[Godsomsætning 2022]]-Tabel1[[#This Row],[Godsomsætning 2021]]</f>
        <v>0</v>
      </c>
      <c r="CL170" s="54"/>
      <c r="CM170" s="54"/>
      <c r="CN170" s="54"/>
      <c r="CO170" s="19"/>
      <c r="CP170" s="1" t="s">
        <v>9</v>
      </c>
      <c r="CQ170" s="4" t="s">
        <v>13</v>
      </c>
      <c r="CR170" s="1">
        <v>2740</v>
      </c>
      <c r="CS170" s="1" t="s">
        <v>413</v>
      </c>
      <c r="CT170" s="15" t="s">
        <v>15</v>
      </c>
    </row>
    <row r="171" spans="1:98" s="97" customFormat="1" x14ac:dyDescent="0.25">
      <c r="A171" s="80" t="s">
        <v>174</v>
      </c>
      <c r="B171" s="117">
        <v>34044511</v>
      </c>
      <c r="C171" s="5" t="s">
        <v>165</v>
      </c>
      <c r="D171" t="s">
        <v>202</v>
      </c>
      <c r="E171">
        <v>282900</v>
      </c>
      <c r="F171" s="108">
        <v>45062</v>
      </c>
      <c r="G171" s="109"/>
      <c r="H171" s="109"/>
      <c r="I171" s="109" t="s">
        <v>21</v>
      </c>
      <c r="J171" s="109" t="s">
        <v>21</v>
      </c>
      <c r="K171" s="87" t="e">
        <f>Q171/R171-1</f>
        <v>#DIV/0!</v>
      </c>
      <c r="L171" s="87">
        <f>R171/S171-1</f>
        <v>-1</v>
      </c>
      <c r="M171" s="87">
        <f>S171/T171-1</f>
        <v>0.20374591151661203</v>
      </c>
      <c r="N171" s="110">
        <f>Q171-R171</f>
        <v>0</v>
      </c>
      <c r="O171" s="110">
        <f>R171-S171</f>
        <v>-524.44200000000001</v>
      </c>
      <c r="P171" s="110">
        <f>S171-T171</f>
        <v>88.766999999999996</v>
      </c>
      <c r="Q171" s="111"/>
      <c r="R171" s="111"/>
      <c r="S171" s="111">
        <v>524.44200000000001</v>
      </c>
      <c r="T171" s="111">
        <v>435.67500000000001</v>
      </c>
      <c r="U171" s="87" t="e">
        <f>(AA171-AB171)/ABS(AB171)</f>
        <v>#DIV/0!</v>
      </c>
      <c r="V171" s="87">
        <f>(AB171-AC171)/ABS(AC171)</f>
        <v>-1</v>
      </c>
      <c r="W171" s="87">
        <f>(AC171-AD171)/ABS(AD171)</f>
        <v>0.1536107485243933</v>
      </c>
      <c r="X171" s="110">
        <f>AA171-AB171</f>
        <v>0</v>
      </c>
      <c r="Y171" s="110">
        <f>AB171-AC171</f>
        <v>-343.791</v>
      </c>
      <c r="Z171" s="110">
        <f>AC171-AD171</f>
        <v>45.77800000000002</v>
      </c>
      <c r="AA171" s="111"/>
      <c r="AB171" s="111"/>
      <c r="AC171" s="111">
        <v>343.791</v>
      </c>
      <c r="AD171" s="111">
        <v>298.01299999999998</v>
      </c>
      <c r="AE171" s="87" t="e">
        <f>(AK171-AL171)/ABS(AL171)</f>
        <v>#DIV/0!</v>
      </c>
      <c r="AF171" s="87">
        <f>(AL171-AM171)/ABS(AM171)</f>
        <v>-1</v>
      </c>
      <c r="AG171" s="87">
        <f>(AM171-AN171)/ABS(AN171)</f>
        <v>0.3421402110854827</v>
      </c>
      <c r="AH171" s="110">
        <f>AK171-AL171</f>
        <v>0</v>
      </c>
      <c r="AI171" s="110">
        <f>AL171-AM171</f>
        <v>-57.606000000000002</v>
      </c>
      <c r="AJ171" s="110">
        <f>AM171-AN171</f>
        <v>14.685000000000002</v>
      </c>
      <c r="AK171" s="111"/>
      <c r="AL171" s="111"/>
      <c r="AM171" s="111">
        <v>57.606000000000002</v>
      </c>
      <c r="AN171" s="111">
        <v>42.920999999999999</v>
      </c>
      <c r="AO171" s="87" t="e">
        <f>(AU171-AV171)/ABS(AV171)</f>
        <v>#DIV/0!</v>
      </c>
      <c r="AP171" s="87">
        <f>(AV171-AW171)/ABS(AW171)</f>
        <v>-1</v>
      </c>
      <c r="AQ171" s="87">
        <f>(AW171-AX171)/ABS(AX171)</f>
        <v>0.22907087615213476</v>
      </c>
      <c r="AR171" s="110">
        <f>AU171-AV171</f>
        <v>0</v>
      </c>
      <c r="AS171" s="110">
        <f>AV171-AW171</f>
        <v>-58.006</v>
      </c>
      <c r="AT171" s="110">
        <f>AW171-AX171</f>
        <v>10.811</v>
      </c>
      <c r="AU171" s="111"/>
      <c r="AV171" s="111"/>
      <c r="AW171" s="111">
        <v>58.006</v>
      </c>
      <c r="AX171" s="111">
        <v>47.195</v>
      </c>
      <c r="AY171" s="87" t="e">
        <f>(BE171-BF171)/ABS(BF171)</f>
        <v>#DIV/0!</v>
      </c>
      <c r="AZ171" s="87">
        <f>(BF171-BG171)/ABS(BG171)</f>
        <v>-1</v>
      </c>
      <c r="BA171" s="87">
        <f>(BG171-BH171)/ABS(BH171)</f>
        <v>0.1192344680868779</v>
      </c>
      <c r="BB171" s="110">
        <f>BE171-BF171</f>
        <v>0</v>
      </c>
      <c r="BC171" s="110">
        <f>BF171-BG171</f>
        <v>-268.839</v>
      </c>
      <c r="BD171" s="110">
        <f>BG171-BH171</f>
        <v>28.639999999999986</v>
      </c>
      <c r="BE171" s="111"/>
      <c r="BF171" s="111"/>
      <c r="BG171" s="111">
        <v>268.839</v>
      </c>
      <c r="BH171" s="111">
        <v>240.19900000000001</v>
      </c>
      <c r="BI171" s="87" t="e">
        <f>(BO171-BP171)/ABS(BP171)</f>
        <v>#DIV/0!</v>
      </c>
      <c r="BJ171" s="87">
        <f>(BP171-BQ171)/ABS(BQ171)</f>
        <v>-1</v>
      </c>
      <c r="BK171" s="87">
        <f>(BQ171-BR171)/ABS(BR171)</f>
        <v>0.14384142769709241</v>
      </c>
      <c r="BL171" s="110">
        <f>BO171-BP171</f>
        <v>0</v>
      </c>
      <c r="BM171" s="110">
        <f>BP171-BQ171</f>
        <v>-435.45699999999999</v>
      </c>
      <c r="BN171" s="110">
        <f>BQ171-BR171</f>
        <v>54.759999999999991</v>
      </c>
      <c r="BO171" s="111"/>
      <c r="BP171" s="111"/>
      <c r="BQ171" s="111">
        <v>435.45699999999999</v>
      </c>
      <c r="BR171" s="111">
        <v>380.697</v>
      </c>
      <c r="BS171" s="87" t="e">
        <f>(BY171-BZ171)/ABS(BZ171)</f>
        <v>#DIV/0!</v>
      </c>
      <c r="BT171" s="87">
        <f>(BZ171-CA171)/ABS(CA171)</f>
        <v>-1</v>
      </c>
      <c r="BU171" s="87">
        <f>(CA171-CB171)/ABS(CB171)</f>
        <v>2.8268551236749116E-2</v>
      </c>
      <c r="BV171" s="110">
        <f>BY171-BZ171</f>
        <v>0</v>
      </c>
      <c r="BW171" s="110">
        <f>BZ171-CA171</f>
        <v>-291</v>
      </c>
      <c r="BX171" s="110">
        <f>CA171-CB171</f>
        <v>8</v>
      </c>
      <c r="BY171" s="54"/>
      <c r="BZ171" s="54"/>
      <c r="CA171" s="54">
        <v>291</v>
      </c>
      <c r="CB171" s="54">
        <v>283</v>
      </c>
      <c r="CC171" s="110">
        <f>Tabel1[[#This Row],[2023 - Antal skibe ]]-Tabel1[[#This Row],[2022 - Antal skibe ]]</f>
        <v>0</v>
      </c>
      <c r="CD171" s="110">
        <f>Tabel1[[#This Row],[2022 - Antal skibe ]]-Tabel1[[#This Row],[2021 - Antal skibe ]]</f>
        <v>0</v>
      </c>
      <c r="CE171" s="5"/>
      <c r="CF171" s="5"/>
      <c r="CG171" s="5"/>
      <c r="CH171" s="100" t="e">
        <f>(Tabel1[[#This Row],[Godsomsætning 2023]]-Tabel1[[#This Row],[Godsomsætning 2022]])/Tabel1[[#This Row],[Godsomsætning 2022]]</f>
        <v>#DIV/0!</v>
      </c>
      <c r="CI171" s="100" t="e">
        <f>(Tabel1[[#This Row],[Godsomsætning 2022]]-Tabel1[[#This Row],[Godsomsætning 2021]])/Tabel1[[#This Row],[Godsomsætning 2021]]</f>
        <v>#DIV/0!</v>
      </c>
      <c r="CJ171" s="99">
        <f>Tabel1[[#This Row],[Godsomsætning 2023]]-Tabel1[[#This Row],[Godsomsætning 2022]]</f>
        <v>0</v>
      </c>
      <c r="CK171" s="89">
        <f>Tabel1[[#This Row],[Godsomsætning 2022]]-Tabel1[[#This Row],[Godsomsætning 2021]]</f>
        <v>0</v>
      </c>
      <c r="CL171" s="54"/>
      <c r="CM171" s="54"/>
      <c r="CN171" s="54"/>
      <c r="CO171" s="19"/>
      <c r="CP171" s="1" t="s">
        <v>11</v>
      </c>
      <c r="CQ171" s="4" t="s">
        <v>13</v>
      </c>
      <c r="CR171" s="1">
        <v>5700</v>
      </c>
      <c r="CS171" s="1" t="s">
        <v>316</v>
      </c>
      <c r="CT171" s="15" t="s">
        <v>12</v>
      </c>
    </row>
    <row r="172" spans="1:98" s="97" customFormat="1" x14ac:dyDescent="0.25">
      <c r="A172" s="80" t="s">
        <v>176</v>
      </c>
      <c r="B172" s="117">
        <v>49698119</v>
      </c>
      <c r="C172" s="5" t="s">
        <v>165</v>
      </c>
      <c r="D172" t="s">
        <v>202</v>
      </c>
      <c r="E172">
        <v>281200</v>
      </c>
      <c r="F172" s="108">
        <v>45016</v>
      </c>
      <c r="G172" s="109"/>
      <c r="H172" s="109"/>
      <c r="I172" s="109" t="s">
        <v>307</v>
      </c>
      <c r="J172" s="109" t="s">
        <v>307</v>
      </c>
      <c r="K172" s="87" t="e">
        <f>Q172/R172-1</f>
        <v>#DIV/0!</v>
      </c>
      <c r="L172" s="87">
        <f>R172/S172-1</f>
        <v>-1</v>
      </c>
      <c r="M172" s="87">
        <f>S172/T172-1</f>
        <v>0.3031399725911943</v>
      </c>
      <c r="N172" s="110">
        <f>Q172-R172</f>
        <v>0</v>
      </c>
      <c r="O172" s="110">
        <f>R172-S172</f>
        <v>-367.995</v>
      </c>
      <c r="P172" s="110">
        <f>S172-T172</f>
        <v>85.603999999999985</v>
      </c>
      <c r="Q172" s="111"/>
      <c r="R172" s="111"/>
      <c r="S172" s="111">
        <v>367.995</v>
      </c>
      <c r="T172" s="111">
        <v>282.39100000000002</v>
      </c>
      <c r="U172" s="87" t="e">
        <f>(AA172-AB172)/ABS(AB172)</f>
        <v>#DIV/0!</v>
      </c>
      <c r="V172" s="87">
        <f>(AB172-AC172)/ABS(AC172)</f>
        <v>-1</v>
      </c>
      <c r="W172" s="87">
        <f>(AC172-AD172)/ABS(AD172)</f>
        <v>0.22583218911196051</v>
      </c>
      <c r="X172" s="110">
        <f>AA172-AB172</f>
        <v>0</v>
      </c>
      <c r="Y172" s="110">
        <f>AB172-AC172</f>
        <v>-132.13</v>
      </c>
      <c r="Z172" s="110">
        <f>AC172-AD172</f>
        <v>24.341999999999999</v>
      </c>
      <c r="AA172" s="111"/>
      <c r="AB172" s="111"/>
      <c r="AC172" s="111">
        <v>132.13</v>
      </c>
      <c r="AD172" s="111">
        <v>107.788</v>
      </c>
      <c r="AE172" s="87" t="e">
        <f>(AK172-AL172)/ABS(AL172)</f>
        <v>#DIV/0!</v>
      </c>
      <c r="AF172" s="87">
        <f>(AL172-AM172)/ABS(AM172)</f>
        <v>-1</v>
      </c>
      <c r="AG172" s="87">
        <f>(AM172-AN172)/ABS(AN172)</f>
        <v>0.50133604104318086</v>
      </c>
      <c r="AH172" s="110">
        <f>AK172-AL172</f>
        <v>0</v>
      </c>
      <c r="AI172" s="110">
        <f>AL172-AM172</f>
        <v>-56.186</v>
      </c>
      <c r="AJ172" s="110">
        <f>AM172-AN172</f>
        <v>18.762</v>
      </c>
      <c r="AK172" s="111"/>
      <c r="AL172" s="111"/>
      <c r="AM172" s="111">
        <v>56.186</v>
      </c>
      <c r="AN172" s="111">
        <v>37.423999999999999</v>
      </c>
      <c r="AO172" s="87" t="e">
        <f>(AU172-AV172)/ABS(AV172)</f>
        <v>#DIV/0!</v>
      </c>
      <c r="AP172" s="87">
        <f>(AV172-AW172)/ABS(AW172)</f>
        <v>-1</v>
      </c>
      <c r="AQ172" s="87">
        <f>(AW172-AX172)/ABS(AX172)</f>
        <v>0.70032909946419319</v>
      </c>
      <c r="AR172" s="110">
        <f>AU172-AV172</f>
        <v>0</v>
      </c>
      <c r="AS172" s="110">
        <f>AV172-AW172</f>
        <v>-62.515999999999998</v>
      </c>
      <c r="AT172" s="110">
        <f>AW172-AX172</f>
        <v>25.748999999999995</v>
      </c>
      <c r="AU172" s="111"/>
      <c r="AV172" s="111"/>
      <c r="AW172" s="111">
        <v>62.515999999999998</v>
      </c>
      <c r="AX172" s="111">
        <v>36.767000000000003</v>
      </c>
      <c r="AY172" s="87" t="e">
        <f>(BE172-BF172)/ABS(BF172)</f>
        <v>#DIV/0!</v>
      </c>
      <c r="AZ172" s="87">
        <f>(BF172-BG172)/ABS(BG172)</f>
        <v>-1</v>
      </c>
      <c r="BA172" s="87">
        <f>(BG172-BH172)/ABS(BH172)</f>
        <v>-0.36751947344021441</v>
      </c>
      <c r="BB172" s="110">
        <f>BE172-BF172</f>
        <v>0</v>
      </c>
      <c r="BC172" s="110">
        <f>BF172-BG172</f>
        <v>-248.303</v>
      </c>
      <c r="BD172" s="110">
        <f>BG172-BH172</f>
        <v>-144.28300000000002</v>
      </c>
      <c r="BE172" s="111"/>
      <c r="BF172" s="111"/>
      <c r="BG172" s="111">
        <v>248.303</v>
      </c>
      <c r="BH172" s="111">
        <v>392.58600000000001</v>
      </c>
      <c r="BI172" s="87" t="e">
        <f>(BO172-BP172)/ABS(BP172)</f>
        <v>#DIV/0!</v>
      </c>
      <c r="BJ172" s="87">
        <f>(BP172-BQ172)/ABS(BQ172)</f>
        <v>-1</v>
      </c>
      <c r="BK172" s="87">
        <f>(BQ172-BR172)/ABS(BR172)</f>
        <v>2.4532205993518914E-2</v>
      </c>
      <c r="BL172" s="110">
        <f>BO172-BP172</f>
        <v>0</v>
      </c>
      <c r="BM172" s="110">
        <f>BP172-BQ172</f>
        <v>-505.53800000000001</v>
      </c>
      <c r="BN172" s="110">
        <f>BQ172-BR172</f>
        <v>12.105000000000018</v>
      </c>
      <c r="BO172" s="111"/>
      <c r="BP172" s="111"/>
      <c r="BQ172" s="111">
        <v>505.53800000000001</v>
      </c>
      <c r="BR172" s="111">
        <v>493.43299999999999</v>
      </c>
      <c r="BS172" s="87" t="e">
        <f>(BY172-BZ172)/ABS(BZ172)</f>
        <v>#DIV/0!</v>
      </c>
      <c r="BT172" s="87">
        <f>(BZ172-CA172)/ABS(CA172)</f>
        <v>-1</v>
      </c>
      <c r="BU172" s="87">
        <f>(CA172-CB172)/ABS(CB172)</f>
        <v>-2.3391812865497075E-2</v>
      </c>
      <c r="BV172" s="110">
        <f>BY172-BZ172</f>
        <v>0</v>
      </c>
      <c r="BW172" s="110">
        <f>BZ172-CA172</f>
        <v>-167</v>
      </c>
      <c r="BX172" s="110">
        <f>CA172-CB172</f>
        <v>-4</v>
      </c>
      <c r="BY172" s="54"/>
      <c r="BZ172" s="54"/>
      <c r="CA172" s="54">
        <v>167</v>
      </c>
      <c r="CB172" s="54">
        <v>171</v>
      </c>
      <c r="CC172" s="110">
        <f>Tabel1[[#This Row],[2023 - Antal skibe ]]-Tabel1[[#This Row],[2022 - Antal skibe ]]</f>
        <v>0</v>
      </c>
      <c r="CD172" s="110">
        <f>Tabel1[[#This Row],[2022 - Antal skibe ]]-Tabel1[[#This Row],[2021 - Antal skibe ]]</f>
        <v>0</v>
      </c>
      <c r="CE172" s="5"/>
      <c r="CF172" s="5"/>
      <c r="CG172" s="5"/>
      <c r="CH172" s="100" t="e">
        <f>(Tabel1[[#This Row],[Godsomsætning 2023]]-Tabel1[[#This Row],[Godsomsætning 2022]])/Tabel1[[#This Row],[Godsomsætning 2022]]</f>
        <v>#DIV/0!</v>
      </c>
      <c r="CI172" s="100" t="e">
        <f>(Tabel1[[#This Row],[Godsomsætning 2022]]-Tabel1[[#This Row],[Godsomsætning 2021]])/Tabel1[[#This Row],[Godsomsætning 2021]]</f>
        <v>#DIV/0!</v>
      </c>
      <c r="CJ172" s="99">
        <f>Tabel1[[#This Row],[Godsomsætning 2023]]-Tabel1[[#This Row],[Godsomsætning 2022]]</f>
        <v>0</v>
      </c>
      <c r="CK172" s="89">
        <f>Tabel1[[#This Row],[Godsomsætning 2022]]-Tabel1[[#This Row],[Godsomsætning 2021]]</f>
        <v>0</v>
      </c>
      <c r="CL172" s="54"/>
      <c r="CM172" s="54"/>
      <c r="CN172" s="54"/>
      <c r="CO172" s="19"/>
      <c r="CP172" s="1" t="s">
        <v>11</v>
      </c>
      <c r="CQ172" s="4" t="s">
        <v>13</v>
      </c>
      <c r="CR172" s="1">
        <v>4700</v>
      </c>
      <c r="CS172" s="1" t="s">
        <v>404</v>
      </c>
      <c r="CT172" s="15" t="s">
        <v>327</v>
      </c>
    </row>
    <row r="173" spans="1:98" s="97" customFormat="1" x14ac:dyDescent="0.25">
      <c r="A173" s="80" t="s">
        <v>258</v>
      </c>
      <c r="B173" s="117">
        <v>26694027</v>
      </c>
      <c r="C173" s="5" t="s">
        <v>111</v>
      </c>
      <c r="D173"/>
      <c r="E173">
        <v>331500</v>
      </c>
      <c r="F173" s="108">
        <v>44936</v>
      </c>
      <c r="G173" s="109"/>
      <c r="H173" s="109"/>
      <c r="I173" s="109" t="s">
        <v>307</v>
      </c>
      <c r="J173" s="109" t="s">
        <v>307</v>
      </c>
      <c r="K173" s="87" t="e">
        <f>Q173/R173-1</f>
        <v>#DIV/0!</v>
      </c>
      <c r="L173" s="87">
        <f>R173/S173-1</f>
        <v>-1</v>
      </c>
      <c r="M173" s="87">
        <f>S173/T173-1</f>
        <v>2.721129435561509E-2</v>
      </c>
      <c r="N173" s="110">
        <f>Q173-R173</f>
        <v>0</v>
      </c>
      <c r="O173" s="110">
        <f>R173-S173</f>
        <v>-698.78</v>
      </c>
      <c r="P173" s="110">
        <f>S173-T173</f>
        <v>18.510999999999967</v>
      </c>
      <c r="Q173" s="111"/>
      <c r="R173" s="111"/>
      <c r="S173" s="111">
        <v>698.78</v>
      </c>
      <c r="T173" s="111">
        <v>680.26900000000001</v>
      </c>
      <c r="U173" s="87" t="e">
        <f>(AA173-AB173)/ABS(AB173)</f>
        <v>#DIV/0!</v>
      </c>
      <c r="V173" s="87">
        <f>(AB173-AC173)/ABS(AC173)</f>
        <v>-1</v>
      </c>
      <c r="W173" s="87">
        <f>(AC173-AD173)/ABS(AD173)</f>
        <v>0.1136255056215562</v>
      </c>
      <c r="X173" s="110">
        <f>AA173-AB173</f>
        <v>0</v>
      </c>
      <c r="Y173" s="110">
        <f>AB173-AC173</f>
        <v>-209.78700000000001</v>
      </c>
      <c r="Z173" s="110">
        <f>AC173-AD173</f>
        <v>21.405000000000001</v>
      </c>
      <c r="AA173" s="111"/>
      <c r="AB173" s="111"/>
      <c r="AC173" s="111">
        <v>209.78700000000001</v>
      </c>
      <c r="AD173" s="111">
        <v>188.38200000000001</v>
      </c>
      <c r="AE173" s="87" t="e">
        <f>(AK173-AL173)/ABS(AL173)</f>
        <v>#DIV/0!</v>
      </c>
      <c r="AF173" s="87">
        <f>(AL173-AM173)/ABS(AM173)</f>
        <v>-1</v>
      </c>
      <c r="AG173" s="87">
        <f>(AM173-AN173)/ABS(AN173)</f>
        <v>0.4313355949239856</v>
      </c>
      <c r="AH173" s="110">
        <f>AK173-AL173</f>
        <v>0</v>
      </c>
      <c r="AI173" s="110">
        <f>AL173-AM173</f>
        <v>-68.352000000000004</v>
      </c>
      <c r="AJ173" s="110">
        <f>AM173-AN173</f>
        <v>20.598000000000006</v>
      </c>
      <c r="AK173" s="111"/>
      <c r="AL173" s="111"/>
      <c r="AM173" s="111">
        <v>68.352000000000004</v>
      </c>
      <c r="AN173" s="111">
        <v>47.753999999999998</v>
      </c>
      <c r="AO173" s="87" t="e">
        <f>(AU173-AV173)/ABS(AV173)</f>
        <v>#DIV/0!</v>
      </c>
      <c r="AP173" s="87">
        <f>(AV173-AW173)/ABS(AW173)</f>
        <v>-1</v>
      </c>
      <c r="AQ173" s="87">
        <f>(AW173-AX173)/ABS(AX173)</f>
        <v>0.43179732354384992</v>
      </c>
      <c r="AR173" s="110">
        <f>AU173-AV173</f>
        <v>0</v>
      </c>
      <c r="AS173" s="110">
        <f>AV173-AW173</f>
        <v>-67.084000000000003</v>
      </c>
      <c r="AT173" s="110">
        <f>AW173-AX173</f>
        <v>20.231000000000002</v>
      </c>
      <c r="AU173" s="111"/>
      <c r="AV173" s="111"/>
      <c r="AW173" s="111">
        <v>67.084000000000003</v>
      </c>
      <c r="AX173" s="111">
        <v>46.853000000000002</v>
      </c>
      <c r="AY173" s="87" t="e">
        <f>(BE173-BF173)/ABS(BF173)</f>
        <v>#DIV/0!</v>
      </c>
      <c r="AZ173" s="87">
        <f>(BF173-BG173)/ABS(BG173)</f>
        <v>-1</v>
      </c>
      <c r="BA173" s="87">
        <f>(BG173-BH173)/ABS(BH173)</f>
        <v>0.30679298136404326</v>
      </c>
      <c r="BB173" s="110">
        <f>BE173-BF173</f>
        <v>0</v>
      </c>
      <c r="BC173" s="110">
        <f>BF173-BG173</f>
        <v>-67.177000000000007</v>
      </c>
      <c r="BD173" s="110">
        <f>BG173-BH173</f>
        <v>15.771000000000008</v>
      </c>
      <c r="BE173" s="111"/>
      <c r="BF173" s="111"/>
      <c r="BG173" s="111">
        <v>67.177000000000007</v>
      </c>
      <c r="BH173" s="111">
        <v>51.405999999999999</v>
      </c>
      <c r="BI173" s="87" t="e">
        <f>(BO173-BP173)/ABS(BP173)</f>
        <v>#DIV/0!</v>
      </c>
      <c r="BJ173" s="87">
        <f>(BP173-BQ173)/ABS(BQ173)</f>
        <v>-1</v>
      </c>
      <c r="BK173" s="87">
        <f>(BQ173-BR173)/ABS(BR173)</f>
        <v>-1.7232916265640122E-2</v>
      </c>
      <c r="BL173" s="110">
        <f>BO173-BP173</f>
        <v>0</v>
      </c>
      <c r="BM173" s="110">
        <f>BP173-BQ173</f>
        <v>-204.21899999999999</v>
      </c>
      <c r="BN173" s="110">
        <f>BQ173-BR173</f>
        <v>-3.5810000000000173</v>
      </c>
      <c r="BO173" s="111"/>
      <c r="BP173" s="111"/>
      <c r="BQ173" s="111">
        <v>204.21899999999999</v>
      </c>
      <c r="BR173" s="111">
        <v>207.8</v>
      </c>
      <c r="BS173" s="87" t="e">
        <f>(BY173-BZ173)/ABS(BZ173)</f>
        <v>#DIV/0!</v>
      </c>
      <c r="BT173" s="87">
        <f>(BZ173-CA173)/ABS(CA173)</f>
        <v>-1</v>
      </c>
      <c r="BU173" s="87">
        <f>(CA173-CB173)/ABS(CB173)</f>
        <v>-2.2624434389140271E-2</v>
      </c>
      <c r="BV173" s="110">
        <f>BY173-BZ173</f>
        <v>0</v>
      </c>
      <c r="BW173" s="110">
        <f>BZ173-CA173</f>
        <v>-216</v>
      </c>
      <c r="BX173" s="110">
        <f>CA173-CB173</f>
        <v>-5</v>
      </c>
      <c r="BY173" s="54"/>
      <c r="BZ173" s="54"/>
      <c r="CA173" s="54">
        <v>216</v>
      </c>
      <c r="CB173" s="54">
        <v>221</v>
      </c>
      <c r="CC173" s="110">
        <f>Tabel1[[#This Row],[2023 - Antal skibe ]]-Tabel1[[#This Row],[2022 - Antal skibe ]]</f>
        <v>0</v>
      </c>
      <c r="CD173" s="110">
        <f>Tabel1[[#This Row],[2022 - Antal skibe ]]-Tabel1[[#This Row],[2021 - Antal skibe ]]</f>
        <v>0</v>
      </c>
      <c r="CE173" s="5"/>
      <c r="CF173" s="5"/>
      <c r="CG173" s="5"/>
      <c r="CH173" s="100" t="e">
        <f>(Tabel1[[#This Row],[Godsomsætning 2023]]-Tabel1[[#This Row],[Godsomsætning 2022]])/Tabel1[[#This Row],[Godsomsætning 2022]]</f>
        <v>#DIV/0!</v>
      </c>
      <c r="CI173" s="100" t="e">
        <f>(Tabel1[[#This Row],[Godsomsætning 2022]]-Tabel1[[#This Row],[Godsomsætning 2021]])/Tabel1[[#This Row],[Godsomsætning 2021]]</f>
        <v>#DIV/0!</v>
      </c>
      <c r="CJ173" s="99">
        <f>Tabel1[[#This Row],[Godsomsætning 2023]]-Tabel1[[#This Row],[Godsomsætning 2022]]</f>
        <v>0</v>
      </c>
      <c r="CK173" s="89">
        <f>Tabel1[[#This Row],[Godsomsætning 2022]]-Tabel1[[#This Row],[Godsomsætning 2021]]</f>
        <v>0</v>
      </c>
      <c r="CL173" s="54"/>
      <c r="CM173" s="54"/>
      <c r="CN173" s="54"/>
      <c r="CO173" s="19"/>
      <c r="CP173" s="1" t="s">
        <v>18</v>
      </c>
      <c r="CQ173" s="4" t="s">
        <v>13</v>
      </c>
      <c r="CR173" s="1">
        <v>9900</v>
      </c>
      <c r="CS173" s="1" t="s">
        <v>350</v>
      </c>
      <c r="CT173" s="15" t="s">
        <v>14</v>
      </c>
    </row>
    <row r="174" spans="1:98" s="97" customFormat="1" x14ac:dyDescent="0.25">
      <c r="A174" s="80" t="s">
        <v>149</v>
      </c>
      <c r="B174" s="117">
        <v>12473192</v>
      </c>
      <c r="C174" s="5" t="s">
        <v>154</v>
      </c>
      <c r="D174"/>
      <c r="E174" t="s">
        <v>300</v>
      </c>
      <c r="F174" s="108">
        <v>45042</v>
      </c>
      <c r="G174" s="109"/>
      <c r="H174" s="109"/>
      <c r="I174" s="109" t="s">
        <v>21</v>
      </c>
      <c r="J174" s="109" t="s">
        <v>21</v>
      </c>
      <c r="K174" s="87" t="e">
        <f>Q174/R174-1</f>
        <v>#DIV/0!</v>
      </c>
      <c r="L174" s="87">
        <f>R174/S174-1</f>
        <v>-1</v>
      </c>
      <c r="M174" s="87">
        <f>S174/T174-1</f>
        <v>1.5470491083562354E-3</v>
      </c>
      <c r="N174" s="110">
        <f>Q174-R174</f>
        <v>0</v>
      </c>
      <c r="O174" s="110">
        <f>R174-S174</f>
        <v>-239.535</v>
      </c>
      <c r="P174" s="110">
        <f>S174-T174</f>
        <v>0.37000000000000455</v>
      </c>
      <c r="Q174" s="111"/>
      <c r="R174" s="111"/>
      <c r="S174" s="111">
        <v>239.535</v>
      </c>
      <c r="T174" s="111">
        <v>239.16499999999999</v>
      </c>
      <c r="U174" s="87" t="e">
        <f>(AA174-AB174)/ABS(AB174)</f>
        <v>#DIV/0!</v>
      </c>
      <c r="V174" s="87">
        <f>(AB174-AC174)/ABS(AC174)</f>
        <v>-1</v>
      </c>
      <c r="W174" s="87">
        <f>(AC174-AD174)/ABS(AD174)</f>
        <v>-3.6142096851262955E-2</v>
      </c>
      <c r="X174" s="110">
        <f>AA174-AB174</f>
        <v>0</v>
      </c>
      <c r="Y174" s="110">
        <f>AB174-AC174</f>
        <v>-116.995</v>
      </c>
      <c r="Z174" s="110">
        <f>AC174-AD174</f>
        <v>-4.3870000000000005</v>
      </c>
      <c r="AA174" s="111"/>
      <c r="AB174" s="111"/>
      <c r="AC174" s="111">
        <v>116.995</v>
      </c>
      <c r="AD174" s="111">
        <v>121.38200000000001</v>
      </c>
      <c r="AE174" s="87" t="e">
        <f>(AK174-AL174)/ABS(AL174)</f>
        <v>#DIV/0!</v>
      </c>
      <c r="AF174" s="87">
        <f>(AL174-AM174)/ABS(AM174)</f>
        <v>-1</v>
      </c>
      <c r="AG174" s="87">
        <f>(AM174-AN174)/ABS(AN174)</f>
        <v>2.8422817838160475E-2</v>
      </c>
      <c r="AH174" s="110">
        <f>AK174-AL174</f>
        <v>0</v>
      </c>
      <c r="AI174" s="110">
        <f>AL174-AM174</f>
        <v>-72.366</v>
      </c>
      <c r="AJ174" s="110">
        <f>AM174-AN174</f>
        <v>2</v>
      </c>
      <c r="AK174" s="111"/>
      <c r="AL174" s="111"/>
      <c r="AM174" s="111">
        <v>72.366</v>
      </c>
      <c r="AN174" s="111">
        <v>70.366</v>
      </c>
      <c r="AO174" s="87" t="e">
        <f>(AU174-AV174)/ABS(AV174)</f>
        <v>#DIV/0!</v>
      </c>
      <c r="AP174" s="87">
        <f>(AV174-AW174)/ABS(AW174)</f>
        <v>-1</v>
      </c>
      <c r="AQ174" s="87">
        <f>(AW174-AX174)/ABS(AX174)</f>
        <v>0.23601606060113461</v>
      </c>
      <c r="AR174" s="110">
        <f>AU174-AV174</f>
        <v>0</v>
      </c>
      <c r="AS174" s="110">
        <f>AV174-AW174</f>
        <v>-76.036000000000001</v>
      </c>
      <c r="AT174" s="110">
        <f>AW174-AX174</f>
        <v>14.518999999999998</v>
      </c>
      <c r="AU174" s="111"/>
      <c r="AV174" s="111"/>
      <c r="AW174" s="111">
        <v>76.036000000000001</v>
      </c>
      <c r="AX174" s="111">
        <v>61.517000000000003</v>
      </c>
      <c r="AY174" s="87" t="e">
        <f>(BE174-BF174)/ABS(BF174)</f>
        <v>#DIV/0!</v>
      </c>
      <c r="AZ174" s="87">
        <f>(BF174-BG174)/ABS(BG174)</f>
        <v>-1</v>
      </c>
      <c r="BA174" s="87">
        <f>(BG174-BH174)/ABS(BH174)</f>
        <v>8.230866184531882E-2</v>
      </c>
      <c r="BB174" s="110">
        <f>BE174-BF174</f>
        <v>0</v>
      </c>
      <c r="BC174" s="110">
        <f>BF174-BG174</f>
        <v>-868.149</v>
      </c>
      <c r="BD174" s="110">
        <f>BG174-BH174</f>
        <v>66.022000000000048</v>
      </c>
      <c r="BE174" s="111"/>
      <c r="BF174" s="111"/>
      <c r="BG174" s="111">
        <v>868.149</v>
      </c>
      <c r="BH174" s="111">
        <v>802.12699999999995</v>
      </c>
      <c r="BI174" s="87" t="e">
        <f>(BO174-BP174)/ABS(BP174)</f>
        <v>#DIV/0!</v>
      </c>
      <c r="BJ174" s="87" t="e">
        <f>(BP174-BQ174)/ABS(BQ174)</f>
        <v>#DIV/0!</v>
      </c>
      <c r="BK174" s="87" t="e">
        <f>(BQ174-BR174)/ABS(BR174)</f>
        <v>#DIV/0!</v>
      </c>
      <c r="BL174" s="110">
        <f>BO174-BP174</f>
        <v>0</v>
      </c>
      <c r="BM174" s="110">
        <f>BP174-BQ174</f>
        <v>0</v>
      </c>
      <c r="BN174" s="110">
        <f>BQ174-BR174</f>
        <v>0</v>
      </c>
      <c r="BO174" s="111"/>
      <c r="BP174" s="111"/>
      <c r="BQ174" s="111"/>
      <c r="BR174" s="111"/>
      <c r="BS174" s="87" t="e">
        <f>(BY174-BZ174)/ABS(BZ174)</f>
        <v>#DIV/0!</v>
      </c>
      <c r="BT174" s="87">
        <f>(BZ174-CA174)/ABS(CA174)</f>
        <v>-1</v>
      </c>
      <c r="BU174" s="87">
        <f>(CA174-CB174)/ABS(CB174)</f>
        <v>9.1954022988505746E-2</v>
      </c>
      <c r="BV174" s="110">
        <f>BY174-BZ174</f>
        <v>0</v>
      </c>
      <c r="BW174" s="110">
        <f>BZ174-CA174</f>
        <v>-95</v>
      </c>
      <c r="BX174" s="110">
        <f>CA174-CB174</f>
        <v>8</v>
      </c>
      <c r="BY174" s="54"/>
      <c r="BZ174" s="54"/>
      <c r="CA174" s="54">
        <v>95</v>
      </c>
      <c r="CB174" s="54">
        <v>87</v>
      </c>
      <c r="CC174" s="110">
        <f>Tabel1[[#This Row],[2023 - Antal skibe ]]-Tabel1[[#This Row],[2022 - Antal skibe ]]</f>
        <v>0</v>
      </c>
      <c r="CD174" s="110">
        <f>Tabel1[[#This Row],[2022 - Antal skibe ]]-Tabel1[[#This Row],[2021 - Antal skibe ]]</f>
        <v>0</v>
      </c>
      <c r="CE174" s="5"/>
      <c r="CF174" s="5"/>
      <c r="CG174" s="5"/>
      <c r="CH174" s="100">
        <f>(Tabel1[[#This Row],[Godsomsætning 2023]]-Tabel1[[#This Row],[Godsomsætning 2022]])/Tabel1[[#This Row],[Godsomsætning 2022]]</f>
        <v>-1</v>
      </c>
      <c r="CI174" s="100">
        <f>(Tabel1[[#This Row],[Godsomsætning 2022]]-Tabel1[[#This Row],[Godsomsætning 2021]])/Tabel1[[#This Row],[Godsomsætning 2021]]</f>
        <v>-0.1550141242937853</v>
      </c>
      <c r="CJ174" s="99">
        <f>Tabel1[[#This Row],[Godsomsætning 2023]]-Tabel1[[#This Row],[Godsomsætning 2022]]</f>
        <v>-2393000</v>
      </c>
      <c r="CK174" s="89">
        <f>Tabel1[[#This Row],[Godsomsætning 2022]]-Tabel1[[#This Row],[Godsomsætning 2021]]</f>
        <v>-439000</v>
      </c>
      <c r="CL174" s="54"/>
      <c r="CM174" s="54">
        <v>2393000</v>
      </c>
      <c r="CN174" s="54">
        <v>2832000</v>
      </c>
      <c r="CO174" s="19"/>
      <c r="CP174" s="1" t="s">
        <v>18</v>
      </c>
      <c r="CQ174" s="4" t="s">
        <v>13</v>
      </c>
      <c r="CR174" s="1">
        <v>9220</v>
      </c>
      <c r="CS174" s="1" t="s">
        <v>322</v>
      </c>
      <c r="CT174" s="15" t="s">
        <v>14</v>
      </c>
    </row>
    <row r="175" spans="1:98" s="97" customFormat="1" x14ac:dyDescent="0.25">
      <c r="A175" s="80" t="s">
        <v>222</v>
      </c>
      <c r="B175" s="117">
        <v>61232915</v>
      </c>
      <c r="C175" s="5" t="s">
        <v>354</v>
      </c>
      <c r="D175"/>
      <c r="E175">
        <v>467200</v>
      </c>
      <c r="F175" s="108">
        <v>45034</v>
      </c>
      <c r="G175" s="109"/>
      <c r="H175" s="109"/>
      <c r="I175" s="109" t="s">
        <v>21</v>
      </c>
      <c r="J175" s="109" t="s">
        <v>21</v>
      </c>
      <c r="K175" s="87" t="e">
        <f>Q175/R175-1</f>
        <v>#DIV/0!</v>
      </c>
      <c r="L175" s="87">
        <f>R175/S175-1</f>
        <v>-1</v>
      </c>
      <c r="M175" s="87">
        <f>S175/T175-1</f>
        <v>0.41977062225666106</v>
      </c>
      <c r="N175" s="110">
        <f>Q175-R175</f>
        <v>0</v>
      </c>
      <c r="O175" s="110">
        <f>R175-S175</f>
        <v>-2337.9589999999998</v>
      </c>
      <c r="P175" s="110">
        <f>S175-T175</f>
        <v>691.24299999999994</v>
      </c>
      <c r="Q175" s="111"/>
      <c r="R175" s="111"/>
      <c r="S175" s="111">
        <v>2337.9589999999998</v>
      </c>
      <c r="T175" s="111">
        <v>1646.7159999999999</v>
      </c>
      <c r="U175" s="87" t="e">
        <f>(AA175-AB175)/ABS(AB175)</f>
        <v>#DIV/0!</v>
      </c>
      <c r="V175" s="87">
        <f>(AB175-AC175)/ABS(AC175)</f>
        <v>-1</v>
      </c>
      <c r="W175" s="87">
        <f>(AC175-AD175)/ABS(AD175)</f>
        <v>-0.30749004910078737</v>
      </c>
      <c r="X175" s="110">
        <f>AA175-AB175</f>
        <v>0</v>
      </c>
      <c r="Y175" s="110">
        <f>AB175-AC175</f>
        <v>-143.01300000000001</v>
      </c>
      <c r="Z175" s="110">
        <f>AC175-AD175</f>
        <v>-63.501000000000005</v>
      </c>
      <c r="AA175" s="111"/>
      <c r="AB175" s="111"/>
      <c r="AC175" s="111">
        <v>143.01300000000001</v>
      </c>
      <c r="AD175" s="111">
        <v>206.51400000000001</v>
      </c>
      <c r="AE175" s="87" t="e">
        <f>(AK175-AL175)/ABS(AL175)</f>
        <v>#DIV/0!</v>
      </c>
      <c r="AF175" s="87">
        <f>(AL175-AM175)/ABS(AM175)</f>
        <v>-1</v>
      </c>
      <c r="AG175" s="87">
        <f>(AM175-AN175)/ABS(AN175)</f>
        <v>-0.33173503074464145</v>
      </c>
      <c r="AH175" s="110">
        <f>AK175-AL175</f>
        <v>0</v>
      </c>
      <c r="AI175" s="110">
        <f>AL175-AM175</f>
        <v>-95.747</v>
      </c>
      <c r="AJ175" s="110">
        <f>AM175-AN175</f>
        <v>-47.529999999999987</v>
      </c>
      <c r="AK175" s="111"/>
      <c r="AL175" s="111"/>
      <c r="AM175" s="111">
        <v>95.747</v>
      </c>
      <c r="AN175" s="111">
        <v>143.27699999999999</v>
      </c>
      <c r="AO175" s="87" t="e">
        <f>(AU175-AV175)/ABS(AV175)</f>
        <v>#DIV/0!</v>
      </c>
      <c r="AP175" s="87">
        <f>(AV175-AW175)/ABS(AW175)</f>
        <v>-1</v>
      </c>
      <c r="AQ175" s="87">
        <f>(AW175-AX175)/ABS(AX175)</f>
        <v>-0.37538152898187288</v>
      </c>
      <c r="AR175" s="110">
        <f>AU175-AV175</f>
        <v>0</v>
      </c>
      <c r="AS175" s="110">
        <f>AV175-AW175</f>
        <v>-87.177999999999997</v>
      </c>
      <c r="AT175" s="110">
        <f>AW175-AX175</f>
        <v>-52.391999999999996</v>
      </c>
      <c r="AU175" s="111"/>
      <c r="AV175" s="111"/>
      <c r="AW175" s="111">
        <v>87.177999999999997</v>
      </c>
      <c r="AX175" s="111">
        <v>139.57</v>
      </c>
      <c r="AY175" s="87" t="e">
        <f>(BE175-BF175)/ABS(BF175)</f>
        <v>#DIV/0!</v>
      </c>
      <c r="AZ175" s="87">
        <f>(BF175-BG175)/ABS(BG175)</f>
        <v>-1</v>
      </c>
      <c r="BA175" s="87">
        <f>(BG175-BH175)/ABS(BH175)</f>
        <v>7.2657034602392062E-2</v>
      </c>
      <c r="BB175" s="110">
        <f>BE175-BF175</f>
        <v>0</v>
      </c>
      <c r="BC175" s="110">
        <f>BF175-BG175</f>
        <v>-187.98099999999999</v>
      </c>
      <c r="BD175" s="110">
        <f>BG175-BH175</f>
        <v>12.733000000000004</v>
      </c>
      <c r="BE175" s="111"/>
      <c r="BF175" s="111"/>
      <c r="BG175" s="111">
        <v>187.98099999999999</v>
      </c>
      <c r="BH175" s="111">
        <v>175.24799999999999</v>
      </c>
      <c r="BI175" s="87" t="e">
        <f>(BO175-BP175)/ABS(BP175)</f>
        <v>#DIV/0!</v>
      </c>
      <c r="BJ175" s="87">
        <f>(BP175-BQ175)/ABS(BQ175)</f>
        <v>-1</v>
      </c>
      <c r="BK175" s="87">
        <f>(BQ175-BR175)/ABS(BR175)</f>
        <v>-5.2329426197299531E-3</v>
      </c>
      <c r="BL175" s="110">
        <f>BO175-BP175</f>
        <v>0</v>
      </c>
      <c r="BM175" s="110">
        <f>BP175-BQ175</f>
        <v>-518.96500000000003</v>
      </c>
      <c r="BN175" s="110">
        <f>BQ175-BR175</f>
        <v>-2.7300000000000182</v>
      </c>
      <c r="BO175" s="111"/>
      <c r="BP175" s="111"/>
      <c r="BQ175" s="111">
        <v>518.96500000000003</v>
      </c>
      <c r="BR175" s="111">
        <v>521.69500000000005</v>
      </c>
      <c r="BS175" s="87" t="e">
        <f>(BY175-BZ175)/ABS(BZ175)</f>
        <v>#DIV/0!</v>
      </c>
      <c r="BT175" s="87">
        <f>(BZ175-CA175)/ABS(CA175)</f>
        <v>-1</v>
      </c>
      <c r="BU175" s="87">
        <f>(CA175-CB175)/ABS(CB175)</f>
        <v>0</v>
      </c>
      <c r="BV175" s="110">
        <f>BY175-BZ175</f>
        <v>0</v>
      </c>
      <c r="BW175" s="110">
        <f>BZ175-CA175</f>
        <v>-24</v>
      </c>
      <c r="BX175" s="110">
        <f>CA175-CB175</f>
        <v>0</v>
      </c>
      <c r="BY175" s="54"/>
      <c r="BZ175" s="54"/>
      <c r="CA175" s="54">
        <v>24</v>
      </c>
      <c r="CB175" s="54">
        <v>24</v>
      </c>
      <c r="CC175" s="110">
        <f>Tabel1[[#This Row],[2023 - Antal skibe ]]-Tabel1[[#This Row],[2022 - Antal skibe ]]</f>
        <v>0</v>
      </c>
      <c r="CD175" s="110">
        <f>Tabel1[[#This Row],[2022 - Antal skibe ]]-Tabel1[[#This Row],[2021 - Antal skibe ]]</f>
        <v>0</v>
      </c>
      <c r="CE175" s="5"/>
      <c r="CF175" s="5"/>
      <c r="CG175" s="5"/>
      <c r="CH175" s="100" t="e">
        <f>(Tabel1[[#This Row],[Godsomsætning 2023]]-Tabel1[[#This Row],[Godsomsætning 2022]])/Tabel1[[#This Row],[Godsomsætning 2022]]</f>
        <v>#DIV/0!</v>
      </c>
      <c r="CI175" s="100" t="e">
        <f>(Tabel1[[#This Row],[Godsomsætning 2022]]-Tabel1[[#This Row],[Godsomsætning 2021]])/Tabel1[[#This Row],[Godsomsætning 2021]]</f>
        <v>#DIV/0!</v>
      </c>
      <c r="CJ175" s="99">
        <f>Tabel1[[#This Row],[Godsomsætning 2023]]-Tabel1[[#This Row],[Godsomsætning 2022]]</f>
        <v>0</v>
      </c>
      <c r="CK175" s="89">
        <f>Tabel1[[#This Row],[Godsomsætning 2022]]-Tabel1[[#This Row],[Godsomsætning 2021]]</f>
        <v>0</v>
      </c>
      <c r="CL175" s="54"/>
      <c r="CM175" s="54"/>
      <c r="CN175" s="54"/>
      <c r="CO175" s="19"/>
      <c r="CP175" s="1" t="s">
        <v>11</v>
      </c>
      <c r="CQ175" s="4"/>
      <c r="CR175" s="1">
        <v>7100</v>
      </c>
      <c r="CS175" s="1" t="s">
        <v>342</v>
      </c>
      <c r="CT175" s="15" t="s">
        <v>12</v>
      </c>
    </row>
    <row r="176" spans="1:98" s="97" customFormat="1" x14ac:dyDescent="0.25">
      <c r="A176" s="80" t="s">
        <v>133</v>
      </c>
      <c r="B176" s="117">
        <v>17881248</v>
      </c>
      <c r="C176" s="5" t="s">
        <v>112</v>
      </c>
      <c r="D176"/>
      <c r="E176">
        <v>501000</v>
      </c>
      <c r="F176" s="108">
        <v>45112</v>
      </c>
      <c r="G176" s="109"/>
      <c r="H176" s="109"/>
      <c r="I176" s="109" t="s">
        <v>21</v>
      </c>
      <c r="J176" s="109" t="s">
        <v>21</v>
      </c>
      <c r="K176" s="87" t="e">
        <f>Q176/R176-1</f>
        <v>#DIV/0!</v>
      </c>
      <c r="L176" s="87">
        <f>R176/S176-1</f>
        <v>-1</v>
      </c>
      <c r="M176" s="87">
        <f>S176/T176-1</f>
        <v>0.24733746050815175</v>
      </c>
      <c r="N176" s="110">
        <f>Q176-R176</f>
        <v>0</v>
      </c>
      <c r="O176" s="110">
        <f>R176-S176</f>
        <v>-2047.4770000000001</v>
      </c>
      <c r="P176" s="110">
        <f>S176-T176</f>
        <v>405.99900000000002</v>
      </c>
      <c r="Q176" s="111"/>
      <c r="R176" s="111"/>
      <c r="S176" s="111">
        <v>2047.4770000000001</v>
      </c>
      <c r="T176" s="111">
        <v>1641.4780000000001</v>
      </c>
      <c r="U176" s="87" t="e">
        <f>(AA176-AB176)/ABS(AB176)</f>
        <v>#DIV/0!</v>
      </c>
      <c r="V176" s="87">
        <f>(AB176-AC176)/ABS(AC176)</f>
        <v>-1</v>
      </c>
      <c r="W176" s="87">
        <f>(AC176-AD176)/ABS(AD176)</f>
        <v>0.12488120709953283</v>
      </c>
      <c r="X176" s="110">
        <f>AA176-AB176</f>
        <v>0</v>
      </c>
      <c r="Y176" s="110">
        <f>AB176-AC176</f>
        <v>-1030.9659999999999</v>
      </c>
      <c r="Z176" s="110">
        <f>AC176-AD176</f>
        <v>114.45499999999993</v>
      </c>
      <c r="AA176" s="111"/>
      <c r="AB176" s="111"/>
      <c r="AC176" s="111">
        <v>1030.9659999999999</v>
      </c>
      <c r="AD176" s="111">
        <v>916.51099999999997</v>
      </c>
      <c r="AE176" s="87" t="e">
        <f>(AK176-AL176)/ABS(AL176)</f>
        <v>#DIV/0!</v>
      </c>
      <c r="AF176" s="87">
        <f>(AL176-AM176)/ABS(AM176)</f>
        <v>-1</v>
      </c>
      <c r="AG176" s="87">
        <f>(AM176-AN176)/ABS(AN176)</f>
        <v>-6.7739124906982598E-2</v>
      </c>
      <c r="AH176" s="110">
        <f>AK176-AL176</f>
        <v>0</v>
      </c>
      <c r="AI176" s="110">
        <f>AL176-AM176</f>
        <v>-249.30799999999999</v>
      </c>
      <c r="AJ176" s="110">
        <f>AM176-AN176</f>
        <v>-18.115000000000009</v>
      </c>
      <c r="AK176" s="111"/>
      <c r="AL176" s="111"/>
      <c r="AM176" s="111">
        <v>249.30799999999999</v>
      </c>
      <c r="AN176" s="111">
        <v>267.423</v>
      </c>
      <c r="AO176" s="87" t="e">
        <f>(AU176-AV176)/ABS(AV176)</f>
        <v>#DIV/0!</v>
      </c>
      <c r="AP176" s="87">
        <f>(AV176-AW176)/ABS(AW176)</f>
        <v>-1</v>
      </c>
      <c r="AQ176" s="87">
        <f>(AW176-AX176)/ABS(AX176)</f>
        <v>-0.25283668578016438</v>
      </c>
      <c r="AR176" s="110">
        <f>AU176-AV176</f>
        <v>0</v>
      </c>
      <c r="AS176" s="110">
        <f>AV176-AW176</f>
        <v>-98.509</v>
      </c>
      <c r="AT176" s="110">
        <f>AW176-AX176</f>
        <v>-33.334999999999994</v>
      </c>
      <c r="AU176" s="111"/>
      <c r="AV176" s="111"/>
      <c r="AW176" s="111">
        <v>98.509</v>
      </c>
      <c r="AX176" s="111">
        <v>131.84399999999999</v>
      </c>
      <c r="AY176" s="87" t="e">
        <f>(BE176-BF176)/ABS(BF176)</f>
        <v>#DIV/0!</v>
      </c>
      <c r="AZ176" s="87">
        <f>(BF176-BG176)/ABS(BG176)</f>
        <v>-1</v>
      </c>
      <c r="BA176" s="87">
        <f>(BG176-BH176)/ABS(BH176)</f>
        <v>9.6396137816189467E-3</v>
      </c>
      <c r="BB176" s="110">
        <f>BE176-BF176</f>
        <v>0</v>
      </c>
      <c r="BC176" s="110">
        <f>BF176-BG176</f>
        <v>-5607.076</v>
      </c>
      <c r="BD176" s="110">
        <f>BG176-BH176</f>
        <v>53.533999999999651</v>
      </c>
      <c r="BE176" s="111"/>
      <c r="BF176" s="111"/>
      <c r="BG176" s="111">
        <v>5607.076</v>
      </c>
      <c r="BH176" s="111">
        <v>5553.5420000000004</v>
      </c>
      <c r="BI176" s="87" t="e">
        <f>(BO176-BP176)/ABS(BP176)</f>
        <v>#DIV/0!</v>
      </c>
      <c r="BJ176" s="87">
        <f>(BP176-BQ176)/ABS(BQ176)</f>
        <v>-1</v>
      </c>
      <c r="BK176" s="87">
        <f>(BQ176-BR176)/ABS(BR176)</f>
        <v>-3.2557963968390037E-2</v>
      </c>
      <c r="BL176" s="110">
        <f>BO176-BP176</f>
        <v>0</v>
      </c>
      <c r="BM176" s="110">
        <f>BP176-BQ176</f>
        <v>-8227.1589999999997</v>
      </c>
      <c r="BN176" s="110">
        <f>BQ176-BR176</f>
        <v>-276.8739999999998</v>
      </c>
      <c r="BO176" s="111"/>
      <c r="BP176" s="111"/>
      <c r="BQ176" s="111">
        <v>8227.1589999999997</v>
      </c>
      <c r="BR176" s="111">
        <v>8504.0329999999994</v>
      </c>
      <c r="BS176" s="87" t="e">
        <f>(BY176-BZ176)/ABS(BZ176)</f>
        <v>#DIV/0!</v>
      </c>
      <c r="BT176" s="87">
        <f>(BZ176-CA176)/ABS(CA176)</f>
        <v>-1</v>
      </c>
      <c r="BU176" s="87">
        <f>(CA176-CB176)/ABS(CB176)</f>
        <v>7.0512820512820512E-2</v>
      </c>
      <c r="BV176" s="110">
        <f>BY176-BZ176</f>
        <v>0</v>
      </c>
      <c r="BW176" s="110">
        <f>BZ176-CA176</f>
        <v>-835</v>
      </c>
      <c r="BX176" s="110">
        <f>CA176-CB176</f>
        <v>55</v>
      </c>
      <c r="BY176" s="54"/>
      <c r="BZ176" s="54"/>
      <c r="CA176" s="54">
        <v>835</v>
      </c>
      <c r="CB176" s="54">
        <v>780</v>
      </c>
      <c r="CC176" s="110">
        <f>Tabel1[[#This Row],[2023 - Antal skibe ]]-Tabel1[[#This Row],[2022 - Antal skibe ]]</f>
        <v>0</v>
      </c>
      <c r="CD176" s="110">
        <f>Tabel1[[#This Row],[2022 - Antal skibe ]]-Tabel1[[#This Row],[2021 - Antal skibe ]]</f>
        <v>-16</v>
      </c>
      <c r="CE176" s="5"/>
      <c r="CF176" s="5"/>
      <c r="CG176" s="5">
        <v>16</v>
      </c>
      <c r="CH176" s="100" t="e">
        <f>(Tabel1[[#This Row],[Godsomsætning 2023]]-Tabel1[[#This Row],[Godsomsætning 2022]])/Tabel1[[#This Row],[Godsomsætning 2022]]</f>
        <v>#DIV/0!</v>
      </c>
      <c r="CI176" s="100" t="e">
        <f>(Tabel1[[#This Row],[Godsomsætning 2022]]-Tabel1[[#This Row],[Godsomsætning 2021]])/Tabel1[[#This Row],[Godsomsætning 2021]]</f>
        <v>#DIV/0!</v>
      </c>
      <c r="CJ176" s="99">
        <f>Tabel1[[#This Row],[Godsomsætning 2023]]-Tabel1[[#This Row],[Godsomsætning 2022]]</f>
        <v>0</v>
      </c>
      <c r="CK176" s="89">
        <f>Tabel1[[#This Row],[Godsomsætning 2022]]-Tabel1[[#This Row],[Godsomsætning 2021]]</f>
        <v>0</v>
      </c>
      <c r="CL176" s="54"/>
      <c r="CM176" s="54"/>
      <c r="CN176" s="54"/>
      <c r="CO176" s="19"/>
      <c r="CP176" s="1" t="s">
        <v>9</v>
      </c>
      <c r="CQ176" s="4" t="s">
        <v>13</v>
      </c>
      <c r="CR176" s="1">
        <v>8000</v>
      </c>
      <c r="CS176" s="1" t="s">
        <v>340</v>
      </c>
      <c r="CT176" s="15" t="s">
        <v>410</v>
      </c>
    </row>
    <row r="177" spans="1:98" s="97" customFormat="1" x14ac:dyDescent="0.25">
      <c r="A177" s="80" t="s">
        <v>426</v>
      </c>
      <c r="B177" s="117">
        <v>37904589</v>
      </c>
      <c r="C177" s="5" t="s">
        <v>353</v>
      </c>
      <c r="D177"/>
      <c r="E177">
        <v>522920</v>
      </c>
      <c r="F177" s="108">
        <v>45021</v>
      </c>
      <c r="G177" s="109"/>
      <c r="H177" s="109"/>
      <c r="I177" s="109" t="s">
        <v>21</v>
      </c>
      <c r="J177" s="109" t="s">
        <v>21</v>
      </c>
      <c r="K177" s="87" t="e">
        <f>Q177/R177-1</f>
        <v>#DIV/0!</v>
      </c>
      <c r="L177" s="87">
        <f>R177/S177-1</f>
        <v>-1</v>
      </c>
      <c r="M177" s="87">
        <f>S177/T177-1</f>
        <v>6.125631377334817E-2</v>
      </c>
      <c r="N177" s="110">
        <f>Q177-R177</f>
        <v>0</v>
      </c>
      <c r="O177" s="110">
        <f>R177-S177</f>
        <v>-1847.0540000000001</v>
      </c>
      <c r="P177" s="110">
        <f>S177-T177</f>
        <v>106.61300000000006</v>
      </c>
      <c r="Q177" s="111"/>
      <c r="R177" s="111"/>
      <c r="S177" s="111">
        <v>1847.0540000000001</v>
      </c>
      <c r="T177" s="111">
        <v>1740.441</v>
      </c>
      <c r="U177" s="87" t="e">
        <f>(AA177-AB177)/ABS(AB177)</f>
        <v>#DIV/0!</v>
      </c>
      <c r="V177" s="87">
        <f>(AB177-AC177)/ABS(AC177)</f>
        <v>-1</v>
      </c>
      <c r="W177" s="87">
        <f>(AC177-AD177)/ABS(AD177)</f>
        <v>-0.21689094162649045</v>
      </c>
      <c r="X177" s="110">
        <f>AA177-AB177</f>
        <v>0</v>
      </c>
      <c r="Y177" s="110">
        <f>AB177-AC177</f>
        <v>-143.10300000000001</v>
      </c>
      <c r="Z177" s="110">
        <f>AC177-AD177</f>
        <v>-39.633999999999986</v>
      </c>
      <c r="AA177" s="111"/>
      <c r="AB177" s="111"/>
      <c r="AC177" s="111">
        <v>143.10300000000001</v>
      </c>
      <c r="AD177" s="111">
        <v>182.73699999999999</v>
      </c>
      <c r="AE177" s="87" t="e">
        <f>(AK177-AL177)/ABS(AL177)</f>
        <v>#DIV/0!</v>
      </c>
      <c r="AF177" s="87">
        <f>(AL177-AM177)/ABS(AM177)</f>
        <v>-1</v>
      </c>
      <c r="AG177" s="87">
        <f>(AM177-AN177)/ABS(AN177)</f>
        <v>-0.26639223165359416</v>
      </c>
      <c r="AH177" s="110">
        <f>AK177-AL177</f>
        <v>0</v>
      </c>
      <c r="AI177" s="110">
        <f>AL177-AM177</f>
        <v>-109.24299999999999</v>
      </c>
      <c r="AJ177" s="110">
        <f>AM177-AN177</f>
        <v>-39.669000000000011</v>
      </c>
      <c r="AK177" s="111"/>
      <c r="AL177" s="111"/>
      <c r="AM177" s="111">
        <v>109.24299999999999</v>
      </c>
      <c r="AN177" s="111">
        <v>148.91200000000001</v>
      </c>
      <c r="AO177" s="87" t="e">
        <f>(AU177-AV177)/ABS(AV177)</f>
        <v>#DIV/0!</v>
      </c>
      <c r="AP177" s="87">
        <f>(AV177-AW177)/ABS(AW177)</f>
        <v>-1</v>
      </c>
      <c r="AQ177" s="87">
        <f>(AW177-AX177)/ABS(AX177)</f>
        <v>-0.31506604784005704</v>
      </c>
      <c r="AR177" s="110">
        <f>AU177-AV177</f>
        <v>0</v>
      </c>
      <c r="AS177" s="110">
        <f>AV177-AW177</f>
        <v>-103.599</v>
      </c>
      <c r="AT177" s="110">
        <f>AW177-AX177</f>
        <v>-47.654999999999987</v>
      </c>
      <c r="AU177" s="111"/>
      <c r="AV177" s="111"/>
      <c r="AW177" s="111">
        <v>103.599</v>
      </c>
      <c r="AX177" s="111">
        <v>151.25399999999999</v>
      </c>
      <c r="AY177" s="87" t="e">
        <f>(BE177-BF177)/ABS(BF177)</f>
        <v>#DIV/0!</v>
      </c>
      <c r="AZ177" s="87">
        <f>(BF177-BG177)/ABS(BG177)</f>
        <v>-1</v>
      </c>
      <c r="BA177" s="87">
        <f>(BG177-BH177)/ABS(BH177)</f>
        <v>-0.12173273438936613</v>
      </c>
      <c r="BB177" s="110">
        <f>BE177-BF177</f>
        <v>0</v>
      </c>
      <c r="BC177" s="110">
        <f>BF177-BG177</f>
        <v>-133.732</v>
      </c>
      <c r="BD177" s="110">
        <f>BG177-BH177</f>
        <v>-18.536000000000001</v>
      </c>
      <c r="BE177" s="111"/>
      <c r="BF177" s="111"/>
      <c r="BG177" s="111">
        <v>133.732</v>
      </c>
      <c r="BH177" s="111">
        <v>152.268</v>
      </c>
      <c r="BI177" s="87" t="e">
        <f>(BO177-BP177)/ABS(BP177)</f>
        <v>#DIV/0!</v>
      </c>
      <c r="BJ177" s="87">
        <f>(BP177-BQ177)/ABS(BQ177)</f>
        <v>-1</v>
      </c>
      <c r="BK177" s="87">
        <f>(BQ177-BR177)/ABS(BR177)</f>
        <v>-8.8870295866415108E-2</v>
      </c>
      <c r="BL177" s="110">
        <f>BO177-BP177</f>
        <v>0</v>
      </c>
      <c r="BM177" s="110">
        <f>BP177-BQ177</f>
        <v>-255.90899999999999</v>
      </c>
      <c r="BN177" s="110">
        <f>BQ177-BR177</f>
        <v>-24.961000000000013</v>
      </c>
      <c r="BO177" s="111"/>
      <c r="BP177" s="111"/>
      <c r="BQ177" s="111">
        <v>255.90899999999999</v>
      </c>
      <c r="BR177" s="111">
        <v>280.87</v>
      </c>
      <c r="BS177" s="87" t="e">
        <f>(BY177-BZ177)/ABS(BZ177)</f>
        <v>#DIV/0!</v>
      </c>
      <c r="BT177" s="87">
        <f>(BZ177-CA177)/ABS(CA177)</f>
        <v>-1</v>
      </c>
      <c r="BU177" s="87">
        <f>(CA177-CB177)/ABS(CB177)</f>
        <v>0.125</v>
      </c>
      <c r="BV177" s="110">
        <f>BY177-BZ177</f>
        <v>0</v>
      </c>
      <c r="BW177" s="110">
        <f>BZ177-CA177</f>
        <v>-18</v>
      </c>
      <c r="BX177" s="110">
        <f>CA177-CB177</f>
        <v>2</v>
      </c>
      <c r="BY177" s="54"/>
      <c r="BZ177" s="54"/>
      <c r="CA177" s="54">
        <v>18</v>
      </c>
      <c r="CB177" s="54">
        <v>16</v>
      </c>
      <c r="CC177" s="110">
        <f>Tabel1[[#This Row],[2023 - Antal skibe ]]-Tabel1[[#This Row],[2022 - Antal skibe ]]</f>
        <v>0</v>
      </c>
      <c r="CD177" s="110">
        <f>Tabel1[[#This Row],[2022 - Antal skibe ]]-Tabel1[[#This Row],[2021 - Antal skibe ]]</f>
        <v>0</v>
      </c>
      <c r="CE177" s="5"/>
      <c r="CF177" s="5"/>
      <c r="CG177" s="5"/>
      <c r="CH177" s="100" t="e">
        <f>(Tabel1[[#This Row],[Godsomsætning 2023]]-Tabel1[[#This Row],[Godsomsætning 2022]])/Tabel1[[#This Row],[Godsomsætning 2022]]</f>
        <v>#DIV/0!</v>
      </c>
      <c r="CI177" s="100" t="e">
        <f>(Tabel1[[#This Row],[Godsomsætning 2022]]-Tabel1[[#This Row],[Godsomsætning 2021]])/Tabel1[[#This Row],[Godsomsætning 2021]]</f>
        <v>#DIV/0!</v>
      </c>
      <c r="CJ177" s="99"/>
      <c r="CK177" s="89">
        <f>Tabel1[[#This Row],[Godsomsætning 2022]]-Tabel1[[#This Row],[Godsomsætning 2021]]</f>
        <v>0</v>
      </c>
      <c r="CL177" s="54"/>
      <c r="CM177" s="54"/>
      <c r="CN177" s="54"/>
      <c r="CO177" s="19"/>
      <c r="CP177" s="1" t="s">
        <v>9</v>
      </c>
      <c r="CQ177" s="4" t="s">
        <v>13</v>
      </c>
      <c r="CR177" s="1">
        <v>1051</v>
      </c>
      <c r="CS177" s="1" t="s">
        <v>23</v>
      </c>
      <c r="CT177" s="15" t="s">
        <v>15</v>
      </c>
    </row>
    <row r="178" spans="1:98" s="97" customFormat="1" x14ac:dyDescent="0.25">
      <c r="A178" s="80" t="s">
        <v>118</v>
      </c>
      <c r="B178" s="117">
        <v>21426695</v>
      </c>
      <c r="C178" s="5" t="s">
        <v>112</v>
      </c>
      <c r="D178"/>
      <c r="E178">
        <v>502000</v>
      </c>
      <c r="F178" s="108">
        <v>45084</v>
      </c>
      <c r="G178" s="109"/>
      <c r="H178" s="109"/>
      <c r="I178" s="109" t="s">
        <v>21</v>
      </c>
      <c r="J178" s="109" t="s">
        <v>21</v>
      </c>
      <c r="K178" s="87" t="e">
        <f>Q178/R178-1</f>
        <v>#DIV/0!</v>
      </c>
      <c r="L178" s="87">
        <f>R178/S178-1</f>
        <v>-1</v>
      </c>
      <c r="M178" s="87">
        <f>S178/T178-1</f>
        <v>-0.24840196566772477</v>
      </c>
      <c r="N178" s="110">
        <f>Q178-R178</f>
        <v>0</v>
      </c>
      <c r="O178" s="110">
        <f>R178-S178</f>
        <v>-1010.967</v>
      </c>
      <c r="P178" s="110">
        <f>S178-T178</f>
        <v>-334.12299999999993</v>
      </c>
      <c r="Q178" s="111"/>
      <c r="R178" s="111"/>
      <c r="S178" s="111">
        <v>1010.967</v>
      </c>
      <c r="T178" s="111">
        <v>1345.09</v>
      </c>
      <c r="U178" s="87" t="e">
        <f>(AA178-AB178)/ABS(AB178)</f>
        <v>#DIV/0!</v>
      </c>
      <c r="V178" s="87">
        <f>(AB178-AC178)/ABS(AC178)</f>
        <v>-1</v>
      </c>
      <c r="W178" s="87">
        <f>(AC178-AD178)/ABS(AD178)</f>
        <v>-0.43080652904464717</v>
      </c>
      <c r="X178" s="110">
        <f>AA178-AB178</f>
        <v>0</v>
      </c>
      <c r="Y178" s="110">
        <f>AB178-AC178</f>
        <v>-118.563</v>
      </c>
      <c r="Z178" s="110">
        <f>AC178-AD178</f>
        <v>-89.737000000000009</v>
      </c>
      <c r="AA178" s="111"/>
      <c r="AB178" s="111"/>
      <c r="AC178" s="111">
        <v>118.563</v>
      </c>
      <c r="AD178" s="111">
        <v>208.3</v>
      </c>
      <c r="AE178" s="87" t="e">
        <f>(AK178-AL178)/ABS(AL178)</f>
        <v>#DIV/0!</v>
      </c>
      <c r="AF178" s="87">
        <f>(AL178-AM178)/ABS(AM178)</f>
        <v>-1</v>
      </c>
      <c r="AG178" s="87">
        <f>(AM178-AN178)/ABS(AN178)</f>
        <v>-0.45688764785567104</v>
      </c>
      <c r="AH178" s="110">
        <f>AK178-AL178</f>
        <v>0</v>
      </c>
      <c r="AI178" s="110">
        <f>AL178-AM178</f>
        <v>-104.642</v>
      </c>
      <c r="AJ178" s="110">
        <f>AM178-AN178</f>
        <v>-88.028999999999996</v>
      </c>
      <c r="AK178" s="111"/>
      <c r="AL178" s="111"/>
      <c r="AM178" s="111">
        <v>104.642</v>
      </c>
      <c r="AN178" s="111">
        <v>192.67099999999999</v>
      </c>
      <c r="AO178" s="87" t="e">
        <f>(AU178-AV178)/ABS(AV178)</f>
        <v>#DIV/0!</v>
      </c>
      <c r="AP178" s="87">
        <f>(AV178-AW178)/ABS(AW178)</f>
        <v>-1</v>
      </c>
      <c r="AQ178" s="87">
        <f>(AW178-AX178)/ABS(AX178)</f>
        <v>-0.45953848955487919</v>
      </c>
      <c r="AR178" s="110">
        <f>AU178-AV178</f>
        <v>0</v>
      </c>
      <c r="AS178" s="110">
        <f>AV178-AW178</f>
        <v>-103.874</v>
      </c>
      <c r="AT178" s="110">
        <f>AW178-AX178</f>
        <v>-88.320999999999998</v>
      </c>
      <c r="AU178" s="111"/>
      <c r="AV178" s="111"/>
      <c r="AW178" s="111">
        <v>103.874</v>
      </c>
      <c r="AX178" s="111">
        <v>192.19499999999999</v>
      </c>
      <c r="AY178" s="87" t="e">
        <f>(BE178-BF178)/ABS(BF178)</f>
        <v>#DIV/0!</v>
      </c>
      <c r="AZ178" s="87">
        <f>(BF178-BG178)/ABS(BG178)</f>
        <v>-1</v>
      </c>
      <c r="BA178" s="87">
        <f>(BG178-BH178)/ABS(BH178)</f>
        <v>-0.33349857661725729</v>
      </c>
      <c r="BB178" s="110">
        <f>BE178-BF178</f>
        <v>0</v>
      </c>
      <c r="BC178" s="110">
        <f>BF178-BG178</f>
        <v>-135.79300000000001</v>
      </c>
      <c r="BD178" s="110">
        <f>BG178-BH178</f>
        <v>-67.947000000000003</v>
      </c>
      <c r="BE178" s="111"/>
      <c r="BF178" s="111"/>
      <c r="BG178" s="111">
        <v>135.79300000000001</v>
      </c>
      <c r="BH178" s="111">
        <v>203.74</v>
      </c>
      <c r="BI178" s="87" t="e">
        <f>(BO178-BP178)/ABS(BP178)</f>
        <v>#DIV/0!</v>
      </c>
      <c r="BJ178" s="87">
        <f>(BP178-BQ178)/ABS(BQ178)</f>
        <v>-1</v>
      </c>
      <c r="BK178" s="87">
        <f>(BQ178-BR178)/ABS(BR178)</f>
        <v>-0.31462948829576443</v>
      </c>
      <c r="BL178" s="110">
        <f>BO178-BP178</f>
        <v>0</v>
      </c>
      <c r="BM178" s="110">
        <f>BP178-BQ178</f>
        <v>-191.27799999999999</v>
      </c>
      <c r="BN178" s="110">
        <f>BQ178-BR178</f>
        <v>-87.808999999999997</v>
      </c>
      <c r="BO178" s="111"/>
      <c r="BP178" s="111"/>
      <c r="BQ178" s="111">
        <v>191.27799999999999</v>
      </c>
      <c r="BR178" s="111">
        <v>279.08699999999999</v>
      </c>
      <c r="BS178" s="87" t="e">
        <f>(BY178-BZ178)/ABS(BZ178)</f>
        <v>#DIV/0!</v>
      </c>
      <c r="BT178" s="87">
        <f>(BZ178-CA178)/ABS(CA178)</f>
        <v>-1</v>
      </c>
      <c r="BU178" s="87">
        <f>(CA178-CB178)/ABS(CB178)</f>
        <v>0</v>
      </c>
      <c r="BV178" s="110">
        <f>BY178-BZ178</f>
        <v>0</v>
      </c>
      <c r="BW178" s="110">
        <f>BZ178-CA178</f>
        <v>-10</v>
      </c>
      <c r="BX178" s="110">
        <f>CA178-CB178</f>
        <v>0</v>
      </c>
      <c r="BY178" s="54"/>
      <c r="BZ178" s="54"/>
      <c r="CA178" s="54">
        <v>10</v>
      </c>
      <c r="CB178" s="54">
        <v>10</v>
      </c>
      <c r="CC178" s="110">
        <f>Tabel1[[#This Row],[2023 - Antal skibe ]]-Tabel1[[#This Row],[2022 - Antal skibe ]]</f>
        <v>0</v>
      </c>
      <c r="CD178" s="110">
        <f>Tabel1[[#This Row],[2022 - Antal skibe ]]-Tabel1[[#This Row],[2021 - Antal skibe ]]</f>
        <v>-27</v>
      </c>
      <c r="CE178" s="5"/>
      <c r="CF178" s="5"/>
      <c r="CG178" s="5">
        <v>27</v>
      </c>
      <c r="CH178" s="100" t="e">
        <f>(Tabel1[[#This Row],[Godsomsætning 2023]]-Tabel1[[#This Row],[Godsomsætning 2022]])/Tabel1[[#This Row],[Godsomsætning 2022]]</f>
        <v>#DIV/0!</v>
      </c>
      <c r="CI178" s="100" t="e">
        <f>(Tabel1[[#This Row],[Godsomsætning 2022]]-Tabel1[[#This Row],[Godsomsætning 2021]])/Tabel1[[#This Row],[Godsomsætning 2021]]</f>
        <v>#DIV/0!</v>
      </c>
      <c r="CJ178" s="99">
        <f>Tabel1[[#This Row],[Godsomsætning 2023]]-Tabel1[[#This Row],[Godsomsætning 2022]]</f>
        <v>0</v>
      </c>
      <c r="CK178" s="89">
        <f>Tabel1[[#This Row],[Godsomsætning 2022]]-Tabel1[[#This Row],[Godsomsætning 2021]]</f>
        <v>0</v>
      </c>
      <c r="CL178" s="54"/>
      <c r="CM178" s="54"/>
      <c r="CN178" s="54"/>
      <c r="CO178" s="19"/>
      <c r="CP178" s="1" t="s">
        <v>11</v>
      </c>
      <c r="CQ178" s="4"/>
      <c r="CR178" s="1">
        <v>2900</v>
      </c>
      <c r="CS178" s="1" t="s">
        <v>361</v>
      </c>
      <c r="CT178" s="15" t="s">
        <v>15</v>
      </c>
    </row>
    <row r="179" spans="1:98" s="97" customFormat="1" x14ac:dyDescent="0.25">
      <c r="A179" s="80" t="s">
        <v>289</v>
      </c>
      <c r="B179" s="117">
        <v>24247791</v>
      </c>
      <c r="C179" s="5" t="s">
        <v>165</v>
      </c>
      <c r="D179" t="s">
        <v>166</v>
      </c>
      <c r="E179">
        <v>522910</v>
      </c>
      <c r="F179" s="108">
        <v>45030</v>
      </c>
      <c r="G179" s="109"/>
      <c r="H179" s="109"/>
      <c r="I179" s="109" t="s">
        <v>21</v>
      </c>
      <c r="J179" s="109" t="s">
        <v>21</v>
      </c>
      <c r="K179" s="87" t="e">
        <f>Q179/R179-1</f>
        <v>#DIV/0!</v>
      </c>
      <c r="L179" s="87">
        <f>R179/S179-1</f>
        <v>-1</v>
      </c>
      <c r="M179" s="87">
        <f>S179/T179-1</f>
        <v>0.20835583257478762</v>
      </c>
      <c r="N179" s="110">
        <f>Q179-R179</f>
        <v>0</v>
      </c>
      <c r="O179" s="110">
        <f>R179-S179</f>
        <v>-234.96600000000001</v>
      </c>
      <c r="P179" s="110">
        <f>S179-T179</f>
        <v>40.515000000000015</v>
      </c>
      <c r="Q179" s="111"/>
      <c r="R179" s="111"/>
      <c r="S179" s="111">
        <v>234.96600000000001</v>
      </c>
      <c r="T179" s="111">
        <v>194.45099999999999</v>
      </c>
      <c r="U179" s="87">
        <f>(AA179-AB179)/ABS(AB179)</f>
        <v>-1</v>
      </c>
      <c r="V179" s="87">
        <f>(AB179-AC179)/ABS(AC179)</f>
        <v>-0.95945267870927897</v>
      </c>
      <c r="W179" s="87">
        <f>(AC179-AD179)/ABS(AD179)</f>
        <v>1.15093399750934</v>
      </c>
      <c r="X179" s="110">
        <f>AA179-AB179</f>
        <v>-2.101</v>
      </c>
      <c r="Y179" s="110">
        <f>AB179-AC179</f>
        <v>-49.715000000000003</v>
      </c>
      <c r="Z179" s="110">
        <f>AC179-AD179</f>
        <v>27.726000000000003</v>
      </c>
      <c r="AA179" s="111"/>
      <c r="AB179" s="111">
        <v>2.101</v>
      </c>
      <c r="AC179" s="111">
        <v>51.816000000000003</v>
      </c>
      <c r="AD179" s="111">
        <v>24.09</v>
      </c>
      <c r="AE179" s="87" t="e">
        <f>(AK179-AL179)/ABS(AL179)</f>
        <v>#DIV/0!</v>
      </c>
      <c r="AF179" s="87">
        <f>(AL179-AM179)/ABS(AM179)</f>
        <v>-1</v>
      </c>
      <c r="AG179" s="87">
        <f>(AM179-AN179)/ABS(AN179)</f>
        <v>1.2830408222631631</v>
      </c>
      <c r="AH179" s="110">
        <f>AK179-AL179</f>
        <v>0</v>
      </c>
      <c r="AI179" s="110">
        <f>AL179-AM179</f>
        <v>-47.09</v>
      </c>
      <c r="AJ179" s="110">
        <f>AM179-AN179</f>
        <v>26.464000000000002</v>
      </c>
      <c r="AK179" s="111"/>
      <c r="AL179" s="111"/>
      <c r="AM179" s="111">
        <v>47.09</v>
      </c>
      <c r="AN179" s="111">
        <v>20.626000000000001</v>
      </c>
      <c r="AO179" s="87" t="e">
        <f>(AU179-AV179)/ABS(AV179)</f>
        <v>#DIV/0!</v>
      </c>
      <c r="AP179" s="87">
        <f>(AV179-AW179)/ABS(AW179)</f>
        <v>-1</v>
      </c>
      <c r="AQ179" s="87">
        <f>(AW179-AX179)/ABS(AX179)</f>
        <v>0.48360758541112725</v>
      </c>
      <c r="AR179" s="110">
        <f>AU179-AV179</f>
        <v>0</v>
      </c>
      <c r="AS179" s="110">
        <f>AV179-AW179</f>
        <v>-118.291</v>
      </c>
      <c r="AT179" s="110">
        <f>AW179-AX179</f>
        <v>38.558999999999997</v>
      </c>
      <c r="AU179" s="111"/>
      <c r="AV179" s="111"/>
      <c r="AW179" s="111">
        <v>118.291</v>
      </c>
      <c r="AX179" s="111">
        <v>79.731999999999999</v>
      </c>
      <c r="AY179" s="87" t="e">
        <f>(BE179-BF179)/ABS(BF179)</f>
        <v>#DIV/0!</v>
      </c>
      <c r="AZ179" s="87">
        <f>(BF179-BG179)/ABS(BG179)</f>
        <v>-1</v>
      </c>
      <c r="BA179" s="87">
        <f>(BG179-BH179)/ABS(BH179)</f>
        <v>8.4127719612447055E-2</v>
      </c>
      <c r="BB179" s="110">
        <f>BE179-BF179</f>
        <v>0</v>
      </c>
      <c r="BC179" s="110">
        <f>BF179-BG179</f>
        <v>-208.23599999999999</v>
      </c>
      <c r="BD179" s="110">
        <f>BG179-BH179</f>
        <v>16.158999999999992</v>
      </c>
      <c r="BE179" s="111"/>
      <c r="BF179" s="111"/>
      <c r="BG179" s="111">
        <v>208.23599999999999</v>
      </c>
      <c r="BH179" s="111">
        <v>192.077</v>
      </c>
      <c r="BI179" s="87" t="e">
        <f>(BO179-BP179)/ABS(BP179)</f>
        <v>#DIV/0!</v>
      </c>
      <c r="BJ179" s="87">
        <f>(BP179-BQ179)/ABS(BQ179)</f>
        <v>-1</v>
      </c>
      <c r="BK179" s="87">
        <f>(BQ179-BR179)/ABS(BR179)</f>
        <v>-3.3186107691936383E-2</v>
      </c>
      <c r="BL179" s="110">
        <f>BO179-BP179</f>
        <v>0</v>
      </c>
      <c r="BM179" s="110">
        <f>BP179-BQ179</f>
        <v>-360.52199999999999</v>
      </c>
      <c r="BN179" s="110">
        <f>BQ179-BR179</f>
        <v>-12.375</v>
      </c>
      <c r="BO179" s="111"/>
      <c r="BP179" s="111"/>
      <c r="BQ179" s="111">
        <v>360.52199999999999</v>
      </c>
      <c r="BR179" s="111">
        <v>372.89699999999999</v>
      </c>
      <c r="BS179" s="87" t="e">
        <f>(BY179-BZ179)/ABS(BZ179)</f>
        <v>#DIV/0!</v>
      </c>
      <c r="BT179" s="87">
        <f>(BZ179-CA179)/ABS(CA179)</f>
        <v>-1</v>
      </c>
      <c r="BU179" s="87">
        <f>(CA179-CB179)/ABS(CB179)</f>
        <v>-6.8965517241379309E-2</v>
      </c>
      <c r="BV179" s="110">
        <f>BY179-BZ179</f>
        <v>0</v>
      </c>
      <c r="BW179" s="110">
        <f>BZ179-CA179</f>
        <v>-81</v>
      </c>
      <c r="BX179" s="110">
        <f>CA179-CB179</f>
        <v>-6</v>
      </c>
      <c r="BY179" s="54"/>
      <c r="BZ179" s="54"/>
      <c r="CA179" s="54">
        <v>81</v>
      </c>
      <c r="CB179" s="54">
        <v>87</v>
      </c>
      <c r="CC179" s="110">
        <f>Tabel1[[#This Row],[2023 - Antal skibe ]]-Tabel1[[#This Row],[2022 - Antal skibe ]]</f>
        <v>0</v>
      </c>
      <c r="CD179" s="110">
        <f>Tabel1[[#This Row],[2022 - Antal skibe ]]-Tabel1[[#This Row],[2021 - Antal skibe ]]</f>
        <v>0</v>
      </c>
      <c r="CE179" s="5"/>
      <c r="CF179" s="5"/>
      <c r="CG179" s="5"/>
      <c r="CH179" s="100" t="e">
        <f>(Tabel1[[#This Row],[Godsomsætning 2023]]-Tabel1[[#This Row],[Godsomsætning 2022]])/Tabel1[[#This Row],[Godsomsætning 2022]]</f>
        <v>#DIV/0!</v>
      </c>
      <c r="CI179" s="100" t="e">
        <f>(Tabel1[[#This Row],[Godsomsætning 2022]]-Tabel1[[#This Row],[Godsomsætning 2021]])/Tabel1[[#This Row],[Godsomsætning 2021]]</f>
        <v>#DIV/0!</v>
      </c>
      <c r="CJ179" s="99">
        <f>Tabel1[[#This Row],[Godsomsætning 2023]]-Tabel1[[#This Row],[Godsomsætning 2022]]</f>
        <v>0</v>
      </c>
      <c r="CK179" s="89">
        <f>Tabel1[[#This Row],[Godsomsætning 2022]]-Tabel1[[#This Row],[Godsomsætning 2021]]</f>
        <v>0</v>
      </c>
      <c r="CL179" s="54"/>
      <c r="CM179" s="54"/>
      <c r="CN179" s="54"/>
      <c r="CO179" s="19"/>
      <c r="CP179" s="1" t="s">
        <v>9</v>
      </c>
      <c r="CQ179" s="4" t="s">
        <v>13</v>
      </c>
      <c r="CR179" s="1">
        <v>2100</v>
      </c>
      <c r="CS179" s="1" t="s">
        <v>360</v>
      </c>
      <c r="CT179" s="15" t="s">
        <v>15</v>
      </c>
    </row>
    <row r="180" spans="1:98" s="97" customFormat="1" x14ac:dyDescent="0.25">
      <c r="A180" s="80" t="s">
        <v>223</v>
      </c>
      <c r="B180" s="117">
        <v>33080212</v>
      </c>
      <c r="C180" s="5" t="s">
        <v>353</v>
      </c>
      <c r="D180"/>
      <c r="E180">
        <v>502000</v>
      </c>
      <c r="F180" s="108">
        <v>45035</v>
      </c>
      <c r="G180" s="109"/>
      <c r="H180" s="109"/>
      <c r="I180" s="109" t="s">
        <v>21</v>
      </c>
      <c r="J180" s="109" t="s">
        <v>21</v>
      </c>
      <c r="K180" s="87" t="e">
        <f>Q180/R180-1</f>
        <v>#DIV/0!</v>
      </c>
      <c r="L180" s="87">
        <f>R180/S180-1</f>
        <v>-1</v>
      </c>
      <c r="M180" s="87">
        <f>S180/T180-1</f>
        <v>4.9224005789920255E-2</v>
      </c>
      <c r="N180" s="110">
        <f>Q180-R180</f>
        <v>0</v>
      </c>
      <c r="O180" s="110">
        <f>R180-S180</f>
        <v>-5851.09</v>
      </c>
      <c r="P180" s="110">
        <f>S180-T180</f>
        <v>274.50200000000041</v>
      </c>
      <c r="Q180" s="111"/>
      <c r="R180" s="111"/>
      <c r="S180" s="111">
        <v>5851.09</v>
      </c>
      <c r="T180" s="111">
        <v>5576.5879999999997</v>
      </c>
      <c r="U180" s="87" t="e">
        <f>(AA180-AB180)/ABS(AB180)</f>
        <v>#DIV/0!</v>
      </c>
      <c r="V180" s="87">
        <f>(AB180-AC180)/ABS(AC180)</f>
        <v>-1</v>
      </c>
      <c r="W180" s="87">
        <f>(AC180-AD180)/ABS(AD180)</f>
        <v>-0.55388808816464197</v>
      </c>
      <c r="X180" s="110">
        <f>AA180-AB180</f>
        <v>0</v>
      </c>
      <c r="Y180" s="110">
        <f>AB180-AC180</f>
        <v>-227.49700000000001</v>
      </c>
      <c r="Z180" s="110">
        <f>AC180-AD180</f>
        <v>-282.45799999999997</v>
      </c>
      <c r="AA180" s="111"/>
      <c r="AB180" s="111"/>
      <c r="AC180" s="111">
        <v>227.49700000000001</v>
      </c>
      <c r="AD180" s="111">
        <v>509.95499999999998</v>
      </c>
      <c r="AE180" s="87" t="e">
        <f>(AK180-AL180)/ABS(AL180)</f>
        <v>#DIV/0!</v>
      </c>
      <c r="AF180" s="87">
        <f>(AL180-AM180)/ABS(AM180)</f>
        <v>-1</v>
      </c>
      <c r="AG180" s="87">
        <f>(AM180-AN180)/ABS(AN180)</f>
        <v>-0.57511366879924808</v>
      </c>
      <c r="AH180" s="110">
        <f>AK180-AL180</f>
        <v>0</v>
      </c>
      <c r="AI180" s="110">
        <f>AL180-AM180</f>
        <v>-147.36799999999999</v>
      </c>
      <c r="AJ180" s="110">
        <f>AM180-AN180</f>
        <v>-199.47300000000001</v>
      </c>
      <c r="AK180" s="111"/>
      <c r="AL180" s="111"/>
      <c r="AM180" s="111">
        <v>147.36799999999999</v>
      </c>
      <c r="AN180" s="111">
        <v>346.84100000000001</v>
      </c>
      <c r="AO180" s="87" t="e">
        <f>(AU180-AV180)/ABS(AV180)</f>
        <v>#DIV/0!</v>
      </c>
      <c r="AP180" s="87">
        <f>(AV180-AW180)/ABS(AW180)</f>
        <v>-1</v>
      </c>
      <c r="AQ180" s="87">
        <f>(AW180-AX180)/ABS(AX180)</f>
        <v>-0.66307031976926634</v>
      </c>
      <c r="AR180" s="110">
        <f>AU180-AV180</f>
        <v>0</v>
      </c>
      <c r="AS180" s="110">
        <f>AV180-AW180</f>
        <v>-123.479</v>
      </c>
      <c r="AT180" s="110">
        <f>AW180-AX180</f>
        <v>-243.00400000000002</v>
      </c>
      <c r="AU180" s="111"/>
      <c r="AV180" s="111"/>
      <c r="AW180" s="111">
        <v>123.479</v>
      </c>
      <c r="AX180" s="111">
        <v>366.483</v>
      </c>
      <c r="AY180" s="87" t="e">
        <f>(BE180-BF180)/ABS(BF180)</f>
        <v>#DIV/0!</v>
      </c>
      <c r="AZ180" s="87">
        <f>(BF180-BG180)/ABS(BG180)</f>
        <v>-1</v>
      </c>
      <c r="BA180" s="87">
        <f>(BG180-BH180)/ABS(BH180)</f>
        <v>-1.7721773181384612E-2</v>
      </c>
      <c r="BB180" s="110">
        <f>BE180-BF180</f>
        <v>0</v>
      </c>
      <c r="BC180" s="110">
        <f>BF180-BG180</f>
        <v>-391.32</v>
      </c>
      <c r="BD180" s="110">
        <f>BG180-BH180</f>
        <v>-7.0600000000000023</v>
      </c>
      <c r="BE180" s="111"/>
      <c r="BF180" s="111"/>
      <c r="BG180" s="111">
        <v>391.32</v>
      </c>
      <c r="BH180" s="111">
        <v>398.38</v>
      </c>
      <c r="BI180" s="87" t="e">
        <f>(BO180-BP180)/ABS(BP180)</f>
        <v>#DIV/0!</v>
      </c>
      <c r="BJ180" s="87">
        <f>(BP180-BQ180)/ABS(BQ180)</f>
        <v>-1</v>
      </c>
      <c r="BK180" s="87">
        <f>(BQ180-BR180)/ABS(BR180)</f>
        <v>-8.7838501976583855E-2</v>
      </c>
      <c r="BL180" s="110">
        <f>BO180-BP180</f>
        <v>0</v>
      </c>
      <c r="BM180" s="110">
        <f>BP180-BQ180</f>
        <v>-807.36599999999999</v>
      </c>
      <c r="BN180" s="110">
        <f>BQ180-BR180</f>
        <v>-77.747000000000071</v>
      </c>
      <c r="BO180" s="111"/>
      <c r="BP180" s="111"/>
      <c r="BQ180" s="111">
        <v>807.36599999999999</v>
      </c>
      <c r="BR180" s="111">
        <v>885.11300000000006</v>
      </c>
      <c r="BS180" s="87" t="e">
        <f>(BY180-BZ180)/ABS(BZ180)</f>
        <v>#DIV/0!</v>
      </c>
      <c r="BT180" s="87">
        <f>(BZ180-CA180)/ABS(CA180)</f>
        <v>-1</v>
      </c>
      <c r="BU180" s="87">
        <f>(CA180-CB180)/ABS(CB180)</f>
        <v>0.28000000000000003</v>
      </c>
      <c r="BV180" s="110">
        <f>BY180-BZ180</f>
        <v>0</v>
      </c>
      <c r="BW180" s="110">
        <f>BZ180-CA180</f>
        <v>-32</v>
      </c>
      <c r="BX180" s="110">
        <f>CA180-CB180</f>
        <v>7</v>
      </c>
      <c r="BY180" s="54"/>
      <c r="BZ180" s="54"/>
      <c r="CA180" s="54">
        <v>32</v>
      </c>
      <c r="CB180" s="54">
        <v>25</v>
      </c>
      <c r="CC180" s="110">
        <f>Tabel1[[#This Row],[2023 - Antal skibe ]]-Tabel1[[#This Row],[2022 - Antal skibe ]]</f>
        <v>0</v>
      </c>
      <c r="CD180" s="110">
        <f>Tabel1[[#This Row],[2022 - Antal skibe ]]-Tabel1[[#This Row],[2021 - Antal skibe ]]</f>
        <v>0</v>
      </c>
      <c r="CE180" s="5"/>
      <c r="CF180" s="5"/>
      <c r="CG180" s="5"/>
      <c r="CH180" s="100" t="e">
        <f>(Tabel1[[#This Row],[Godsomsætning 2023]]-Tabel1[[#This Row],[Godsomsætning 2022]])/Tabel1[[#This Row],[Godsomsætning 2022]]</f>
        <v>#DIV/0!</v>
      </c>
      <c r="CI180" s="100" t="e">
        <f>(Tabel1[[#This Row],[Godsomsætning 2022]]-Tabel1[[#This Row],[Godsomsætning 2021]])/Tabel1[[#This Row],[Godsomsætning 2021]]</f>
        <v>#DIV/0!</v>
      </c>
      <c r="CJ180" s="99">
        <f>Tabel1[[#This Row],[Godsomsætning 2023]]-Tabel1[[#This Row],[Godsomsætning 2022]]</f>
        <v>0</v>
      </c>
      <c r="CK180" s="89">
        <f>Tabel1[[#This Row],[Godsomsætning 2022]]-Tabel1[[#This Row],[Godsomsætning 2021]]</f>
        <v>0</v>
      </c>
      <c r="CL180" s="54"/>
      <c r="CM180" s="54"/>
      <c r="CN180" s="54"/>
      <c r="CO180" s="19"/>
      <c r="CP180" s="1" t="s">
        <v>11</v>
      </c>
      <c r="CQ180" s="4" t="s">
        <v>13</v>
      </c>
      <c r="CR180" s="1">
        <v>2900</v>
      </c>
      <c r="CS180" s="1" t="s">
        <v>361</v>
      </c>
      <c r="CT180" s="15" t="s">
        <v>15</v>
      </c>
    </row>
    <row r="181" spans="1:98" s="97" customFormat="1" x14ac:dyDescent="0.25">
      <c r="A181" s="80" t="s">
        <v>260</v>
      </c>
      <c r="B181" s="117">
        <v>33824114</v>
      </c>
      <c r="C181" s="5" t="s">
        <v>111</v>
      </c>
      <c r="D181"/>
      <c r="E181">
        <v>331500</v>
      </c>
      <c r="F181" s="108">
        <v>44914</v>
      </c>
      <c r="G181" s="109"/>
      <c r="H181" s="109"/>
      <c r="I181" s="109" t="s">
        <v>307</v>
      </c>
      <c r="J181" s="109" t="s">
        <v>307</v>
      </c>
      <c r="K181" s="87" t="e">
        <f>Q181/R181-1</f>
        <v>#DIV/0!</v>
      </c>
      <c r="L181" s="87">
        <f>R181/S181-1</f>
        <v>-1</v>
      </c>
      <c r="M181" s="87">
        <f>S181/T181-1</f>
        <v>0.13453847829209864</v>
      </c>
      <c r="N181" s="110">
        <f>Q181-R181</f>
        <v>0</v>
      </c>
      <c r="O181" s="110">
        <f>R181-S181</f>
        <v>-979.32</v>
      </c>
      <c r="P181" s="110">
        <f>S181-T181</f>
        <v>116.13200000000006</v>
      </c>
      <c r="Q181" s="111"/>
      <c r="R181" s="111"/>
      <c r="S181" s="111">
        <v>979.32</v>
      </c>
      <c r="T181" s="111">
        <v>863.18799999999999</v>
      </c>
      <c r="U181" s="87" t="e">
        <f>(AA181-AB181)/ABS(AB181)</f>
        <v>#DIV/0!</v>
      </c>
      <c r="V181" s="87">
        <f>(AB181-AC181)/ABS(AC181)</f>
        <v>-1</v>
      </c>
      <c r="W181" s="87">
        <f>(AC181-AD181)/ABS(AD181)</f>
        <v>0.35974775936103681</v>
      </c>
      <c r="X181" s="110">
        <f>AA181-AB181</f>
        <v>0</v>
      </c>
      <c r="Y181" s="110">
        <f>AB181-AC181</f>
        <v>-156.114</v>
      </c>
      <c r="Z181" s="110">
        <f>AC181-AD181</f>
        <v>41.302999999999997</v>
      </c>
      <c r="AA181" s="111"/>
      <c r="AB181" s="111"/>
      <c r="AC181" s="111">
        <v>156.114</v>
      </c>
      <c r="AD181" s="111">
        <v>114.81100000000001</v>
      </c>
      <c r="AE181" s="87" t="e">
        <f>(AK181-AL181)/ABS(AL181)</f>
        <v>#DIV/0!</v>
      </c>
      <c r="AF181" s="87">
        <f>(AL181-AM181)/ABS(AM181)</f>
        <v>-1</v>
      </c>
      <c r="AG181" s="87">
        <f>(AM181-AN181)/ABS(AN181)</f>
        <v>0.39252904485761553</v>
      </c>
      <c r="AH181" s="110">
        <f>AK181-AL181</f>
        <v>0</v>
      </c>
      <c r="AI181" s="110">
        <f>AL181-AM181</f>
        <v>-139.75700000000001</v>
      </c>
      <c r="AJ181" s="110">
        <f>AM181-AN181</f>
        <v>39.39500000000001</v>
      </c>
      <c r="AK181" s="111"/>
      <c r="AL181" s="111"/>
      <c r="AM181" s="111">
        <v>139.75700000000001</v>
      </c>
      <c r="AN181" s="111">
        <v>100.36199999999999</v>
      </c>
      <c r="AO181" s="87" t="e">
        <f>(AU181-AV181)/ABS(AV181)</f>
        <v>#DIV/0!</v>
      </c>
      <c r="AP181" s="87">
        <f>(AV181-AW181)/ABS(AW181)</f>
        <v>-1</v>
      </c>
      <c r="AQ181" s="87">
        <f>(AW181-AX181)/ABS(AX181)</f>
        <v>0.37682096905681783</v>
      </c>
      <c r="AR181" s="110">
        <f>AU181-AV181</f>
        <v>0</v>
      </c>
      <c r="AS181" s="110">
        <f>AV181-AW181</f>
        <v>-155.37700000000001</v>
      </c>
      <c r="AT181" s="110">
        <f>AW181-AX181</f>
        <v>42.525000000000006</v>
      </c>
      <c r="AU181" s="111"/>
      <c r="AV181" s="111"/>
      <c r="AW181" s="111">
        <v>155.37700000000001</v>
      </c>
      <c r="AX181" s="111">
        <v>112.852</v>
      </c>
      <c r="AY181" s="87" t="e">
        <f>(BE181-BF181)/ABS(BF181)</f>
        <v>#DIV/0!</v>
      </c>
      <c r="AZ181" s="87">
        <f>(BF181-BG181)/ABS(BG181)</f>
        <v>-1</v>
      </c>
      <c r="BA181" s="87">
        <f>(BG181-BH181)/ABS(BH181)</f>
        <v>0.23889859004517031</v>
      </c>
      <c r="BB181" s="110">
        <f>BE181-BF181</f>
        <v>0</v>
      </c>
      <c r="BC181" s="110">
        <f>BF181-BG181</f>
        <v>-171.69399999999999</v>
      </c>
      <c r="BD181" s="110">
        <f>BG181-BH181</f>
        <v>33.107999999999976</v>
      </c>
      <c r="BE181" s="111"/>
      <c r="BF181" s="111"/>
      <c r="BG181" s="111">
        <v>171.69399999999999</v>
      </c>
      <c r="BH181" s="111">
        <v>138.58600000000001</v>
      </c>
      <c r="BI181" s="87" t="e">
        <f>(BO181-BP181)/ABS(BP181)</f>
        <v>#DIV/0!</v>
      </c>
      <c r="BJ181" s="87">
        <f>(BP181-BQ181)/ABS(BQ181)</f>
        <v>-1</v>
      </c>
      <c r="BK181" s="87">
        <f>(BQ181-BR181)/ABS(BR181)</f>
        <v>0.23624372950653036</v>
      </c>
      <c r="BL181" s="110">
        <f>BO181-BP181</f>
        <v>0</v>
      </c>
      <c r="BM181" s="110">
        <f>BP181-BQ181</f>
        <v>-334.42</v>
      </c>
      <c r="BN181" s="110">
        <f>BQ181-BR181</f>
        <v>63.907000000000039</v>
      </c>
      <c r="BO181" s="111"/>
      <c r="BP181" s="111"/>
      <c r="BQ181" s="111">
        <v>334.42</v>
      </c>
      <c r="BR181" s="111">
        <v>270.51299999999998</v>
      </c>
      <c r="BS181" s="87" t="e">
        <f>(BY181-BZ181)/ABS(BZ181)</f>
        <v>#DIV/0!</v>
      </c>
      <c r="BT181" s="87">
        <f>(BZ181-CA181)/ABS(CA181)</f>
        <v>-1</v>
      </c>
      <c r="BU181" s="87">
        <f>(CA181-CB181)/ABS(CB181)</f>
        <v>-1.4814814814814815E-2</v>
      </c>
      <c r="BV181" s="110">
        <f>BY181-BZ181</f>
        <v>0</v>
      </c>
      <c r="BW181" s="110">
        <f>BZ181-CA181</f>
        <v>-133</v>
      </c>
      <c r="BX181" s="110">
        <f>CA181-CB181</f>
        <v>-2</v>
      </c>
      <c r="BY181" s="54"/>
      <c r="BZ181" s="54"/>
      <c r="CA181" s="54">
        <v>133</v>
      </c>
      <c r="CB181" s="54">
        <v>135</v>
      </c>
      <c r="CC181" s="110">
        <f>Tabel1[[#This Row],[2023 - Antal skibe ]]-Tabel1[[#This Row],[2022 - Antal skibe ]]</f>
        <v>0</v>
      </c>
      <c r="CD181" s="110">
        <f>Tabel1[[#This Row],[2022 - Antal skibe ]]-Tabel1[[#This Row],[2021 - Antal skibe ]]</f>
        <v>0</v>
      </c>
      <c r="CE181" s="5"/>
      <c r="CF181" s="5"/>
      <c r="CG181" s="5"/>
      <c r="CH181" s="100" t="e">
        <f>(Tabel1[[#This Row],[Godsomsætning 2023]]-Tabel1[[#This Row],[Godsomsætning 2022]])/Tabel1[[#This Row],[Godsomsætning 2022]]</f>
        <v>#DIV/0!</v>
      </c>
      <c r="CI181" s="100" t="e">
        <f>(Tabel1[[#This Row],[Godsomsætning 2022]]-Tabel1[[#This Row],[Godsomsætning 2021]])/Tabel1[[#This Row],[Godsomsætning 2021]]</f>
        <v>#DIV/0!</v>
      </c>
      <c r="CJ181" s="99">
        <f>Tabel1[[#This Row],[Godsomsætning 2023]]-Tabel1[[#This Row],[Godsomsætning 2022]]</f>
        <v>0</v>
      </c>
      <c r="CK181" s="89">
        <f>Tabel1[[#This Row],[Godsomsætning 2022]]-Tabel1[[#This Row],[Godsomsætning 2021]]</f>
        <v>0</v>
      </c>
      <c r="CL181" s="54"/>
      <c r="CM181" s="54"/>
      <c r="CN181" s="54"/>
      <c r="CO181" s="19"/>
      <c r="CP181" s="1" t="s">
        <v>11</v>
      </c>
      <c r="CQ181" s="4" t="s">
        <v>13</v>
      </c>
      <c r="CR181" s="1">
        <v>5330</v>
      </c>
      <c r="CS181" s="1" t="s">
        <v>422</v>
      </c>
      <c r="CT181" s="15" t="s">
        <v>12</v>
      </c>
    </row>
    <row r="182" spans="1:98" s="97" customFormat="1" x14ac:dyDescent="0.25">
      <c r="A182" s="80" t="s">
        <v>429</v>
      </c>
      <c r="B182" s="117">
        <v>42191930</v>
      </c>
      <c r="C182" s="5" t="s">
        <v>112</v>
      </c>
      <c r="D182"/>
      <c r="E182">
        <v>502000</v>
      </c>
      <c r="F182" s="108">
        <v>45061</v>
      </c>
      <c r="G182" s="109"/>
      <c r="H182" s="109"/>
      <c r="I182" s="109" t="s">
        <v>21</v>
      </c>
      <c r="J182" s="109" t="s">
        <v>21</v>
      </c>
      <c r="K182" s="87" t="e">
        <f>Q182/R182-1</f>
        <v>#DIV/0!</v>
      </c>
      <c r="L182" s="87">
        <f>R182/S182-1</f>
        <v>-1</v>
      </c>
      <c r="M182" s="87">
        <f>S182/T182-1</f>
        <v>2.1528253285076135</v>
      </c>
      <c r="N182" s="110">
        <f>Q182-R182</f>
        <v>0</v>
      </c>
      <c r="O182" s="110">
        <f>R182-S182</f>
        <v>-1257.0219999999999</v>
      </c>
      <c r="P182" s="110">
        <f>S182-T182</f>
        <v>858.32499999999993</v>
      </c>
      <c r="Q182" s="111"/>
      <c r="R182" s="111"/>
      <c r="S182" s="111">
        <v>1257.0219999999999</v>
      </c>
      <c r="T182" s="111">
        <v>398.697</v>
      </c>
      <c r="U182" s="87" t="e">
        <f>(AA182-AB182)/ABS(AB182)</f>
        <v>#DIV/0!</v>
      </c>
      <c r="V182" s="87">
        <f>(AB182-AC182)/ABS(AC182)</f>
        <v>-1</v>
      </c>
      <c r="W182" s="87">
        <f>(AC182-AD182)/ABS(AD182)</f>
        <v>13.097771068288786</v>
      </c>
      <c r="X182" s="110">
        <f>AA182-AB182</f>
        <v>0</v>
      </c>
      <c r="Y182" s="110">
        <f>AB182-AC182</f>
        <v>-158.755</v>
      </c>
      <c r="Z182" s="110">
        <f>AC182-AD182</f>
        <v>147.494</v>
      </c>
      <c r="AA182" s="111"/>
      <c r="AB182" s="111"/>
      <c r="AC182" s="111">
        <v>158.755</v>
      </c>
      <c r="AD182" s="111">
        <v>11.260999999999999</v>
      </c>
      <c r="AE182" s="87" t="e">
        <f>(AK182-AL182)/ABS(AL182)</f>
        <v>#DIV/0!</v>
      </c>
      <c r="AF182" s="87">
        <f>(AL182-AM182)/ABS(AM182)</f>
        <v>-1</v>
      </c>
      <c r="AG182" s="87">
        <f>(AM182-AN182)/ABS(AN182)</f>
        <v>13.097771068288786</v>
      </c>
      <c r="AH182" s="110">
        <f>AK182-AL182</f>
        <v>0</v>
      </c>
      <c r="AI182" s="110">
        <f>AL182-AM182</f>
        <v>-158.755</v>
      </c>
      <c r="AJ182" s="110">
        <f>AM182-AN182</f>
        <v>147.494</v>
      </c>
      <c r="AK182" s="111"/>
      <c r="AL182" s="111"/>
      <c r="AM182" s="111">
        <v>158.755</v>
      </c>
      <c r="AN182" s="111">
        <v>11.260999999999999</v>
      </c>
      <c r="AO182" s="87" t="e">
        <f>(AU182-AV182)/ABS(AV182)</f>
        <v>#DIV/0!</v>
      </c>
      <c r="AP182" s="87">
        <f>(AV182-AW182)/ABS(AW182)</f>
        <v>-1</v>
      </c>
      <c r="AQ182" s="87">
        <f>(AW182-AX182)/ABS(AX182)</f>
        <v>13.066741398637578</v>
      </c>
      <c r="AR182" s="110">
        <f>AU182-AV182</f>
        <v>0</v>
      </c>
      <c r="AS182" s="110">
        <f>AV182-AW182</f>
        <v>-163.13200000000001</v>
      </c>
      <c r="AT182" s="110">
        <f>AW182-AX182</f>
        <v>151.535</v>
      </c>
      <c r="AU182" s="111"/>
      <c r="AV182" s="111"/>
      <c r="AW182" s="111">
        <v>163.13200000000001</v>
      </c>
      <c r="AX182" s="111">
        <v>11.597</v>
      </c>
      <c r="AY182" s="87" t="e">
        <f>(BE182-BF182)/ABS(BF182)</f>
        <v>#DIV/0!</v>
      </c>
      <c r="AZ182" s="87">
        <f>(BF182-BG182)/ABS(BG182)</f>
        <v>-1</v>
      </c>
      <c r="BA182" s="87">
        <f>(BG182-BH182)/ABS(BH182)</f>
        <v>3.8515934600507822</v>
      </c>
      <c r="BB182" s="110">
        <f>BE182-BF182</f>
        <v>0</v>
      </c>
      <c r="BC182" s="110">
        <f>BF182-BG182</f>
        <v>-204.45099999999999</v>
      </c>
      <c r="BD182" s="110">
        <f>BG182-BH182</f>
        <v>162.31</v>
      </c>
      <c r="BE182" s="111"/>
      <c r="BF182" s="111"/>
      <c r="BG182" s="111">
        <v>204.45099999999999</v>
      </c>
      <c r="BH182" s="111">
        <v>42.140999999999998</v>
      </c>
      <c r="BI182" s="87" t="e">
        <f>(BO182-BP182)/ABS(BP182)</f>
        <v>#DIV/0!</v>
      </c>
      <c r="BJ182" s="87">
        <f>(BP182-BQ182)/ABS(BQ182)</f>
        <v>-1</v>
      </c>
      <c r="BK182" s="87">
        <f>(BQ182-BR182)/ABS(BR182)</f>
        <v>2.665475977853188</v>
      </c>
      <c r="BL182" s="110">
        <f>BO182-BP182</f>
        <v>0</v>
      </c>
      <c r="BM182" s="110">
        <f>BP182-BQ182</f>
        <v>-328.36799999999999</v>
      </c>
      <c r="BN182" s="110">
        <f>BQ182-BR182</f>
        <v>238.78399999999999</v>
      </c>
      <c r="BO182" s="111"/>
      <c r="BP182" s="111"/>
      <c r="BQ182" s="111">
        <v>328.36799999999999</v>
      </c>
      <c r="BR182" s="111">
        <v>89.584000000000003</v>
      </c>
      <c r="BS182" s="87" t="e">
        <f>(BY182-BZ182)/ABS(BZ182)</f>
        <v>#DIV/0!</v>
      </c>
      <c r="BT182" s="87" t="e">
        <f>(BZ182-CA182)/ABS(CA182)</f>
        <v>#DIV/0!</v>
      </c>
      <c r="BU182" s="87" t="e">
        <f>(CA182-CB182)/ABS(CB182)</f>
        <v>#DIV/0!</v>
      </c>
      <c r="BV182" s="110">
        <f>BY182-BZ182</f>
        <v>0</v>
      </c>
      <c r="BW182" s="110">
        <f>BZ182-CA182</f>
        <v>0</v>
      </c>
      <c r="BX182" s="110">
        <f>CA182-CB182</f>
        <v>0</v>
      </c>
      <c r="BY182" s="54"/>
      <c r="BZ182" s="54"/>
      <c r="CA182" s="54">
        <v>0</v>
      </c>
      <c r="CB182" s="54">
        <v>0</v>
      </c>
      <c r="CC182" s="110">
        <f>Tabel1[[#This Row],[2023 - Antal skibe ]]-Tabel1[[#This Row],[2022 - Antal skibe ]]</f>
        <v>0</v>
      </c>
      <c r="CD182" s="110">
        <f>Tabel1[[#This Row],[2022 - Antal skibe ]]-Tabel1[[#This Row],[2021 - Antal skibe ]]</f>
        <v>0</v>
      </c>
      <c r="CE182" s="5"/>
      <c r="CF182" s="5"/>
      <c r="CG182" s="5"/>
      <c r="CH182" s="100" t="e">
        <f>(Tabel1[[#This Row],[Godsomsætning 2023]]-Tabel1[[#This Row],[Godsomsætning 2022]])/Tabel1[[#This Row],[Godsomsætning 2022]]</f>
        <v>#DIV/0!</v>
      </c>
      <c r="CI182" s="100" t="e">
        <f>(Tabel1[[#This Row],[Godsomsætning 2022]]-Tabel1[[#This Row],[Godsomsætning 2021]])/Tabel1[[#This Row],[Godsomsætning 2021]]</f>
        <v>#DIV/0!</v>
      </c>
      <c r="CJ182" s="99"/>
      <c r="CK182" s="89">
        <f>Tabel1[[#This Row],[Godsomsætning 2022]]-Tabel1[[#This Row],[Godsomsætning 2021]]</f>
        <v>0</v>
      </c>
      <c r="CL182" s="54"/>
      <c r="CM182" s="54"/>
      <c r="CN182" s="54"/>
      <c r="CO182" s="19"/>
      <c r="CP182" s="1" t="s">
        <v>9</v>
      </c>
      <c r="CQ182" s="4"/>
      <c r="CR182" s="1">
        <v>2100</v>
      </c>
      <c r="CS182" s="1" t="s">
        <v>360</v>
      </c>
      <c r="CT182" s="15" t="s">
        <v>15</v>
      </c>
    </row>
    <row r="183" spans="1:98" s="97" customFormat="1" x14ac:dyDescent="0.25">
      <c r="A183" s="80" t="s">
        <v>287</v>
      </c>
      <c r="B183" s="117">
        <v>25490762</v>
      </c>
      <c r="C183" s="5" t="s">
        <v>355</v>
      </c>
      <c r="D183"/>
      <c r="E183">
        <v>711210</v>
      </c>
      <c r="F183" s="108">
        <v>45041</v>
      </c>
      <c r="G183" s="109"/>
      <c r="H183" s="109"/>
      <c r="I183" s="109" t="s">
        <v>21</v>
      </c>
      <c r="J183" s="109" t="s">
        <v>21</v>
      </c>
      <c r="K183" s="87" t="e">
        <f>Q183/R183-1</f>
        <v>#DIV/0!</v>
      </c>
      <c r="L183" s="87">
        <f>R183/S183-1</f>
        <v>-1</v>
      </c>
      <c r="M183" s="87">
        <f>S183/T183-1</f>
        <v>0.38392254590801733</v>
      </c>
      <c r="N183" s="110">
        <f>Q183-R183</f>
        <v>0</v>
      </c>
      <c r="O183" s="110">
        <f>R183-S183</f>
        <v>-3410.2910000000002</v>
      </c>
      <c r="P183" s="110">
        <f>S183-T183</f>
        <v>946.07000000000016</v>
      </c>
      <c r="Q183" s="111"/>
      <c r="R183" s="111"/>
      <c r="S183" s="111">
        <v>3410.2910000000002</v>
      </c>
      <c r="T183" s="111">
        <v>2464.221</v>
      </c>
      <c r="U183" s="87" t="e">
        <f>(AA183-AB183)/ABS(AB183)</f>
        <v>#DIV/0!</v>
      </c>
      <c r="V183" s="87">
        <f>(AB183-AC183)/ABS(AC183)</f>
        <v>-1</v>
      </c>
      <c r="W183" s="87">
        <f>(AC183-AD183)/ABS(AD183)</f>
        <v>0.29147630977171263</v>
      </c>
      <c r="X183" s="110">
        <f>AA183-AB183</f>
        <v>0</v>
      </c>
      <c r="Y183" s="110">
        <f>AB183-AC183</f>
        <v>-1832.663</v>
      </c>
      <c r="Z183" s="110">
        <f>AC183-AD183</f>
        <v>413.61799999999994</v>
      </c>
      <c r="AA183" s="111"/>
      <c r="AB183" s="111"/>
      <c r="AC183" s="111">
        <v>1832.663</v>
      </c>
      <c r="AD183" s="111">
        <v>1419.0450000000001</v>
      </c>
      <c r="AE183" s="87" t="e">
        <f>(AK183-AL183)/ABS(AL183)</f>
        <v>#DIV/0!</v>
      </c>
      <c r="AF183" s="87">
        <f>(AL183-AM183)/ABS(AM183)</f>
        <v>-1</v>
      </c>
      <c r="AG183" s="87">
        <f>(AM183-AN183)/ABS(AN183)</f>
        <v>2.4832716101338268</v>
      </c>
      <c r="AH183" s="110">
        <f>AK183-AL183</f>
        <v>0</v>
      </c>
      <c r="AI183" s="110">
        <f>AL183-AM183</f>
        <v>-165.53899999999999</v>
      </c>
      <c r="AJ183" s="110">
        <f>AM183-AN183</f>
        <v>118.01499999999999</v>
      </c>
      <c r="AK183" s="111"/>
      <c r="AL183" s="111"/>
      <c r="AM183" s="111">
        <v>165.53899999999999</v>
      </c>
      <c r="AN183" s="111">
        <v>47.524000000000001</v>
      </c>
      <c r="AO183" s="87" t="e">
        <f>(AU183-AV183)/ABS(AV183)</f>
        <v>#DIV/0!</v>
      </c>
      <c r="AP183" s="87">
        <f>(AV183-AW183)/ABS(AW183)</f>
        <v>-1</v>
      </c>
      <c r="AQ183" s="87">
        <f>(AW183-AX183)/ABS(AX183)</f>
        <v>2.9709415701663575</v>
      </c>
      <c r="AR183" s="110">
        <f>AU183-AV183</f>
        <v>0</v>
      </c>
      <c r="AS183" s="110">
        <f>AV183-AW183</f>
        <v>-164.941</v>
      </c>
      <c r="AT183" s="110">
        <f>AW183-AX183</f>
        <v>123.404</v>
      </c>
      <c r="AU183" s="111"/>
      <c r="AV183" s="111"/>
      <c r="AW183" s="111">
        <v>164.941</v>
      </c>
      <c r="AX183" s="111">
        <v>41.536999999999999</v>
      </c>
      <c r="AY183" s="87" t="e">
        <f>(BE183-BF183)/ABS(BF183)</f>
        <v>#DIV/0!</v>
      </c>
      <c r="AZ183" s="87">
        <f>(BF183-BG183)/ABS(BG183)</f>
        <v>-1</v>
      </c>
      <c r="BA183" s="87">
        <f>(BG183-BH183)/ABS(BH183)</f>
        <v>0.61983260378084581</v>
      </c>
      <c r="BB183" s="110">
        <f>BE183-BF183</f>
        <v>0</v>
      </c>
      <c r="BC183" s="110">
        <f>BF183-BG183</f>
        <v>-336.74700000000001</v>
      </c>
      <c r="BD183" s="110">
        <f>BG183-BH183</f>
        <v>128.85700000000003</v>
      </c>
      <c r="BE183" s="111"/>
      <c r="BF183" s="111"/>
      <c r="BG183" s="111">
        <v>336.74700000000001</v>
      </c>
      <c r="BH183" s="111">
        <v>207.89</v>
      </c>
      <c r="BI183" s="87" t="e">
        <f>(BO183-BP183)/ABS(BP183)</f>
        <v>#DIV/0!</v>
      </c>
      <c r="BJ183" s="87">
        <f>(BP183-BQ183)/ABS(BQ183)</f>
        <v>-1</v>
      </c>
      <c r="BK183" s="87">
        <f>(BQ183-BR183)/ABS(BR183)</f>
        <v>-0.22220318399866151</v>
      </c>
      <c r="BL183" s="110">
        <f>BO183-BP183</f>
        <v>0</v>
      </c>
      <c r="BM183" s="110">
        <f>BP183-BQ183</f>
        <v>-1348.1980000000001</v>
      </c>
      <c r="BN183" s="110">
        <f>BQ183-BR183</f>
        <v>-385.15699999999993</v>
      </c>
      <c r="BO183" s="111"/>
      <c r="BP183" s="111"/>
      <c r="BQ183" s="111">
        <v>1348.1980000000001</v>
      </c>
      <c r="BR183" s="111">
        <v>1733.355</v>
      </c>
      <c r="BS183" s="87" t="e">
        <f>(BY183-BZ183)/ABS(BZ183)</f>
        <v>#DIV/0!</v>
      </c>
      <c r="BT183" s="87">
        <f>(BZ183-CA183)/ABS(CA183)</f>
        <v>-1</v>
      </c>
      <c r="BU183" s="87">
        <f>(CA183-CB183)/ABS(CB183)</f>
        <v>0.11618004866180048</v>
      </c>
      <c r="BV183" s="110">
        <f>BY183-BZ183</f>
        <v>0</v>
      </c>
      <c r="BW183" s="110">
        <f>BZ183-CA183</f>
        <v>-1835</v>
      </c>
      <c r="BX183" s="110">
        <f>CA183-CB183</f>
        <v>191</v>
      </c>
      <c r="BY183" s="54"/>
      <c r="BZ183" s="54"/>
      <c r="CA183" s="54">
        <v>1835</v>
      </c>
      <c r="CB183" s="54">
        <v>1644</v>
      </c>
      <c r="CC183" s="110">
        <f>Tabel1[[#This Row],[2023 - Antal skibe ]]-Tabel1[[#This Row],[2022 - Antal skibe ]]</f>
        <v>0</v>
      </c>
      <c r="CD183" s="110">
        <f>Tabel1[[#This Row],[2022 - Antal skibe ]]-Tabel1[[#This Row],[2021 - Antal skibe ]]</f>
        <v>0</v>
      </c>
      <c r="CE183" s="5"/>
      <c r="CF183" s="5"/>
      <c r="CG183" s="5"/>
      <c r="CH183" s="100" t="e">
        <f>(Tabel1[[#This Row],[Godsomsætning 2023]]-Tabel1[[#This Row],[Godsomsætning 2022]])/Tabel1[[#This Row],[Godsomsætning 2022]]</f>
        <v>#DIV/0!</v>
      </c>
      <c r="CI183" s="100" t="e">
        <f>(Tabel1[[#This Row],[Godsomsætning 2022]]-Tabel1[[#This Row],[Godsomsætning 2021]])/Tabel1[[#This Row],[Godsomsætning 2021]]</f>
        <v>#DIV/0!</v>
      </c>
      <c r="CJ183" s="99">
        <f>Tabel1[[#This Row],[Godsomsætning 2023]]-Tabel1[[#This Row],[Godsomsætning 2022]]</f>
        <v>0</v>
      </c>
      <c r="CK183" s="89">
        <f>Tabel1[[#This Row],[Godsomsætning 2022]]-Tabel1[[#This Row],[Godsomsætning 2021]]</f>
        <v>0</v>
      </c>
      <c r="CL183" s="54"/>
      <c r="CM183" s="54"/>
      <c r="CN183" s="54"/>
      <c r="CO183" s="19"/>
      <c r="CP183" s="1" t="s">
        <v>9</v>
      </c>
      <c r="CQ183" s="4" t="s">
        <v>13</v>
      </c>
      <c r="CR183" s="1">
        <v>6700</v>
      </c>
      <c r="CS183" s="1" t="s">
        <v>328</v>
      </c>
      <c r="CT183" s="15" t="s">
        <v>12</v>
      </c>
    </row>
    <row r="184" spans="1:98" s="97" customFormat="1" x14ac:dyDescent="0.25">
      <c r="A184" s="80" t="s">
        <v>424</v>
      </c>
      <c r="B184" s="117">
        <v>52020212</v>
      </c>
      <c r="C184" s="5" t="s">
        <v>353</v>
      </c>
      <c r="D184"/>
      <c r="E184">
        <v>522920</v>
      </c>
      <c r="F184" s="108">
        <v>45071</v>
      </c>
      <c r="G184" s="109"/>
      <c r="H184" s="109"/>
      <c r="I184" s="109" t="s">
        <v>21</v>
      </c>
      <c r="J184" s="109" t="s">
        <v>21</v>
      </c>
      <c r="K184" s="87" t="e">
        <f>Q184/R184-1</f>
        <v>#DIV/0!</v>
      </c>
      <c r="L184" s="87">
        <f>R184/S184-1</f>
        <v>-1</v>
      </c>
      <c r="M184" s="87">
        <f>S184/T184-1</f>
        <v>0.20591007922696414</v>
      </c>
      <c r="N184" s="110">
        <f>Q184-R184</f>
        <v>0</v>
      </c>
      <c r="O184" s="110">
        <f>R184-S184</f>
        <v>-1778.1120000000001</v>
      </c>
      <c r="P184" s="110">
        <f>S184-T184</f>
        <v>303.61400000000003</v>
      </c>
      <c r="Q184" s="111"/>
      <c r="R184" s="111"/>
      <c r="S184" s="111">
        <v>1778.1120000000001</v>
      </c>
      <c r="T184" s="111">
        <v>1474.498</v>
      </c>
      <c r="U184" s="87" t="e">
        <f>(AA184-AB184)/ABS(AB184)</f>
        <v>#DIV/0!</v>
      </c>
      <c r="V184" s="87">
        <f>(AB184-AC184)/ABS(AC184)</f>
        <v>-1</v>
      </c>
      <c r="W184" s="87">
        <f>(AC184-AD184)/ABS(AD184)</f>
        <v>0.21441486376956181</v>
      </c>
      <c r="X184" s="110">
        <f>AA184-AB184</f>
        <v>0</v>
      </c>
      <c r="Y184" s="110">
        <f>AB184-AC184</f>
        <v>-97.39</v>
      </c>
      <c r="Z184" s="110">
        <f>AC184-AD184</f>
        <v>17.195000000000007</v>
      </c>
      <c r="AA184" s="111"/>
      <c r="AB184" s="111"/>
      <c r="AC184" s="111">
        <v>97.39</v>
      </c>
      <c r="AD184" s="111">
        <v>80.194999999999993</v>
      </c>
      <c r="AE184" s="87" t="e">
        <f>(AK184-AL184)/ABS(AL184)</f>
        <v>#DIV/0!</v>
      </c>
      <c r="AF184" s="87">
        <f>(AL184-AM184)/ABS(AM184)</f>
        <v>-1</v>
      </c>
      <c r="AG184" s="87">
        <f>(AM184-AN184)/ABS(AN184)</f>
        <v>0.23735550935550936</v>
      </c>
      <c r="AH184" s="110">
        <f>AK184-AL184</f>
        <v>0</v>
      </c>
      <c r="AI184" s="110">
        <f>AL184-AM184</f>
        <v>-74.396000000000001</v>
      </c>
      <c r="AJ184" s="110">
        <f>AM184-AN184</f>
        <v>14.271000000000001</v>
      </c>
      <c r="AK184" s="111"/>
      <c r="AL184" s="111"/>
      <c r="AM184" s="111">
        <v>74.396000000000001</v>
      </c>
      <c r="AN184" s="111">
        <v>60.125</v>
      </c>
      <c r="AO184" s="87" t="e">
        <f>(AU184-AV184)/ABS(AV184)</f>
        <v>#DIV/0!</v>
      </c>
      <c r="AP184" s="87">
        <f>(AV184-AW184)/ABS(AW184)</f>
        <v>-1</v>
      </c>
      <c r="AQ184" s="87">
        <f>(AW184-AX184)/ABS(AX184)</f>
        <v>8.6555211458433125E-3</v>
      </c>
      <c r="AR184" s="110">
        <f>AU184-AV184</f>
        <v>0</v>
      </c>
      <c r="AS184" s="110">
        <f>AV184-AW184</f>
        <v>-166.75899999999999</v>
      </c>
      <c r="AT184" s="110">
        <f>AW184-AX184</f>
        <v>1.4309999999999832</v>
      </c>
      <c r="AU184" s="111"/>
      <c r="AV184" s="111"/>
      <c r="AW184" s="111">
        <v>166.75899999999999</v>
      </c>
      <c r="AX184" s="111">
        <v>165.328</v>
      </c>
      <c r="AY184" s="87" t="e">
        <f>(BE184-BF184)/ABS(BF184)</f>
        <v>#DIV/0!</v>
      </c>
      <c r="AZ184" s="87">
        <f>(BF184-BG184)/ABS(BG184)</f>
        <v>-1</v>
      </c>
      <c r="BA184" s="87">
        <f>(BG184-BH184)/ABS(BH184)</f>
        <v>5.1469339222014486E-2</v>
      </c>
      <c r="BB184" s="110">
        <f>BE184-BF184</f>
        <v>0</v>
      </c>
      <c r="BC184" s="110">
        <f>BF184-BG184</f>
        <v>-693.28</v>
      </c>
      <c r="BD184" s="110">
        <f>BG184-BH184</f>
        <v>33.935999999999922</v>
      </c>
      <c r="BE184" s="111"/>
      <c r="BF184" s="111"/>
      <c r="BG184" s="111">
        <v>693.28</v>
      </c>
      <c r="BH184" s="111">
        <v>659.34400000000005</v>
      </c>
      <c r="BI184" s="87" t="e">
        <f>(BO184-BP184)/ABS(BP184)</f>
        <v>#DIV/0!</v>
      </c>
      <c r="BJ184" s="87">
        <f>(BP184-BQ184)/ABS(BQ184)</f>
        <v>-1</v>
      </c>
      <c r="BK184" s="87">
        <f>(BQ184-BR184)/ABS(BR184)</f>
        <v>9.0462191562748803E-2</v>
      </c>
      <c r="BL184" s="110">
        <f>BO184-BP184</f>
        <v>0</v>
      </c>
      <c r="BM184" s="110">
        <f>BP184-BQ184</f>
        <v>-1027.4880000000001</v>
      </c>
      <c r="BN184" s="110">
        <f>BQ184-BR184</f>
        <v>85.238000000000056</v>
      </c>
      <c r="BO184" s="111"/>
      <c r="BP184" s="111"/>
      <c r="BQ184" s="111">
        <v>1027.4880000000001</v>
      </c>
      <c r="BR184" s="111">
        <v>942.25</v>
      </c>
      <c r="BS184" s="87" t="e">
        <f>(BY184-BZ184)/ABS(BZ184)</f>
        <v>#DIV/0!</v>
      </c>
      <c r="BT184" s="87">
        <f>(BZ184-CA184)/ABS(CA184)</f>
        <v>-1</v>
      </c>
      <c r="BU184" s="87">
        <f>(CA184-CB184)/ABS(CB184)</f>
        <v>0.1111111111111111</v>
      </c>
      <c r="BV184" s="110">
        <f>BY184-BZ184</f>
        <v>0</v>
      </c>
      <c r="BW184" s="110">
        <f>BZ184-CA184</f>
        <v>-20</v>
      </c>
      <c r="BX184" s="110">
        <f>CA184-CB184</f>
        <v>2</v>
      </c>
      <c r="BY184" s="54"/>
      <c r="BZ184" s="54"/>
      <c r="CA184" s="54">
        <v>20</v>
      </c>
      <c r="CB184" s="54">
        <v>18</v>
      </c>
      <c r="CC184" s="110">
        <f>Tabel1[[#This Row],[2023 - Antal skibe ]]-Tabel1[[#This Row],[2022 - Antal skibe ]]</f>
        <v>0</v>
      </c>
      <c r="CD184" s="110">
        <f>Tabel1[[#This Row],[2022 - Antal skibe ]]-Tabel1[[#This Row],[2021 - Antal skibe ]]</f>
        <v>0</v>
      </c>
      <c r="CE184" s="5"/>
      <c r="CF184" s="5"/>
      <c r="CG184" s="5"/>
      <c r="CH184" s="100" t="e">
        <f>(Tabel1[[#This Row],[Godsomsætning 2023]]-Tabel1[[#This Row],[Godsomsætning 2022]])/Tabel1[[#This Row],[Godsomsætning 2022]]</f>
        <v>#DIV/0!</v>
      </c>
      <c r="CI184" s="100" t="e">
        <f>(Tabel1[[#This Row],[Godsomsætning 2022]]-Tabel1[[#This Row],[Godsomsætning 2021]])/Tabel1[[#This Row],[Godsomsætning 2021]]</f>
        <v>#DIV/0!</v>
      </c>
      <c r="CJ184" s="99"/>
      <c r="CK184" s="89">
        <f>Tabel1[[#This Row],[Godsomsætning 2022]]-Tabel1[[#This Row],[Godsomsætning 2021]]</f>
        <v>0</v>
      </c>
      <c r="CL184" s="54"/>
      <c r="CM184" s="54"/>
      <c r="CN184" s="54"/>
      <c r="CO184" s="19"/>
      <c r="CP184" s="1" t="s">
        <v>11</v>
      </c>
      <c r="CQ184" s="4"/>
      <c r="CR184" s="1">
        <v>6200</v>
      </c>
      <c r="CS184" s="1" t="s">
        <v>425</v>
      </c>
      <c r="CT184" s="15" t="s">
        <v>12</v>
      </c>
    </row>
    <row r="185" spans="1:98" s="97" customFormat="1" x14ac:dyDescent="0.25">
      <c r="A185" s="80" t="s">
        <v>167</v>
      </c>
      <c r="B185" s="117">
        <v>34086796</v>
      </c>
      <c r="C185" s="5" t="s">
        <v>165</v>
      </c>
      <c r="D185" t="s">
        <v>202</v>
      </c>
      <c r="E185">
        <v>701010</v>
      </c>
      <c r="F185" s="108">
        <v>45057</v>
      </c>
      <c r="G185" s="109"/>
      <c r="H185" s="109"/>
      <c r="I185" s="109" t="s">
        <v>21</v>
      </c>
      <c r="J185" s="109" t="s">
        <v>21</v>
      </c>
      <c r="K185" s="87" t="e">
        <f>Q185/R185-1</f>
        <v>#DIV/0!</v>
      </c>
      <c r="L185" s="87">
        <f>R185/S185-1</f>
        <v>-1</v>
      </c>
      <c r="M185" s="87">
        <f>S185/T185-1</f>
        <v>0.47388070820387895</v>
      </c>
      <c r="N185" s="110">
        <f>Q185-R185</f>
        <v>0</v>
      </c>
      <c r="O185" s="110">
        <f>R185-S185</f>
        <v>-1879.5309999999999</v>
      </c>
      <c r="P185" s="110">
        <f>S185-T185</f>
        <v>604.30499999999984</v>
      </c>
      <c r="Q185" s="111"/>
      <c r="R185" s="111"/>
      <c r="S185" s="111">
        <v>1879.5309999999999</v>
      </c>
      <c r="T185" s="111">
        <v>1275.2260000000001</v>
      </c>
      <c r="U185" s="87" t="e">
        <f>(AA185-AB185)/ABS(AB185)</f>
        <v>#DIV/0!</v>
      </c>
      <c r="V185" s="87">
        <f>(AB185-AC185)/ABS(AC185)</f>
        <v>-1</v>
      </c>
      <c r="W185" s="87">
        <f>(AC185-AD185)/ABS(AD185)</f>
        <v>0.40379563198335255</v>
      </c>
      <c r="X185" s="110">
        <f>AA185-AB185</f>
        <v>0</v>
      </c>
      <c r="Y185" s="110">
        <f>AB185-AC185</f>
        <v>-568.00800000000004</v>
      </c>
      <c r="Z185" s="110">
        <f>AC185-AD185</f>
        <v>163.38500000000005</v>
      </c>
      <c r="AA185" s="111"/>
      <c r="AB185" s="111"/>
      <c r="AC185" s="111">
        <v>568.00800000000004</v>
      </c>
      <c r="AD185" s="111">
        <v>404.62299999999999</v>
      </c>
      <c r="AE185" s="87" t="e">
        <f>(AK185-AL185)/ABS(AL185)</f>
        <v>#DIV/0!</v>
      </c>
      <c r="AF185" s="87">
        <f>(AL185-AM185)/ABS(AM185)</f>
        <v>-1</v>
      </c>
      <c r="AG185" s="87">
        <f>(AM185-AN185)/ABS(AN185)</f>
        <v>0.91712570621468925</v>
      </c>
      <c r="AH185" s="110">
        <f>AK185-AL185</f>
        <v>0</v>
      </c>
      <c r="AI185" s="110">
        <f>AL185-AM185</f>
        <v>-217.172</v>
      </c>
      <c r="AJ185" s="110">
        <f>AM185-AN185</f>
        <v>103.892</v>
      </c>
      <c r="AK185" s="111"/>
      <c r="AL185" s="111"/>
      <c r="AM185" s="111">
        <v>217.172</v>
      </c>
      <c r="AN185" s="111">
        <v>113.28</v>
      </c>
      <c r="AO185" s="87" t="e">
        <f>(AU185-AV185)/ABS(AV185)</f>
        <v>#DIV/0!</v>
      </c>
      <c r="AP185" s="87">
        <f>(AV185-AW185)/ABS(AW185)</f>
        <v>-1</v>
      </c>
      <c r="AQ185" s="87">
        <f>(AW185-AX185)/ABS(AX185)</f>
        <v>0.62467933317588431</v>
      </c>
      <c r="AR185" s="110">
        <f>AU185-AV185</f>
        <v>0</v>
      </c>
      <c r="AS185" s="110">
        <f>AV185-AW185</f>
        <v>-199.49600000000001</v>
      </c>
      <c r="AT185" s="110">
        <f>AW185-AX185</f>
        <v>76.705000000000013</v>
      </c>
      <c r="AU185" s="111"/>
      <c r="AV185" s="111"/>
      <c r="AW185" s="111">
        <v>199.49600000000001</v>
      </c>
      <c r="AX185" s="111">
        <v>122.791</v>
      </c>
      <c r="AY185" s="87" t="e">
        <f>(BE185-BF185)/ABS(BF185)</f>
        <v>#DIV/0!</v>
      </c>
      <c r="AZ185" s="87">
        <f>(BF185-BG185)/ABS(BG185)</f>
        <v>-1</v>
      </c>
      <c r="BA185" s="87">
        <f>(BG185-BH185)/ABS(BH185)</f>
        <v>-1.9779140602222911E-2</v>
      </c>
      <c r="BB185" s="110">
        <f>BE185-BF185</f>
        <v>0</v>
      </c>
      <c r="BC185" s="110">
        <f>BF185-BG185</f>
        <v>-574.92600000000004</v>
      </c>
      <c r="BD185" s="110">
        <f>BG185-BH185</f>
        <v>-11.600999999999999</v>
      </c>
      <c r="BE185" s="111"/>
      <c r="BF185" s="111"/>
      <c r="BG185" s="111">
        <v>574.92600000000004</v>
      </c>
      <c r="BH185" s="111">
        <v>586.52700000000004</v>
      </c>
      <c r="BI185" s="87" t="e">
        <f>(BO185-BP185)/ABS(BP185)</f>
        <v>#DIV/0!</v>
      </c>
      <c r="BJ185" s="87">
        <f>(BP185-BQ185)/ABS(BQ185)</f>
        <v>-1</v>
      </c>
      <c r="BK185" s="87">
        <f>(BQ185-BR185)/ABS(BR185)</f>
        <v>0.12334993784519234</v>
      </c>
      <c r="BL185" s="110">
        <f>BO185-BP185</f>
        <v>0</v>
      </c>
      <c r="BM185" s="110">
        <f>BP185-BQ185</f>
        <v>-1252.4880000000001</v>
      </c>
      <c r="BN185" s="110">
        <f>BQ185-BR185</f>
        <v>137.52999999999997</v>
      </c>
      <c r="BO185" s="111"/>
      <c r="BP185" s="111"/>
      <c r="BQ185" s="111">
        <v>1252.4880000000001</v>
      </c>
      <c r="BR185" s="111">
        <v>1114.9580000000001</v>
      </c>
      <c r="BS185" s="87" t="e">
        <f>(BY185-BZ185)/ABS(BZ185)</f>
        <v>#DIV/0!</v>
      </c>
      <c r="BT185" s="87">
        <f>(BZ185-CA185)/ABS(CA185)</f>
        <v>-1</v>
      </c>
      <c r="BU185" s="87">
        <f>(CA185-CB185)/ABS(CB185)</f>
        <v>7.8453038674033151E-2</v>
      </c>
      <c r="BV185" s="110">
        <f>BY185-BZ185</f>
        <v>0</v>
      </c>
      <c r="BW185" s="110">
        <f>BZ185-CA185</f>
        <v>-976</v>
      </c>
      <c r="BX185" s="110">
        <f>CA185-CB185</f>
        <v>71</v>
      </c>
      <c r="BY185" s="54"/>
      <c r="BZ185" s="54"/>
      <c r="CA185" s="54">
        <v>976</v>
      </c>
      <c r="CB185" s="54">
        <v>905</v>
      </c>
      <c r="CC185" s="110">
        <f>Tabel1[[#This Row],[2023 - Antal skibe ]]-Tabel1[[#This Row],[2022 - Antal skibe ]]</f>
        <v>0</v>
      </c>
      <c r="CD185" s="110">
        <f>Tabel1[[#This Row],[2022 - Antal skibe ]]-Tabel1[[#This Row],[2021 - Antal skibe ]]</f>
        <v>0</v>
      </c>
      <c r="CE185" s="5"/>
      <c r="CF185" s="5"/>
      <c r="CG185" s="5"/>
      <c r="CH185" s="100" t="e">
        <f>(Tabel1[[#This Row],[Godsomsætning 2023]]-Tabel1[[#This Row],[Godsomsætning 2022]])/Tabel1[[#This Row],[Godsomsætning 2022]]</f>
        <v>#DIV/0!</v>
      </c>
      <c r="CI185" s="100" t="e">
        <f>(Tabel1[[#This Row],[Godsomsætning 2022]]-Tabel1[[#This Row],[Godsomsætning 2021]])/Tabel1[[#This Row],[Godsomsætning 2021]]</f>
        <v>#DIV/0!</v>
      </c>
      <c r="CJ185" s="99">
        <f>Tabel1[[#This Row],[Godsomsætning 2023]]-Tabel1[[#This Row],[Godsomsætning 2022]]</f>
        <v>0</v>
      </c>
      <c r="CK185" s="89">
        <f>Tabel1[[#This Row],[Godsomsætning 2022]]-Tabel1[[#This Row],[Godsomsætning 2021]]</f>
        <v>0</v>
      </c>
      <c r="CL185" s="54"/>
      <c r="CM185" s="54"/>
      <c r="CN185" s="54"/>
      <c r="CO185" s="19"/>
      <c r="CP185" s="1" t="s">
        <v>18</v>
      </c>
      <c r="CQ185" s="4" t="s">
        <v>13</v>
      </c>
      <c r="CR185" s="1">
        <v>9400</v>
      </c>
      <c r="CS185" s="1" t="s">
        <v>332</v>
      </c>
      <c r="CT185" s="15" t="s">
        <v>14</v>
      </c>
    </row>
    <row r="186" spans="1:98" s="97" customFormat="1" x14ac:dyDescent="0.25">
      <c r="A186" s="80" t="s">
        <v>280</v>
      </c>
      <c r="B186" s="117">
        <v>26480531</v>
      </c>
      <c r="C186" s="5" t="s">
        <v>284</v>
      </c>
      <c r="D186"/>
      <c r="E186">
        <v>467100</v>
      </c>
      <c r="F186" s="108">
        <v>45097</v>
      </c>
      <c r="G186" s="109"/>
      <c r="H186" s="109"/>
      <c r="I186" s="109" t="s">
        <v>21</v>
      </c>
      <c r="J186" s="109" t="s">
        <v>21</v>
      </c>
      <c r="K186" s="87" t="e">
        <f>Q186/R186-1</f>
        <v>#DIV/0!</v>
      </c>
      <c r="L186" s="87">
        <f>R186/S186-1</f>
        <v>-1</v>
      </c>
      <c r="M186" s="87">
        <f>S186/T186-1</f>
        <v>0.55537051565231321</v>
      </c>
      <c r="N186" s="110">
        <f>Q186-R186</f>
        <v>0</v>
      </c>
      <c r="O186" s="110">
        <f>R186-S186</f>
        <v>-7993.7209999999995</v>
      </c>
      <c r="P186" s="110">
        <f>S186-T186</f>
        <v>2854.2889999999998</v>
      </c>
      <c r="Q186" s="111"/>
      <c r="R186" s="111"/>
      <c r="S186" s="111">
        <v>7993.7209999999995</v>
      </c>
      <c r="T186" s="111">
        <v>5139.4319999999998</v>
      </c>
      <c r="U186" s="87" t="e">
        <f>(AA186-AB186)/ABS(AB186)</f>
        <v>#DIV/0!</v>
      </c>
      <c r="V186" s="87">
        <f>(AB186-AC186)/ABS(AC186)</f>
        <v>-1</v>
      </c>
      <c r="W186" s="87">
        <f>(AC186-AD186)/ABS(AD186)</f>
        <v>1.5057523206989398</v>
      </c>
      <c r="X186" s="110">
        <f>AA186-AB186</f>
        <v>0</v>
      </c>
      <c r="Y186" s="110">
        <f>AB186-AC186</f>
        <v>-266.15600000000001</v>
      </c>
      <c r="Z186" s="110">
        <f>AC186-AD186</f>
        <v>159.93799999999999</v>
      </c>
      <c r="AA186" s="111"/>
      <c r="AB186" s="111"/>
      <c r="AC186" s="111">
        <v>266.15600000000001</v>
      </c>
      <c r="AD186" s="111">
        <v>106.218</v>
      </c>
      <c r="AE186" s="87" t="e">
        <f>(AK186-AL186)/ABS(AL186)</f>
        <v>#DIV/0!</v>
      </c>
      <c r="AF186" s="87">
        <f>(AL186-AM186)/ABS(AM186)</f>
        <v>-1</v>
      </c>
      <c r="AG186" s="87">
        <f>(AM186-AN186)/ABS(AN186)</f>
        <v>10.002156260035784</v>
      </c>
      <c r="AH186" s="110">
        <f>AK186-AL186</f>
        <v>0</v>
      </c>
      <c r="AI186" s="110">
        <f>AL186-AM186</f>
        <v>-239.81399999999999</v>
      </c>
      <c r="AJ186" s="110">
        <f>AM186-AN186</f>
        <v>218.017</v>
      </c>
      <c r="AK186" s="111"/>
      <c r="AL186" s="111"/>
      <c r="AM186" s="111">
        <v>239.81399999999999</v>
      </c>
      <c r="AN186" s="111">
        <v>21.797000000000001</v>
      </c>
      <c r="AO186" s="87" t="e">
        <f>(AU186-AV186)/ABS(AV186)</f>
        <v>#DIV/0!</v>
      </c>
      <c r="AP186" s="87">
        <f>(AV186-AW186)/ABS(AW186)</f>
        <v>-1</v>
      </c>
      <c r="AQ186" s="87">
        <f>(AW186-AX186)/ABS(AX186)</f>
        <v>8.173560561631076</v>
      </c>
      <c r="AR186" s="110">
        <f>AU186-AV186</f>
        <v>0</v>
      </c>
      <c r="AS186" s="110">
        <f>AV186-AW186</f>
        <v>-265.91399999999999</v>
      </c>
      <c r="AT186" s="110">
        <f>AW186-AX186</f>
        <v>236.92699999999999</v>
      </c>
      <c r="AU186" s="111"/>
      <c r="AV186" s="111"/>
      <c r="AW186" s="111">
        <v>265.91399999999999</v>
      </c>
      <c r="AX186" s="111">
        <v>28.986999999999998</v>
      </c>
      <c r="AY186" s="87" t="e">
        <f>(BE186-BF186)/ABS(BF186)</f>
        <v>#DIV/0!</v>
      </c>
      <c r="AZ186" s="87">
        <f>(BF186-BG186)/ABS(BG186)</f>
        <v>-1</v>
      </c>
      <c r="BA186" s="87">
        <f>(BG186-BH186)/ABS(BH186)</f>
        <v>0.73004764280699574</v>
      </c>
      <c r="BB186" s="110">
        <f>BE186-BF186</f>
        <v>0</v>
      </c>
      <c r="BC186" s="110">
        <f>BF186-BG186</f>
        <v>-391.81599999999997</v>
      </c>
      <c r="BD186" s="110">
        <f>BG186-BH186</f>
        <v>165.33899999999997</v>
      </c>
      <c r="BE186" s="111"/>
      <c r="BF186" s="111"/>
      <c r="BG186" s="111">
        <v>391.81599999999997</v>
      </c>
      <c r="BH186" s="111">
        <v>226.477</v>
      </c>
      <c r="BI186" s="87" t="e">
        <f>(BO186-BP186)/ABS(BP186)</f>
        <v>#DIV/0!</v>
      </c>
      <c r="BJ186" s="87">
        <f>(BP186-BQ186)/ABS(BQ186)</f>
        <v>-1</v>
      </c>
      <c r="BK186" s="87">
        <f>(BQ186-BR186)/ABS(BR186)</f>
        <v>0.32381689647113809</v>
      </c>
      <c r="BL186" s="110">
        <f>BO186-BP186</f>
        <v>0</v>
      </c>
      <c r="BM186" s="110">
        <f>BP186-BQ186</f>
        <v>-906.33799999999997</v>
      </c>
      <c r="BN186" s="110">
        <f>BQ186-BR186</f>
        <v>221.69799999999998</v>
      </c>
      <c r="BO186" s="111"/>
      <c r="BP186" s="111"/>
      <c r="BQ186" s="111">
        <v>906.33799999999997</v>
      </c>
      <c r="BR186" s="111">
        <v>684.64</v>
      </c>
      <c r="BS186" s="87" t="e">
        <f>(BY186-BZ186)/ABS(BZ186)</f>
        <v>#DIV/0!</v>
      </c>
      <c r="BT186" s="87">
        <f>(BZ186-CA186)/ABS(CA186)</f>
        <v>-1</v>
      </c>
      <c r="BU186" s="87">
        <f>(CA186-CB186)/ABS(CB186)</f>
        <v>-0.51041666666666663</v>
      </c>
      <c r="BV186" s="110">
        <f>BY186-BZ186</f>
        <v>0</v>
      </c>
      <c r="BW186" s="110">
        <f>BZ186-CA186</f>
        <v>-47</v>
      </c>
      <c r="BX186" s="110">
        <f>CA186-CB186</f>
        <v>-49</v>
      </c>
      <c r="BY186" s="54"/>
      <c r="BZ186" s="54"/>
      <c r="CA186" s="54">
        <v>47</v>
      </c>
      <c r="CB186" s="54">
        <v>96</v>
      </c>
      <c r="CC186" s="110">
        <f>Tabel1[[#This Row],[2023 - Antal skibe ]]-Tabel1[[#This Row],[2022 - Antal skibe ]]</f>
        <v>0</v>
      </c>
      <c r="CD186" s="110">
        <f>Tabel1[[#This Row],[2022 - Antal skibe ]]-Tabel1[[#This Row],[2021 - Antal skibe ]]</f>
        <v>0</v>
      </c>
      <c r="CE186" s="5"/>
      <c r="CF186" s="5"/>
      <c r="CG186" s="5"/>
      <c r="CH186" s="100" t="e">
        <f>(Tabel1[[#This Row],[Godsomsætning 2023]]-Tabel1[[#This Row],[Godsomsætning 2022]])/Tabel1[[#This Row],[Godsomsætning 2022]]</f>
        <v>#DIV/0!</v>
      </c>
      <c r="CI186" s="100" t="e">
        <f>(Tabel1[[#This Row],[Godsomsætning 2022]]-Tabel1[[#This Row],[Godsomsætning 2021]])/Tabel1[[#This Row],[Godsomsætning 2021]]</f>
        <v>#DIV/0!</v>
      </c>
      <c r="CJ186" s="99">
        <f>Tabel1[[#This Row],[Godsomsætning 2023]]-Tabel1[[#This Row],[Godsomsætning 2022]]</f>
        <v>0</v>
      </c>
      <c r="CK186" s="89">
        <f>Tabel1[[#This Row],[Godsomsætning 2022]]-Tabel1[[#This Row],[Godsomsætning 2021]]</f>
        <v>0</v>
      </c>
      <c r="CL186" s="54"/>
      <c r="CM186" s="54"/>
      <c r="CN186" s="54"/>
      <c r="CO186" s="19"/>
      <c r="CP186" s="1" t="s">
        <v>11</v>
      </c>
      <c r="CQ186" s="4" t="s">
        <v>13</v>
      </c>
      <c r="CR186" s="1">
        <v>7000</v>
      </c>
      <c r="CS186" s="1" t="s">
        <v>306</v>
      </c>
      <c r="CT186" s="15" t="s">
        <v>12</v>
      </c>
    </row>
    <row r="187" spans="1:98" s="97" customFormat="1" x14ac:dyDescent="0.25">
      <c r="A187" s="80" t="s">
        <v>138</v>
      </c>
      <c r="B187" s="117">
        <v>40533516</v>
      </c>
      <c r="C187" s="5" t="s">
        <v>112</v>
      </c>
      <c r="D187"/>
      <c r="E187">
        <v>502000</v>
      </c>
      <c r="F187" s="108">
        <v>45112</v>
      </c>
      <c r="G187" s="109"/>
      <c r="H187" s="109"/>
      <c r="I187" s="109" t="s">
        <v>21</v>
      </c>
      <c r="J187" s="109" t="s">
        <v>21</v>
      </c>
      <c r="K187" s="87" t="e">
        <f>Q187/R187-1</f>
        <v>#DIV/0!</v>
      </c>
      <c r="L187" s="87">
        <f>R187/S187-1</f>
        <v>-1</v>
      </c>
      <c r="M187" s="87">
        <f>S187/T187-1</f>
        <v>0.73657945335355501</v>
      </c>
      <c r="N187" s="110">
        <f>Q187-R187</f>
        <v>0</v>
      </c>
      <c r="O187" s="110">
        <f>R187-S187</f>
        <v>-1111.8119999999999</v>
      </c>
      <c r="P187" s="110">
        <f>S187-T187</f>
        <v>471.5809999999999</v>
      </c>
      <c r="Q187" s="111"/>
      <c r="R187" s="111"/>
      <c r="S187" s="111">
        <v>1111.8119999999999</v>
      </c>
      <c r="T187" s="111">
        <v>640.23099999999999</v>
      </c>
      <c r="U187" s="87" t="e">
        <f>(AA187-AB187)/ABS(AB187)</f>
        <v>#DIV/0!</v>
      </c>
      <c r="V187" s="87">
        <f>(AB187-AC187)/ABS(AC187)</f>
        <v>-1</v>
      </c>
      <c r="W187" s="87">
        <f>(AC187-AD187)/ABS(AD187)</f>
        <v>0.90419323746212865</v>
      </c>
      <c r="X187" s="110">
        <f>AA187-AB187</f>
        <v>0</v>
      </c>
      <c r="Y187" s="110">
        <f>AB187-AC187</f>
        <v>-689.476</v>
      </c>
      <c r="Z187" s="110">
        <f>AC187-AD187</f>
        <v>327.39299999999997</v>
      </c>
      <c r="AA187" s="111"/>
      <c r="AB187" s="111"/>
      <c r="AC187" s="111">
        <v>689.476</v>
      </c>
      <c r="AD187" s="111">
        <v>362.08300000000003</v>
      </c>
      <c r="AE187" s="87" t="e">
        <f>(AK187-AL187)/ABS(AL187)</f>
        <v>#DIV/0!</v>
      </c>
      <c r="AF187" s="87">
        <f>(AL187-AM187)/ABS(AM187)</f>
        <v>-1</v>
      </c>
      <c r="AG187" s="87">
        <f>(AM187-AN187)/ABS(AN187)</f>
        <v>38.820877084620129</v>
      </c>
      <c r="AH187" s="110">
        <f>AK187-AL187</f>
        <v>0</v>
      </c>
      <c r="AI187" s="110">
        <f>AL187-AM187</f>
        <v>-322.35000000000002</v>
      </c>
      <c r="AJ187" s="110">
        <f>AM187-AN187</f>
        <v>314.255</v>
      </c>
      <c r="AK187" s="111"/>
      <c r="AL187" s="111"/>
      <c r="AM187" s="111">
        <v>322.35000000000002</v>
      </c>
      <c r="AN187" s="111">
        <v>8.0950000000000006</v>
      </c>
      <c r="AO187" s="87" t="e">
        <f>(AU187-AV187)/ABS(AV187)</f>
        <v>#DIV/0!</v>
      </c>
      <c r="AP187" s="87">
        <f>(AV187-AW187)/ABS(AW187)</f>
        <v>-1</v>
      </c>
      <c r="AQ187" s="87">
        <f>(AW187-AX187)/ABS(AX187)</f>
        <v>15.619205298013245</v>
      </c>
      <c r="AR187" s="110">
        <f>AU187-AV187</f>
        <v>0</v>
      </c>
      <c r="AS187" s="110">
        <f>AV187-AW187</f>
        <v>-282.56</v>
      </c>
      <c r="AT187" s="110">
        <f>AW187-AX187</f>
        <v>301.88799999999998</v>
      </c>
      <c r="AU187" s="111"/>
      <c r="AV187" s="111"/>
      <c r="AW187" s="111">
        <v>282.56</v>
      </c>
      <c r="AX187" s="111">
        <v>-19.327999999999999</v>
      </c>
      <c r="AY187" s="87" t="e">
        <f>(BE187-BF187)/ABS(BF187)</f>
        <v>#DIV/0!</v>
      </c>
      <c r="AZ187" s="87">
        <f>(BF187-BG187)/ABS(BG187)</f>
        <v>-1</v>
      </c>
      <c r="BA187" s="87">
        <f>(BG187-BH187)/ABS(BH187)</f>
        <v>12.712972547720591</v>
      </c>
      <c r="BB187" s="110">
        <f>BE187-BF187</f>
        <v>0</v>
      </c>
      <c r="BC187" s="110">
        <f>BF187-BG187</f>
        <v>-331.18200000000002</v>
      </c>
      <c r="BD187" s="110">
        <f>BG187-BH187</f>
        <v>307.03100000000001</v>
      </c>
      <c r="BE187" s="111"/>
      <c r="BF187" s="111"/>
      <c r="BG187" s="111">
        <v>331.18200000000002</v>
      </c>
      <c r="BH187" s="111">
        <v>24.151</v>
      </c>
      <c r="BI187" s="87" t="e">
        <f>(BO187-BP187)/ABS(BP187)</f>
        <v>#DIV/0!</v>
      </c>
      <c r="BJ187" s="87">
        <f>(BP187-BQ187)/ABS(BQ187)</f>
        <v>-1</v>
      </c>
      <c r="BK187" s="87">
        <f>(BQ187-BR187)/ABS(BR187)</f>
        <v>0.74203855706350752</v>
      </c>
      <c r="BL187" s="110">
        <f>BO187-BP187</f>
        <v>0</v>
      </c>
      <c r="BM187" s="110">
        <f>BP187-BQ187</f>
        <v>-993.88699999999994</v>
      </c>
      <c r="BN187" s="110">
        <f>BQ187-BR187</f>
        <v>423.35599999999999</v>
      </c>
      <c r="BO187" s="111"/>
      <c r="BP187" s="111"/>
      <c r="BQ187" s="111">
        <v>993.88699999999994</v>
      </c>
      <c r="BR187" s="111">
        <v>570.53099999999995</v>
      </c>
      <c r="BS187" s="87" t="e">
        <f>(BY187-BZ187)/ABS(BZ187)</f>
        <v>#DIV/0!</v>
      </c>
      <c r="BT187" s="87">
        <f>(BZ187-CA187)/ABS(CA187)</f>
        <v>-1</v>
      </c>
      <c r="BU187" s="87">
        <f>(CA187-CB187)/ABS(CB187)</f>
        <v>0.11483253588516747</v>
      </c>
      <c r="BV187" s="110">
        <f>BY187-BZ187</f>
        <v>0</v>
      </c>
      <c r="BW187" s="110">
        <f>BZ187-CA187</f>
        <v>-233</v>
      </c>
      <c r="BX187" s="110">
        <f>CA187-CB187</f>
        <v>24</v>
      </c>
      <c r="BY187" s="54"/>
      <c r="BZ187" s="54"/>
      <c r="CA187" s="54">
        <v>233</v>
      </c>
      <c r="CB187" s="54">
        <v>209</v>
      </c>
      <c r="CC187" s="110">
        <f>Tabel1[[#This Row],[2023 - Antal skibe ]]-Tabel1[[#This Row],[2022 - Antal skibe ]]</f>
        <v>0</v>
      </c>
      <c r="CD187" s="110">
        <f>Tabel1[[#This Row],[2022 - Antal skibe ]]-Tabel1[[#This Row],[2021 - Antal skibe ]]</f>
        <v>0</v>
      </c>
      <c r="CE187" s="5"/>
      <c r="CF187" s="5"/>
      <c r="CG187" s="5"/>
      <c r="CH187" s="100" t="e">
        <f>(Tabel1[[#This Row],[Godsomsætning 2023]]-Tabel1[[#This Row],[Godsomsætning 2022]])/Tabel1[[#This Row],[Godsomsætning 2022]]</f>
        <v>#DIV/0!</v>
      </c>
      <c r="CI187" s="100" t="e">
        <f>(Tabel1[[#This Row],[Godsomsætning 2022]]-Tabel1[[#This Row],[Godsomsætning 2021]])/Tabel1[[#This Row],[Godsomsætning 2021]]</f>
        <v>#DIV/0!</v>
      </c>
      <c r="CJ187" s="99">
        <f>Tabel1[[#This Row],[Godsomsætning 2023]]-Tabel1[[#This Row],[Godsomsætning 2022]]</f>
        <v>0</v>
      </c>
      <c r="CK187" s="89">
        <f>Tabel1[[#This Row],[Godsomsætning 2022]]-Tabel1[[#This Row],[Godsomsætning 2021]]</f>
        <v>0</v>
      </c>
      <c r="CL187" s="54"/>
      <c r="CM187" s="54"/>
      <c r="CN187" s="54"/>
      <c r="CO187" s="19"/>
      <c r="CP187" s="1" t="s">
        <v>9</v>
      </c>
      <c r="CQ187" s="4"/>
      <c r="CR187" s="1">
        <v>2100</v>
      </c>
      <c r="CS187" s="1" t="s">
        <v>360</v>
      </c>
      <c r="CT187" s="15" t="s">
        <v>15</v>
      </c>
    </row>
    <row r="188" spans="1:98" s="97" customFormat="1" x14ac:dyDescent="0.25">
      <c r="A188" s="80" t="s">
        <v>286</v>
      </c>
      <c r="B188" s="117">
        <v>14049673</v>
      </c>
      <c r="C188" s="5" t="s">
        <v>353</v>
      </c>
      <c r="D188"/>
      <c r="E188">
        <v>522920</v>
      </c>
      <c r="F188" s="108">
        <v>45057</v>
      </c>
      <c r="G188" s="109"/>
      <c r="H188" s="109"/>
      <c r="I188" s="109" t="s">
        <v>21</v>
      </c>
      <c r="J188" s="109" t="s">
        <v>21</v>
      </c>
      <c r="K188" s="87" t="e">
        <f>Q188/R188-1</f>
        <v>#DIV/0!</v>
      </c>
      <c r="L188" s="87">
        <f>R188/S188-1</f>
        <v>-1</v>
      </c>
      <c r="M188" s="87">
        <f>S188/T188-1</f>
        <v>0.60034785360560439</v>
      </c>
      <c r="N188" s="110">
        <f>Q188-R188</f>
        <v>0</v>
      </c>
      <c r="O188" s="110">
        <f>R188-S188</f>
        <v>-7464.0720000000001</v>
      </c>
      <c r="P188" s="110">
        <f>S188-T188</f>
        <v>2800.0410000000002</v>
      </c>
      <c r="Q188" s="111"/>
      <c r="R188" s="111"/>
      <c r="S188" s="111">
        <v>7464.0720000000001</v>
      </c>
      <c r="T188" s="111">
        <v>4664.0309999999999</v>
      </c>
      <c r="U188" s="87" t="e">
        <f>(AA188-AB188)/ABS(AB188)</f>
        <v>#DIV/0!</v>
      </c>
      <c r="V188" s="87">
        <f>(AB188-AC188)/ABS(AC188)</f>
        <v>-1</v>
      </c>
      <c r="W188" s="87">
        <f>(AC188-AD188)/ABS(AD188)</f>
        <v>0.42281370622084358</v>
      </c>
      <c r="X188" s="110">
        <f>AA188-AB188</f>
        <v>0</v>
      </c>
      <c r="Y188" s="110">
        <f>AB188-AC188</f>
        <v>-721.00800000000004</v>
      </c>
      <c r="Z188" s="110">
        <f>AC188-AD188</f>
        <v>214.26000000000005</v>
      </c>
      <c r="AA188" s="111"/>
      <c r="AB188" s="111"/>
      <c r="AC188" s="111">
        <v>721.00800000000004</v>
      </c>
      <c r="AD188" s="111">
        <v>506.74799999999999</v>
      </c>
      <c r="AE188" s="87" t="e">
        <f>(AK188-AL188)/ABS(AL188)</f>
        <v>#DIV/0!</v>
      </c>
      <c r="AF188" s="87">
        <f>(AL188-AM188)/ABS(AM188)</f>
        <v>-1</v>
      </c>
      <c r="AG188" s="87">
        <f>(AM188-AN188)/ABS(AN188)</f>
        <v>0.40193096840044157</v>
      </c>
      <c r="AH188" s="110">
        <f>AK188-AL188</f>
        <v>0</v>
      </c>
      <c r="AI188" s="110">
        <f>AL188-AM188</f>
        <v>-269.20999999999998</v>
      </c>
      <c r="AJ188" s="110">
        <f>AM188-AN188</f>
        <v>77.181999999999988</v>
      </c>
      <c r="AK188" s="111"/>
      <c r="AL188" s="111"/>
      <c r="AM188" s="111">
        <v>269.20999999999998</v>
      </c>
      <c r="AN188" s="111">
        <v>192.02799999999999</v>
      </c>
      <c r="AO188" s="87" t="e">
        <f>(AU188-AV188)/ABS(AV188)</f>
        <v>#DIV/0!</v>
      </c>
      <c r="AP188" s="87">
        <f>(AV188-AW188)/ABS(AW188)</f>
        <v>-1</v>
      </c>
      <c r="AQ188" s="87">
        <f>(AW188-AX188)/ABS(AX188)</f>
        <v>1.0814352254696218</v>
      </c>
      <c r="AR188" s="110">
        <f>AU188-AV188</f>
        <v>0</v>
      </c>
      <c r="AS188" s="110">
        <f>AV188-AW188</f>
        <v>-284.65499999999997</v>
      </c>
      <c r="AT188" s="110">
        <f>AW188-AX188</f>
        <v>147.89599999999999</v>
      </c>
      <c r="AU188" s="111"/>
      <c r="AV188" s="111"/>
      <c r="AW188" s="111">
        <v>284.65499999999997</v>
      </c>
      <c r="AX188" s="111">
        <v>136.75899999999999</v>
      </c>
      <c r="AY188" s="87" t="e">
        <f>(BE188-BF188)/ABS(BF188)</f>
        <v>#DIV/0!</v>
      </c>
      <c r="AZ188" s="87">
        <f>(BF188-BG188)/ABS(BG188)</f>
        <v>-1</v>
      </c>
      <c r="BA188" s="87">
        <f>(BG188-BH188)/ABS(BH188)</f>
        <v>0.24642719736228419</v>
      </c>
      <c r="BB188" s="110">
        <f>BE188-BF188</f>
        <v>0</v>
      </c>
      <c r="BC188" s="110">
        <f>BF188-BG188</f>
        <v>-1159.8030000000001</v>
      </c>
      <c r="BD188" s="110">
        <f>BG188-BH188</f>
        <v>229.30100000000016</v>
      </c>
      <c r="BE188" s="111"/>
      <c r="BF188" s="111"/>
      <c r="BG188" s="111">
        <v>1159.8030000000001</v>
      </c>
      <c r="BH188" s="111">
        <v>930.50199999999995</v>
      </c>
      <c r="BI188" s="87" t="e">
        <f>(BO188-BP188)/ABS(BP188)</f>
        <v>#DIV/0!</v>
      </c>
      <c r="BJ188" s="87">
        <f>(BP188-BQ188)/ABS(BQ188)</f>
        <v>-1</v>
      </c>
      <c r="BK188" s="87">
        <f>(BQ188-BR188)/ABS(BR188)</f>
        <v>-0.18126250377131958</v>
      </c>
      <c r="BL188" s="110">
        <f>BO188-BP188</f>
        <v>0</v>
      </c>
      <c r="BM188" s="110">
        <f>BP188-BQ188</f>
        <v>-3573.9389999999999</v>
      </c>
      <c r="BN188" s="110">
        <f>BQ188-BR188</f>
        <v>-791.24400000000014</v>
      </c>
      <c r="BO188" s="111"/>
      <c r="BP188" s="111"/>
      <c r="BQ188" s="111">
        <v>3573.9389999999999</v>
      </c>
      <c r="BR188" s="111">
        <v>4365.183</v>
      </c>
      <c r="BS188" s="87" t="e">
        <f>(BY188-BZ188)/ABS(BZ188)</f>
        <v>#DIV/0!</v>
      </c>
      <c r="BT188" s="87">
        <f>(BZ188-CA188)/ABS(CA188)</f>
        <v>-1</v>
      </c>
      <c r="BU188" s="87">
        <f>(CA188-CB188)/ABS(CB188)</f>
        <v>0.23976608187134502</v>
      </c>
      <c r="BV188" s="110">
        <f>BY188-BZ188</f>
        <v>0</v>
      </c>
      <c r="BW188" s="110">
        <f>BZ188-CA188</f>
        <v>-424</v>
      </c>
      <c r="BX188" s="110">
        <f>CA188-CB188</f>
        <v>82</v>
      </c>
      <c r="BY188" s="54"/>
      <c r="BZ188" s="54"/>
      <c r="CA188" s="54">
        <v>424</v>
      </c>
      <c r="CB188" s="54">
        <v>342</v>
      </c>
      <c r="CC188" s="110">
        <f>Tabel1[[#This Row],[2023 - Antal skibe ]]-Tabel1[[#This Row],[2022 - Antal skibe ]]</f>
        <v>0</v>
      </c>
      <c r="CD188" s="110">
        <f>Tabel1[[#This Row],[2022 - Antal skibe ]]-Tabel1[[#This Row],[2021 - Antal skibe ]]</f>
        <v>0</v>
      </c>
      <c r="CE188" s="5"/>
      <c r="CF188" s="5"/>
      <c r="CG188" s="5"/>
      <c r="CH188" s="100" t="e">
        <f>(Tabel1[[#This Row],[Godsomsætning 2023]]-Tabel1[[#This Row],[Godsomsætning 2022]])/Tabel1[[#This Row],[Godsomsætning 2022]]</f>
        <v>#DIV/0!</v>
      </c>
      <c r="CI188" s="100" t="e">
        <f>(Tabel1[[#This Row],[Godsomsætning 2022]]-Tabel1[[#This Row],[Godsomsætning 2021]])/Tabel1[[#This Row],[Godsomsætning 2021]]</f>
        <v>#DIV/0!</v>
      </c>
      <c r="CJ188" s="99">
        <f>Tabel1[[#This Row],[Godsomsætning 2023]]-Tabel1[[#This Row],[Godsomsætning 2022]]</f>
        <v>0</v>
      </c>
      <c r="CK188" s="89">
        <f>Tabel1[[#This Row],[Godsomsætning 2022]]-Tabel1[[#This Row],[Godsomsætning 2021]]</f>
        <v>0</v>
      </c>
      <c r="CL188" s="54"/>
      <c r="CM188" s="54"/>
      <c r="CN188" s="54"/>
      <c r="CO188" s="19"/>
      <c r="CP188" s="1" t="s">
        <v>11</v>
      </c>
      <c r="CQ188" s="4" t="s">
        <v>13</v>
      </c>
      <c r="CR188" s="1">
        <v>2650</v>
      </c>
      <c r="CS188" s="1" t="s">
        <v>363</v>
      </c>
      <c r="CT188" s="15" t="s">
        <v>15</v>
      </c>
    </row>
    <row r="189" spans="1:98" s="97" customFormat="1" x14ac:dyDescent="0.25">
      <c r="A189" s="80" t="s">
        <v>290</v>
      </c>
      <c r="B189" s="117">
        <v>28673590</v>
      </c>
      <c r="C189" s="5" t="s">
        <v>353</v>
      </c>
      <c r="D189"/>
      <c r="E189">
        <v>502000</v>
      </c>
      <c r="F189" s="108">
        <v>45398</v>
      </c>
      <c r="G189" s="109"/>
      <c r="H189" s="109" t="s">
        <v>21</v>
      </c>
      <c r="I189" s="109" t="s">
        <v>21</v>
      </c>
      <c r="J189" s="109" t="s">
        <v>21</v>
      </c>
      <c r="K189" s="87" t="e">
        <f>Q189/R189-1</f>
        <v>#DIV/0!</v>
      </c>
      <c r="L189" s="87">
        <f>R189/S189-1</f>
        <v>-1</v>
      </c>
      <c r="M189" s="87">
        <f>S189/T189-1</f>
        <v>0.22949336531662912</v>
      </c>
      <c r="N189" s="110">
        <f>Q189-R189</f>
        <v>0</v>
      </c>
      <c r="O189" s="110">
        <f>R189-S189</f>
        <v>-4030.7440000000001</v>
      </c>
      <c r="P189" s="110">
        <f>S189-T189</f>
        <v>752.36599999999999</v>
      </c>
      <c r="Q189" s="111"/>
      <c r="R189" s="111"/>
      <c r="S189" s="111">
        <v>4030.7440000000001</v>
      </c>
      <c r="T189" s="111">
        <v>3278.3780000000002</v>
      </c>
      <c r="U189" s="87" t="e">
        <f>(AA189-AB189)/ABS(AB189)</f>
        <v>#DIV/0!</v>
      </c>
      <c r="V189" s="87">
        <f>(AB189-AC189)/ABS(AC189)</f>
        <v>-1</v>
      </c>
      <c r="W189" s="87">
        <f>(AC189-AD189)/ABS(AD189)</f>
        <v>4.2899972998389234E-2</v>
      </c>
      <c r="X189" s="110">
        <f>AA189-AB189</f>
        <v>0</v>
      </c>
      <c r="Y189" s="110">
        <f>AB189-AC189</f>
        <v>-448.03399999999999</v>
      </c>
      <c r="Z189" s="110">
        <f>AC189-AD189</f>
        <v>18.430000000000007</v>
      </c>
      <c r="AA189" s="111"/>
      <c r="AB189" s="111"/>
      <c r="AC189" s="111">
        <v>448.03399999999999</v>
      </c>
      <c r="AD189" s="111">
        <v>429.60399999999998</v>
      </c>
      <c r="AE189" s="87" t="e">
        <f>(AK189-AL189)/ABS(AL189)</f>
        <v>#DIV/0!</v>
      </c>
      <c r="AF189" s="87">
        <f>(AL189-AM189)/ABS(AM189)</f>
        <v>-1</v>
      </c>
      <c r="AG189" s="87">
        <f>(AM189-AN189)/ABS(AN189)</f>
        <v>0.59805760138206954</v>
      </c>
      <c r="AH189" s="110">
        <f>AK189-AL189</f>
        <v>0</v>
      </c>
      <c r="AI189" s="110">
        <f>AL189-AM189</f>
        <v>-281.20699999999999</v>
      </c>
      <c r="AJ189" s="110">
        <f>AM189-AN189</f>
        <v>105.239</v>
      </c>
      <c r="AK189" s="111"/>
      <c r="AL189" s="111"/>
      <c r="AM189" s="111">
        <v>281.20699999999999</v>
      </c>
      <c r="AN189" s="111">
        <v>175.96799999999999</v>
      </c>
      <c r="AO189" s="87" t="e">
        <f>(AU189-AV189)/ABS(AV189)</f>
        <v>#DIV/0!</v>
      </c>
      <c r="AP189" s="87">
        <f>(AV189-AW189)/ABS(AW189)</f>
        <v>-1</v>
      </c>
      <c r="AQ189" s="87">
        <f>(AW189-AX189)/ABS(AX189)</f>
        <v>-0.11446367851622874</v>
      </c>
      <c r="AR189" s="110">
        <f>AU189-AV189</f>
        <v>0</v>
      </c>
      <c r="AS189" s="110">
        <f>AV189-AW189</f>
        <v>-286.471</v>
      </c>
      <c r="AT189" s="110">
        <f>AW189-AX189</f>
        <v>-37.028999999999996</v>
      </c>
      <c r="AU189" s="111"/>
      <c r="AV189" s="111"/>
      <c r="AW189" s="111">
        <v>286.471</v>
      </c>
      <c r="AX189" s="111">
        <v>323.5</v>
      </c>
      <c r="AY189" s="87" t="e">
        <f>(BE189-BF189)/ABS(BF189)</f>
        <v>#DIV/0!</v>
      </c>
      <c r="AZ189" s="87">
        <f>(BF189-BG189)/ABS(BG189)</f>
        <v>-1</v>
      </c>
      <c r="BA189" s="87">
        <f>(BG189-BH189)/ABS(BH189)</f>
        <v>0.71245612308499839</v>
      </c>
      <c r="BB189" s="110">
        <f>BE189-BF189</f>
        <v>0</v>
      </c>
      <c r="BC189" s="110">
        <f>BF189-BG189</f>
        <v>-522.00800000000004</v>
      </c>
      <c r="BD189" s="110">
        <f>BG189-BH189</f>
        <v>217.17800000000005</v>
      </c>
      <c r="BE189" s="111"/>
      <c r="BF189" s="111"/>
      <c r="BG189" s="111">
        <v>522.00800000000004</v>
      </c>
      <c r="BH189" s="111">
        <v>304.83</v>
      </c>
      <c r="BI189" s="87" t="e">
        <f>(BO189-BP189)/ABS(BP189)</f>
        <v>#DIV/0!</v>
      </c>
      <c r="BJ189" s="87">
        <f>(BP189-BQ189)/ABS(BQ189)</f>
        <v>-1</v>
      </c>
      <c r="BK189" s="87">
        <f>(BQ189-BR189)/ABS(BR189)</f>
        <v>0.23777883139472328</v>
      </c>
      <c r="BL189" s="110">
        <f>BO189-BP189</f>
        <v>0</v>
      </c>
      <c r="BM189" s="110">
        <f>BP189-BQ189</f>
        <v>-2749.009</v>
      </c>
      <c r="BN189" s="110">
        <f>BQ189-BR189</f>
        <v>528.08800000000019</v>
      </c>
      <c r="BO189" s="111"/>
      <c r="BP189" s="111"/>
      <c r="BQ189" s="111">
        <v>2749.009</v>
      </c>
      <c r="BR189" s="111">
        <v>2220.9209999999998</v>
      </c>
      <c r="BS189" s="87" t="e">
        <f>(BY189-BZ189)/ABS(BZ189)</f>
        <v>#DIV/0!</v>
      </c>
      <c r="BT189" s="87">
        <f>(BZ189-CA189)/ABS(CA189)</f>
        <v>-1</v>
      </c>
      <c r="BU189" s="87">
        <f>(CA189-CB189)/ABS(CB189)</f>
        <v>-6.2015503875968991E-2</v>
      </c>
      <c r="BV189" s="110">
        <f>BY189-BZ189</f>
        <v>0</v>
      </c>
      <c r="BW189" s="110">
        <f>BZ189-CA189</f>
        <v>-121</v>
      </c>
      <c r="BX189" s="110">
        <f>CA189-CB189</f>
        <v>-8</v>
      </c>
      <c r="BY189" s="54"/>
      <c r="BZ189" s="54"/>
      <c r="CA189" s="54">
        <v>121</v>
      </c>
      <c r="CB189" s="54">
        <v>129</v>
      </c>
      <c r="CC189" s="110">
        <f>Tabel1[[#This Row],[2023 - Antal skibe ]]-Tabel1[[#This Row],[2022 - Antal skibe ]]</f>
        <v>0</v>
      </c>
      <c r="CD189" s="110">
        <f>Tabel1[[#This Row],[2022 - Antal skibe ]]-Tabel1[[#This Row],[2021 - Antal skibe ]]</f>
        <v>0</v>
      </c>
      <c r="CE189" s="5"/>
      <c r="CF189" s="5"/>
      <c r="CG189" s="5"/>
      <c r="CH189" s="100" t="e">
        <f>(Tabel1[[#This Row],[Godsomsætning 2023]]-Tabel1[[#This Row],[Godsomsætning 2022]])/Tabel1[[#This Row],[Godsomsætning 2022]]</f>
        <v>#DIV/0!</v>
      </c>
      <c r="CI189" s="100" t="e">
        <f>(Tabel1[[#This Row],[Godsomsætning 2022]]-Tabel1[[#This Row],[Godsomsætning 2021]])/Tabel1[[#This Row],[Godsomsætning 2021]]</f>
        <v>#DIV/0!</v>
      </c>
      <c r="CJ189" s="99">
        <f>Tabel1[[#This Row],[Godsomsætning 2023]]-Tabel1[[#This Row],[Godsomsætning 2022]]</f>
        <v>0</v>
      </c>
      <c r="CK189" s="89">
        <f>Tabel1[[#This Row],[Godsomsætning 2022]]-Tabel1[[#This Row],[Godsomsætning 2021]]</f>
        <v>0</v>
      </c>
      <c r="CL189" s="54"/>
      <c r="CM189" s="54"/>
      <c r="CN189" s="54"/>
      <c r="CO189" s="19"/>
      <c r="CP189" s="1" t="s">
        <v>11</v>
      </c>
      <c r="CQ189" s="4" t="s">
        <v>13</v>
      </c>
      <c r="CR189" s="1">
        <v>2300</v>
      </c>
      <c r="CS189" s="1" t="s">
        <v>359</v>
      </c>
      <c r="CT189" s="15" t="s">
        <v>15</v>
      </c>
    </row>
    <row r="190" spans="1:98" s="97" customFormat="1" x14ac:dyDescent="0.25">
      <c r="A190" s="116" t="s">
        <v>130</v>
      </c>
      <c r="B190" s="117">
        <v>37745324</v>
      </c>
      <c r="C190" s="5" t="s">
        <v>112</v>
      </c>
      <c r="D190"/>
      <c r="E190">
        <v>643030</v>
      </c>
      <c r="F190" s="108">
        <v>45091</v>
      </c>
      <c r="G190" s="109"/>
      <c r="H190" s="109"/>
      <c r="I190" s="109" t="s">
        <v>21</v>
      </c>
      <c r="J190" s="109" t="s">
        <v>21</v>
      </c>
      <c r="K190" s="87" t="e">
        <f>Q190/R190-1</f>
        <v>#DIV/0!</v>
      </c>
      <c r="L190" s="87">
        <f>R190/S190-1</f>
        <v>-1</v>
      </c>
      <c r="M190" s="87">
        <f>S190/T190-1</f>
        <v>5.1598748698271191E-2</v>
      </c>
      <c r="N190" s="110">
        <f>Q190-R190</f>
        <v>0</v>
      </c>
      <c r="O190" s="110">
        <f>R190-S190</f>
        <v>-3073.8609999999999</v>
      </c>
      <c r="P190" s="110">
        <f>S190-T190</f>
        <v>150.82499999999982</v>
      </c>
      <c r="Q190" s="111"/>
      <c r="R190" s="111"/>
      <c r="S190" s="111">
        <v>3073.8609999999999</v>
      </c>
      <c r="T190" s="111">
        <v>2923.0360000000001</v>
      </c>
      <c r="U190" s="87" t="e">
        <f>(AA190-AB190)/ABS(AB190)</f>
        <v>#DIV/0!</v>
      </c>
      <c r="V190" s="87">
        <f>(AB190-AC190)/ABS(AC190)</f>
        <v>-1</v>
      </c>
      <c r="W190" s="87">
        <f>(AC190-AD190)/ABS(AD190)</f>
        <v>-0.17395672753554164</v>
      </c>
      <c r="X190" s="110">
        <f>AA190-AB190</f>
        <v>0</v>
      </c>
      <c r="Y190" s="110">
        <f>AB190-AC190</f>
        <v>-395.45499999999998</v>
      </c>
      <c r="Z190" s="110">
        <f>AC190-AD190</f>
        <v>-83.278999999999996</v>
      </c>
      <c r="AA190" s="111"/>
      <c r="AB190" s="111"/>
      <c r="AC190" s="111">
        <v>395.45499999999998</v>
      </c>
      <c r="AD190" s="111">
        <v>478.73399999999998</v>
      </c>
      <c r="AE190" s="87" t="e">
        <f>(AK190-AL190)/ABS(AL190)</f>
        <v>#DIV/0!</v>
      </c>
      <c r="AF190" s="87">
        <f>(AL190-AM190)/ABS(AM190)</f>
        <v>-1</v>
      </c>
      <c r="AG190" s="87">
        <f>(AM190-AN190)/ABS(AN190)</f>
        <v>-0.1985040584105302</v>
      </c>
      <c r="AH190" s="110">
        <f>AK190-AL190</f>
        <v>0</v>
      </c>
      <c r="AI190" s="110">
        <f>AL190-AM190</f>
        <v>-314.50299999999999</v>
      </c>
      <c r="AJ190" s="110">
        <f>AM190-AN190</f>
        <v>-77.891999999999996</v>
      </c>
      <c r="AK190" s="111"/>
      <c r="AL190" s="111"/>
      <c r="AM190" s="111">
        <v>314.50299999999999</v>
      </c>
      <c r="AN190" s="111">
        <v>392.39499999999998</v>
      </c>
      <c r="AO190" s="87" t="e">
        <f>(AU190-AV190)/ABS(AV190)</f>
        <v>#DIV/0!</v>
      </c>
      <c r="AP190" s="87">
        <f>(AV190-AW190)/ABS(AW190)</f>
        <v>-1</v>
      </c>
      <c r="AQ190" s="87">
        <f>(AW190-AX190)/ABS(AX190)</f>
        <v>-0.15234744458250421</v>
      </c>
      <c r="AR190" s="110">
        <f>AU190-AV190</f>
        <v>0</v>
      </c>
      <c r="AS190" s="110">
        <f>AV190-AW190</f>
        <v>-319.94900000000001</v>
      </c>
      <c r="AT190" s="110">
        <f>AW190-AX190</f>
        <v>-57.503999999999962</v>
      </c>
      <c r="AU190" s="111"/>
      <c r="AV190" s="111"/>
      <c r="AW190" s="111">
        <v>319.94900000000001</v>
      </c>
      <c r="AX190" s="111">
        <v>377.45299999999997</v>
      </c>
      <c r="AY190" s="87" t="e">
        <f>(BE190-BF190)/ABS(BF190)</f>
        <v>#DIV/0!</v>
      </c>
      <c r="AZ190" s="87">
        <f>(BF190-BG190)/ABS(BG190)</f>
        <v>-1</v>
      </c>
      <c r="BA190" s="87">
        <f>(BG190-BH190)/ABS(BH190)</f>
        <v>0.22247590808005946</v>
      </c>
      <c r="BB190" s="110">
        <f>BE190-BF190</f>
        <v>0</v>
      </c>
      <c r="BC190" s="110">
        <f>BF190-BG190</f>
        <v>-371.05200000000002</v>
      </c>
      <c r="BD190" s="110">
        <f>BG190-BH190</f>
        <v>67.527000000000044</v>
      </c>
      <c r="BE190" s="111"/>
      <c r="BF190" s="111"/>
      <c r="BG190" s="111">
        <v>371.05200000000002</v>
      </c>
      <c r="BH190" s="111">
        <v>303.52499999999998</v>
      </c>
      <c r="BI190" s="87" t="e">
        <f>(BO190-BP190)/ABS(BP190)</f>
        <v>#DIV/0!</v>
      </c>
      <c r="BJ190" s="87">
        <f>(BP190-BQ190)/ABS(BQ190)</f>
        <v>-1</v>
      </c>
      <c r="BK190" s="87">
        <f>(BQ190-BR190)/ABS(BR190)</f>
        <v>8.6870180161295746E-2</v>
      </c>
      <c r="BL190" s="110">
        <f>BO190-BP190</f>
        <v>0</v>
      </c>
      <c r="BM190" s="110">
        <f>BP190-BQ190</f>
        <v>-689.60500000000002</v>
      </c>
      <c r="BN190" s="110">
        <f>BQ190-BR190</f>
        <v>55.118000000000052</v>
      </c>
      <c r="BO190" s="111"/>
      <c r="BP190" s="111"/>
      <c r="BQ190" s="111">
        <v>689.60500000000002</v>
      </c>
      <c r="BR190" s="111">
        <v>634.48699999999997</v>
      </c>
      <c r="BS190" s="87" t="e">
        <f>(BY190-BZ190)/ABS(BZ190)</f>
        <v>#DIV/0!</v>
      </c>
      <c r="BT190" s="87">
        <f>(BZ190-CA190)/ABS(CA190)</f>
        <v>-1</v>
      </c>
      <c r="BU190" s="87">
        <f>(CA190-CB190)/ABS(CB190)</f>
        <v>0.10344827586206896</v>
      </c>
      <c r="BV190" s="110">
        <f>BY190-BZ190</f>
        <v>0</v>
      </c>
      <c r="BW190" s="110">
        <f>BZ190-CA190</f>
        <v>-32</v>
      </c>
      <c r="BX190" s="110">
        <f>CA190-CB190</f>
        <v>3</v>
      </c>
      <c r="BY190" s="54"/>
      <c r="BZ190" s="54"/>
      <c r="CA190" s="54">
        <v>32</v>
      </c>
      <c r="CB190" s="54">
        <v>29</v>
      </c>
      <c r="CC190" s="110">
        <f>Tabel1[[#This Row],[2023 - Antal skibe ]]-Tabel1[[#This Row],[2022 - Antal skibe ]]</f>
        <v>0</v>
      </c>
      <c r="CD190" s="110">
        <f>Tabel1[[#This Row],[2022 - Antal skibe ]]-Tabel1[[#This Row],[2021 - Antal skibe ]]</f>
        <v>-3</v>
      </c>
      <c r="CE190" s="5"/>
      <c r="CF190" s="5"/>
      <c r="CG190" s="5">
        <v>3</v>
      </c>
      <c r="CH190" s="100" t="e">
        <f>(Tabel1[[#This Row],[Godsomsætning 2023]]-Tabel1[[#This Row],[Godsomsætning 2022]])/Tabel1[[#This Row],[Godsomsætning 2022]]</f>
        <v>#DIV/0!</v>
      </c>
      <c r="CI190" s="100" t="e">
        <f>(Tabel1[[#This Row],[Godsomsætning 2022]]-Tabel1[[#This Row],[Godsomsætning 2021]])/Tabel1[[#This Row],[Godsomsætning 2021]]</f>
        <v>#DIV/0!</v>
      </c>
      <c r="CJ190" s="99">
        <f>Tabel1[[#This Row],[Godsomsætning 2023]]-Tabel1[[#This Row],[Godsomsætning 2022]]</f>
        <v>0</v>
      </c>
      <c r="CK190" s="89">
        <f>Tabel1[[#This Row],[Godsomsætning 2022]]-Tabel1[[#This Row],[Godsomsætning 2021]]</f>
        <v>0</v>
      </c>
      <c r="CL190" s="54"/>
      <c r="CM190" s="54"/>
      <c r="CN190" s="54"/>
      <c r="CO190" s="19"/>
      <c r="CP190" s="1" t="s">
        <v>11</v>
      </c>
      <c r="CQ190" s="4"/>
      <c r="CR190" s="1">
        <v>2100</v>
      </c>
      <c r="CS190" s="1" t="s">
        <v>360</v>
      </c>
      <c r="CT190" s="15" t="s">
        <v>15</v>
      </c>
    </row>
    <row r="191" spans="1:98" s="97" customFormat="1" x14ac:dyDescent="0.25">
      <c r="A191" s="80" t="s">
        <v>132</v>
      </c>
      <c r="B191" s="117">
        <v>12560796</v>
      </c>
      <c r="C191" s="5" t="s">
        <v>112</v>
      </c>
      <c r="D191"/>
      <c r="E191">
        <v>701010</v>
      </c>
      <c r="F191" s="108">
        <v>45111</v>
      </c>
      <c r="G191" s="109"/>
      <c r="H191" s="109"/>
      <c r="I191" s="109" t="s">
        <v>302</v>
      </c>
      <c r="J191" s="109" t="s">
        <v>302</v>
      </c>
      <c r="K191" s="87" t="e">
        <f>Q191/R191-1</f>
        <v>#DIV/0!</v>
      </c>
      <c r="L191" s="87">
        <f>R191/S191-1</f>
        <v>-1</v>
      </c>
      <c r="M191" s="87">
        <f>S191/T191-1</f>
        <v>0.5734967392784549</v>
      </c>
      <c r="N191" s="110">
        <f>Q191-R191</f>
        <v>0</v>
      </c>
      <c r="O191" s="110">
        <f>R191-S191</f>
        <v>-2495.8049999999998</v>
      </c>
      <c r="P191" s="110">
        <f>S191-T191</f>
        <v>909.65299999999979</v>
      </c>
      <c r="Q191" s="111"/>
      <c r="R191" s="111"/>
      <c r="S191" s="111">
        <v>2495.8049999999998</v>
      </c>
      <c r="T191" s="111">
        <v>1586.152</v>
      </c>
      <c r="U191" s="87" t="e">
        <f>(AA191-AB191)/ABS(AB191)</f>
        <v>#DIV/0!</v>
      </c>
      <c r="V191" s="87">
        <f>(AB191-AC191)/ABS(AC191)</f>
        <v>-1</v>
      </c>
      <c r="W191" s="87">
        <f>(AC191-AD191)/ABS(AD191)</f>
        <v>1.2121739130434783</v>
      </c>
      <c r="X191" s="110">
        <f>AA191-AB191</f>
        <v>0</v>
      </c>
      <c r="Y191" s="110">
        <f>AB191-AC191</f>
        <v>-1036.68</v>
      </c>
      <c r="Z191" s="110">
        <f>AC191-AD191</f>
        <v>568.05500000000006</v>
      </c>
      <c r="AA191" s="111"/>
      <c r="AB191" s="111"/>
      <c r="AC191" s="111">
        <v>1036.68</v>
      </c>
      <c r="AD191" s="111">
        <v>468.625</v>
      </c>
      <c r="AE191" s="87" t="e">
        <f>(AK191-AL191)/ABS(AL191)</f>
        <v>#DIV/0!</v>
      </c>
      <c r="AF191" s="87">
        <f>(AL191-AM191)/ABS(AM191)</f>
        <v>-1</v>
      </c>
      <c r="AG191" s="87">
        <f>(AM191-AN191)/ABS(AN191)</f>
        <v>37.250101667344452</v>
      </c>
      <c r="AH191" s="110">
        <f>AK191-AL191</f>
        <v>0</v>
      </c>
      <c r="AI191" s="110">
        <f>AL191-AM191</f>
        <v>-445.69499999999999</v>
      </c>
      <c r="AJ191" s="110">
        <f>AM191-AN191</f>
        <v>457.99</v>
      </c>
      <c r="AK191" s="111"/>
      <c r="AL191" s="111"/>
      <c r="AM191" s="111">
        <v>445.69499999999999</v>
      </c>
      <c r="AN191" s="111">
        <v>-12.295</v>
      </c>
      <c r="AO191" s="87" t="e">
        <f>(AU191-AV191)/ABS(AV191)</f>
        <v>#DIV/0!</v>
      </c>
      <c r="AP191" s="87">
        <f>(AV191-AW191)/ABS(AW191)</f>
        <v>-1</v>
      </c>
      <c r="AQ191" s="87">
        <f>(AW191-AX191)/ABS(AX191)</f>
        <v>11.906974953808254</v>
      </c>
      <c r="AR191" s="110">
        <f>AU191-AV191</f>
        <v>0</v>
      </c>
      <c r="AS191" s="110">
        <f>AV191-AW191</f>
        <v>-425.02300000000002</v>
      </c>
      <c r="AT191" s="110">
        <f>AW191-AX191</f>
        <v>463.99100000000004</v>
      </c>
      <c r="AU191" s="111"/>
      <c r="AV191" s="111"/>
      <c r="AW191" s="111">
        <v>425.02300000000002</v>
      </c>
      <c r="AX191" s="111">
        <v>-38.968000000000004</v>
      </c>
      <c r="AY191" s="87" t="e">
        <f>(BE191-BF191)/ABS(BF191)</f>
        <v>#DIV/0!</v>
      </c>
      <c r="AZ191" s="87">
        <f>(BF191-BG191)/ABS(BG191)</f>
        <v>-1</v>
      </c>
      <c r="BA191" s="87">
        <f>(BG191-BH191)/ABS(BH191)</f>
        <v>0.90569319128530479</v>
      </c>
      <c r="BB191" s="110">
        <f>BE191-BF191</f>
        <v>0</v>
      </c>
      <c r="BC191" s="110">
        <f>BF191-BG191</f>
        <v>-862.37</v>
      </c>
      <c r="BD191" s="110">
        <f>BG191-BH191</f>
        <v>409.84699999999998</v>
      </c>
      <c r="BE191" s="111"/>
      <c r="BF191" s="111"/>
      <c r="BG191" s="111">
        <v>862.37</v>
      </c>
      <c r="BH191" s="111">
        <v>452.52300000000002</v>
      </c>
      <c r="BI191" s="87" t="e">
        <f>(BO191-BP191)/ABS(BP191)</f>
        <v>#DIV/0!</v>
      </c>
      <c r="BJ191" s="87">
        <f>(BP191-BQ191)/ABS(BQ191)</f>
        <v>-1</v>
      </c>
      <c r="BK191" s="87">
        <f>(BQ191-BR191)/ABS(BR191)</f>
        <v>1.791450825205293E-2</v>
      </c>
      <c r="BL191" s="110">
        <f>BO191-BP191</f>
        <v>0</v>
      </c>
      <c r="BM191" s="110">
        <f>BP191-BQ191</f>
        <v>-1400.857</v>
      </c>
      <c r="BN191" s="110">
        <f>BQ191-BR191</f>
        <v>24.653999999999996</v>
      </c>
      <c r="BO191" s="111"/>
      <c r="BP191" s="111"/>
      <c r="BQ191" s="111">
        <v>1400.857</v>
      </c>
      <c r="BR191" s="111">
        <v>1376.203</v>
      </c>
      <c r="BS191" s="87" t="e">
        <f>(BY191-BZ191)/ABS(BZ191)</f>
        <v>#DIV/0!</v>
      </c>
      <c r="BT191" s="87">
        <f>(BZ191-CA191)/ABS(CA191)</f>
        <v>-1</v>
      </c>
      <c r="BU191" s="87">
        <f>(CA191-CB191)/ABS(CB191)</f>
        <v>-9.2209856915739269E-2</v>
      </c>
      <c r="BV191" s="110">
        <f>BY191-BZ191</f>
        <v>0</v>
      </c>
      <c r="BW191" s="110">
        <f>BZ191-CA191</f>
        <v>-571</v>
      </c>
      <c r="BX191" s="110">
        <f>CA191-CB191</f>
        <v>-58</v>
      </c>
      <c r="BY191" s="54"/>
      <c r="BZ191" s="54"/>
      <c r="CA191" s="54">
        <v>571</v>
      </c>
      <c r="CB191" s="54">
        <v>629</v>
      </c>
      <c r="CC191" s="110">
        <f>Tabel1[[#This Row],[2023 - Antal skibe ]]-Tabel1[[#This Row],[2022 - Antal skibe ]]</f>
        <v>0</v>
      </c>
      <c r="CD191" s="110">
        <f>Tabel1[[#This Row],[2022 - Antal skibe ]]-Tabel1[[#This Row],[2021 - Antal skibe ]]</f>
        <v>-40</v>
      </c>
      <c r="CE191" s="5"/>
      <c r="CF191" s="5"/>
      <c r="CG191" s="5">
        <v>40</v>
      </c>
      <c r="CH191" s="100" t="e">
        <f>(Tabel1[[#This Row],[Godsomsætning 2023]]-Tabel1[[#This Row],[Godsomsætning 2022]])/Tabel1[[#This Row],[Godsomsætning 2022]]</f>
        <v>#DIV/0!</v>
      </c>
      <c r="CI191" s="100" t="e">
        <f>(Tabel1[[#This Row],[Godsomsætning 2022]]-Tabel1[[#This Row],[Godsomsætning 2021]])/Tabel1[[#This Row],[Godsomsætning 2021]]</f>
        <v>#DIV/0!</v>
      </c>
      <c r="CJ191" s="99">
        <f>Tabel1[[#This Row],[Godsomsætning 2023]]-Tabel1[[#This Row],[Godsomsætning 2022]]</f>
        <v>0</v>
      </c>
      <c r="CK191" s="89">
        <f>Tabel1[[#This Row],[Godsomsætning 2022]]-Tabel1[[#This Row],[Godsomsætning 2021]]</f>
        <v>0</v>
      </c>
      <c r="CL191" s="54"/>
      <c r="CM191" s="54"/>
      <c r="CN191" s="54"/>
      <c r="CO191" s="19"/>
      <c r="CP191" s="1" t="s">
        <v>11</v>
      </c>
      <c r="CQ191" s="4" t="s">
        <v>13</v>
      </c>
      <c r="CR191" s="1">
        <v>5500</v>
      </c>
      <c r="CS191" s="1" t="s">
        <v>416</v>
      </c>
      <c r="CT191" s="15" t="s">
        <v>12</v>
      </c>
    </row>
    <row r="192" spans="1:98" s="97" customFormat="1" x14ac:dyDescent="0.25">
      <c r="A192" s="80" t="s">
        <v>427</v>
      </c>
      <c r="B192" s="117">
        <v>33396953</v>
      </c>
      <c r="C192" s="5" t="s">
        <v>112</v>
      </c>
      <c r="D192"/>
      <c r="E192">
        <v>502000</v>
      </c>
      <c r="F192" s="108">
        <v>45114</v>
      </c>
      <c r="G192" s="109"/>
      <c r="H192" s="109"/>
      <c r="I192" s="109" t="s">
        <v>21</v>
      </c>
      <c r="J192" s="109" t="s">
        <v>21</v>
      </c>
      <c r="K192" s="87" t="e">
        <f>Q192/R192-1</f>
        <v>#DIV/0!</v>
      </c>
      <c r="L192" s="87">
        <f>R192/S192-1</f>
        <v>-1</v>
      </c>
      <c r="M192" s="87">
        <f>S192/T192-1</f>
        <v>0.63717226685745443</v>
      </c>
      <c r="N192" s="110">
        <f>Q192-R192</f>
        <v>0</v>
      </c>
      <c r="O192" s="110">
        <f>R192-S192</f>
        <v>-3835.1889999999999</v>
      </c>
      <c r="P192" s="110">
        <f>S192-T192</f>
        <v>1492.62</v>
      </c>
      <c r="Q192" s="111"/>
      <c r="R192" s="111"/>
      <c r="S192" s="111">
        <v>3835.1889999999999</v>
      </c>
      <c r="T192" s="111">
        <v>2342.569</v>
      </c>
      <c r="U192" s="87" t="e">
        <f>(AA192-AB192)/ABS(AB192)</f>
        <v>#DIV/0!</v>
      </c>
      <c r="V192" s="87">
        <f>(AB192-AC192)/ABS(AC192)</f>
        <v>-1</v>
      </c>
      <c r="W192" s="87">
        <f>(AC192-AD192)/ABS(AD192)</f>
        <v>3.7307898051802386</v>
      </c>
      <c r="X192" s="110">
        <f>AA192-AB192</f>
        <v>0</v>
      </c>
      <c r="Y192" s="110">
        <f>AB192-AC192</f>
        <v>-633.00800000000004</v>
      </c>
      <c r="Z192" s="110">
        <f>AC192-AD192</f>
        <v>864.81200000000001</v>
      </c>
      <c r="AA192" s="111"/>
      <c r="AB192" s="111"/>
      <c r="AC192" s="111">
        <v>633.00800000000004</v>
      </c>
      <c r="AD192" s="111">
        <v>-231.804</v>
      </c>
      <c r="AE192" s="87" t="e">
        <f>(AK192-AL192)/ABS(AL192)</f>
        <v>#DIV/0!</v>
      </c>
      <c r="AF192" s="87">
        <f>(AL192-AM192)/ABS(AM192)</f>
        <v>-1</v>
      </c>
      <c r="AG192" s="87">
        <f>(AM192-AN192)/ABS(AN192)</f>
        <v>6.2593194354180204</v>
      </c>
      <c r="AH192" s="110">
        <f>AK192-AL192</f>
        <v>0</v>
      </c>
      <c r="AI192" s="110">
        <f>AL192-AM192</f>
        <v>-631.21299999999997</v>
      </c>
      <c r="AJ192" s="110">
        <f>AM192-AN192</f>
        <v>751.23099999999999</v>
      </c>
      <c r="AK192" s="111"/>
      <c r="AL192" s="111"/>
      <c r="AM192" s="111">
        <v>631.21299999999997</v>
      </c>
      <c r="AN192" s="111">
        <v>-120.018</v>
      </c>
      <c r="AO192" s="87" t="e">
        <f>(AU192-AV192)/ABS(AV192)</f>
        <v>#DIV/0!</v>
      </c>
      <c r="AP192" s="87">
        <f>(AV192-AW192)/ABS(AW192)</f>
        <v>-1</v>
      </c>
      <c r="AQ192" s="87">
        <f>(AW192-AX192)/ABS(AX192)</f>
        <v>6.2593194354180204</v>
      </c>
      <c r="AR192" s="110">
        <f>AU192-AV192</f>
        <v>0</v>
      </c>
      <c r="AS192" s="110">
        <f>AV192-AW192</f>
        <v>-631.21299999999997</v>
      </c>
      <c r="AT192" s="110">
        <f>AW192-AX192</f>
        <v>751.23099999999999</v>
      </c>
      <c r="AU192" s="111"/>
      <c r="AV192" s="111"/>
      <c r="AW192" s="111">
        <v>631.21299999999997</v>
      </c>
      <c r="AX192" s="111">
        <v>-120.018</v>
      </c>
      <c r="AY192" s="87" t="e">
        <f>(BE192-BF192)/ABS(BF192)</f>
        <v>#DIV/0!</v>
      </c>
      <c r="AZ192" s="87">
        <f>(BF192-BG192)/ABS(BG192)</f>
        <v>-1</v>
      </c>
      <c r="BA192" s="87">
        <f>(BG192-BH192)/ABS(BH192)</f>
        <v>1.7440244038332966</v>
      </c>
      <c r="BB192" s="110">
        <f>BE192-BF192</f>
        <v>0</v>
      </c>
      <c r="BC192" s="110">
        <f>BF192-BG192</f>
        <v>-984.995</v>
      </c>
      <c r="BD192" s="110">
        <f>BG192-BH192</f>
        <v>626.03500000000008</v>
      </c>
      <c r="BE192" s="111"/>
      <c r="BF192" s="111"/>
      <c r="BG192" s="111">
        <v>984.995</v>
      </c>
      <c r="BH192" s="111">
        <v>358.96</v>
      </c>
      <c r="BI192" s="87" t="e">
        <f>(BO192-BP192)/ABS(BP192)</f>
        <v>#DIV/0!</v>
      </c>
      <c r="BJ192" s="87">
        <f>(BP192-BQ192)/ABS(BQ192)</f>
        <v>-1</v>
      </c>
      <c r="BK192" s="87">
        <f>(BQ192-BR192)/ABS(BR192)</f>
        <v>0.94852931621253633</v>
      </c>
      <c r="BL192" s="110">
        <f>BO192-BP192</f>
        <v>0</v>
      </c>
      <c r="BM192" s="110">
        <f>BP192-BQ192</f>
        <v>-1349.491</v>
      </c>
      <c r="BN192" s="110">
        <f>BQ192-BR192</f>
        <v>656.92200000000003</v>
      </c>
      <c r="BO192" s="111"/>
      <c r="BP192" s="111"/>
      <c r="BQ192" s="111">
        <v>1349.491</v>
      </c>
      <c r="BR192" s="111">
        <v>692.56899999999996</v>
      </c>
      <c r="BS192" s="87" t="e">
        <f>(BY192-BZ192)/ABS(BZ192)</f>
        <v>#DIV/0!</v>
      </c>
      <c r="BT192" s="87">
        <f>(BZ192-CA192)/ABS(CA192)</f>
        <v>-1</v>
      </c>
      <c r="BU192" s="87">
        <f>(CA192-CB192)/ABS(CB192)</f>
        <v>1.0789473684210527</v>
      </c>
      <c r="BV192" s="110">
        <f>BY192-BZ192</f>
        <v>0</v>
      </c>
      <c r="BW192" s="110">
        <f>BZ192-CA192</f>
        <v>-79</v>
      </c>
      <c r="BX192" s="110">
        <f>CA192-CB192</f>
        <v>41</v>
      </c>
      <c r="BY192" s="54"/>
      <c r="BZ192" s="54"/>
      <c r="CA192" s="54">
        <v>79</v>
      </c>
      <c r="CB192" s="54">
        <v>38</v>
      </c>
      <c r="CC192" s="110">
        <f>Tabel1[[#This Row],[2023 - Antal skibe ]]-Tabel1[[#This Row],[2022 - Antal skibe ]]</f>
        <v>-51</v>
      </c>
      <c r="CD192" s="110">
        <f>Tabel1[[#This Row],[2022 - Antal skibe ]]-Tabel1[[#This Row],[2021 - Antal skibe ]]</f>
        <v>51</v>
      </c>
      <c r="CE192" s="5"/>
      <c r="CF192" s="5">
        <v>51</v>
      </c>
      <c r="CG192" s="5"/>
      <c r="CH192" s="100" t="e">
        <f>(Tabel1[[#This Row],[Godsomsætning 2023]]-Tabel1[[#This Row],[Godsomsætning 2022]])/Tabel1[[#This Row],[Godsomsætning 2022]]</f>
        <v>#DIV/0!</v>
      </c>
      <c r="CI192" s="100" t="e">
        <f>(Tabel1[[#This Row],[Godsomsætning 2022]]-Tabel1[[#This Row],[Godsomsætning 2021]])/Tabel1[[#This Row],[Godsomsætning 2021]]</f>
        <v>#DIV/0!</v>
      </c>
      <c r="CJ192" s="99"/>
      <c r="CK192" s="89">
        <f>Tabel1[[#This Row],[Godsomsætning 2022]]-Tabel1[[#This Row],[Godsomsætning 2021]]</f>
        <v>0</v>
      </c>
      <c r="CL192" s="54"/>
      <c r="CM192" s="54"/>
      <c r="CN192" s="54"/>
      <c r="CO192" s="19"/>
      <c r="CP192" s="1" t="s">
        <v>11</v>
      </c>
      <c r="CQ192" s="4"/>
      <c r="CR192" s="1">
        <v>2900</v>
      </c>
      <c r="CS192" s="1" t="s">
        <v>361</v>
      </c>
      <c r="CT192" s="15" t="s">
        <v>15</v>
      </c>
    </row>
    <row r="193" spans="1:98" s="97" customFormat="1" x14ac:dyDescent="0.25">
      <c r="A193" s="80" t="s">
        <v>139</v>
      </c>
      <c r="B193" s="117">
        <v>38103245</v>
      </c>
      <c r="C193" s="5" t="s">
        <v>112</v>
      </c>
      <c r="D193"/>
      <c r="E193">
        <v>649900</v>
      </c>
      <c r="F193" s="108">
        <v>45119</v>
      </c>
      <c r="G193" s="109"/>
      <c r="H193" s="109"/>
      <c r="I193" s="109" t="s">
        <v>21</v>
      </c>
      <c r="J193" s="109" t="s">
        <v>21</v>
      </c>
      <c r="K193" s="87" t="e">
        <f>Q193/R193-1</f>
        <v>#DIV/0!</v>
      </c>
      <c r="L193" s="87">
        <f>R193/S193-1</f>
        <v>-1</v>
      </c>
      <c r="M193" s="87">
        <f>S193/T193-1</f>
        <v>0.42187919463087242</v>
      </c>
      <c r="N193" s="110">
        <f>Q193-R193</f>
        <v>0</v>
      </c>
      <c r="O193" s="110">
        <f>R193-S193</f>
        <v>-3474.5039999999999</v>
      </c>
      <c r="P193" s="110">
        <f>S193-T193</f>
        <v>1030.904</v>
      </c>
      <c r="Q193" s="111"/>
      <c r="R193" s="111"/>
      <c r="S193" s="111">
        <v>3474.5039999999999</v>
      </c>
      <c r="T193" s="111">
        <v>2443.6</v>
      </c>
      <c r="U193" s="87" t="e">
        <f>(AA193-AB193)/ABS(AB193)</f>
        <v>#DIV/0!</v>
      </c>
      <c r="V193" s="87">
        <f>(AB193-AC193)/ABS(AC193)</f>
        <v>-1</v>
      </c>
      <c r="W193" s="87">
        <f>(AC193-AD193)/ABS(AD193)</f>
        <v>0.27442446501840762</v>
      </c>
      <c r="X193" s="110">
        <f>AA193-AB193</f>
        <v>0</v>
      </c>
      <c r="Y193" s="110">
        <f>AB193-AC193</f>
        <v>-2188.81</v>
      </c>
      <c r="Z193" s="110">
        <f>AC193-AD193</f>
        <v>471.32099999999991</v>
      </c>
      <c r="AA193" s="111"/>
      <c r="AB193" s="111"/>
      <c r="AC193" s="111">
        <v>2188.81</v>
      </c>
      <c r="AD193" s="111">
        <v>1717.489</v>
      </c>
      <c r="AE193" s="87" t="e">
        <f>(AK193-AL193)/ABS(AL193)</f>
        <v>#DIV/0!</v>
      </c>
      <c r="AF193" s="87">
        <f>(AL193-AM193)/ABS(AM193)</f>
        <v>-1</v>
      </c>
      <c r="AG193" s="87">
        <f>(AM193-AN193)/ABS(AN193)</f>
        <v>0.7520474384670639</v>
      </c>
      <c r="AH193" s="110">
        <f>AK193-AL193</f>
        <v>0</v>
      </c>
      <c r="AI193" s="110">
        <f>AL193-AM193</f>
        <v>-1117.1510000000001</v>
      </c>
      <c r="AJ193" s="110">
        <f>AM193-AN193</f>
        <v>479.52500000000009</v>
      </c>
      <c r="AK193" s="111"/>
      <c r="AL193" s="111"/>
      <c r="AM193" s="111">
        <v>1117.1510000000001</v>
      </c>
      <c r="AN193" s="111">
        <v>637.62599999999998</v>
      </c>
      <c r="AO193" s="87" t="e">
        <f>(AU193-AV193)/ABS(AV193)</f>
        <v>#DIV/0!</v>
      </c>
      <c r="AP193" s="87">
        <f>(AV193-AW193)/ABS(AW193)</f>
        <v>-1</v>
      </c>
      <c r="AQ193" s="87">
        <f>(AW193-AX193)/ABS(AX193)</f>
        <v>0.99883625881948046</v>
      </c>
      <c r="AR193" s="110">
        <f>AU193-AV193</f>
        <v>0</v>
      </c>
      <c r="AS193" s="110">
        <f>AV193-AW193</f>
        <v>-929.21900000000005</v>
      </c>
      <c r="AT193" s="110">
        <f>AW193-AX193</f>
        <v>464.33900000000006</v>
      </c>
      <c r="AU193" s="111"/>
      <c r="AV193" s="111"/>
      <c r="AW193" s="111">
        <v>929.21900000000005</v>
      </c>
      <c r="AX193" s="111">
        <v>464.88</v>
      </c>
      <c r="AY193" s="87" t="e">
        <f>(BE193-BF193)/ABS(BF193)</f>
        <v>#DIV/0!</v>
      </c>
      <c r="AZ193" s="87">
        <f>(BF193-BG193)/ABS(BG193)</f>
        <v>-1</v>
      </c>
      <c r="BA193" s="87">
        <f>(BG193-BH193)/ABS(BH193)</f>
        <v>2.9764320274699472E-2</v>
      </c>
      <c r="BB193" s="110">
        <f>BE193-BF193</f>
        <v>0</v>
      </c>
      <c r="BC193" s="110">
        <f>BF193-BG193</f>
        <v>-11809.883</v>
      </c>
      <c r="BD193" s="110">
        <f>BG193-BH193</f>
        <v>341.35299999999916</v>
      </c>
      <c r="BE193" s="111"/>
      <c r="BF193" s="111"/>
      <c r="BG193" s="111">
        <v>11809.883</v>
      </c>
      <c r="BH193" s="111">
        <v>11468.53</v>
      </c>
      <c r="BI193" s="87" t="e">
        <f>(BO193-BP193)/ABS(BP193)</f>
        <v>#DIV/0!</v>
      </c>
      <c r="BJ193" s="87">
        <f>(BP193-BQ193)/ABS(BQ193)</f>
        <v>-1</v>
      </c>
      <c r="BK193" s="87">
        <f>(BQ193-BR193)/ABS(BR193)</f>
        <v>9.4671795068960521E-3</v>
      </c>
      <c r="BL193" s="110">
        <f>BO193-BP193</f>
        <v>0</v>
      </c>
      <c r="BM193" s="110">
        <f>BP193-BQ193</f>
        <v>-19166.824000000001</v>
      </c>
      <c r="BN193" s="110">
        <f>BQ193-BR193</f>
        <v>179.75400000000081</v>
      </c>
      <c r="BO193" s="111"/>
      <c r="BP193" s="111"/>
      <c r="BQ193" s="111">
        <v>19166.824000000001</v>
      </c>
      <c r="BR193" s="111">
        <v>18987.07</v>
      </c>
      <c r="BS193" s="87" t="e">
        <f>(BY193-BZ193)/ABS(BZ193)</f>
        <v>#DIV/0!</v>
      </c>
      <c r="BT193" s="87">
        <f>(BZ193-CA193)/ABS(CA193)</f>
        <v>-1</v>
      </c>
      <c r="BU193" s="87">
        <f>(CA193-CB193)/ABS(CB193)</f>
        <v>0.12449474535165723</v>
      </c>
      <c r="BV193" s="110">
        <f>BY193-BZ193</f>
        <v>0</v>
      </c>
      <c r="BW193" s="110">
        <f>BZ193-CA193</f>
        <v>-1391</v>
      </c>
      <c r="BX193" s="110">
        <f>CA193-CB193</f>
        <v>154</v>
      </c>
      <c r="BY193" s="54"/>
      <c r="BZ193" s="54"/>
      <c r="CA193" s="54">
        <v>1391</v>
      </c>
      <c r="CB193" s="54">
        <v>1237</v>
      </c>
      <c r="CC193" s="110">
        <f>Tabel1[[#This Row],[2023 - Antal skibe ]]-Tabel1[[#This Row],[2022 - Antal skibe ]]</f>
        <v>0</v>
      </c>
      <c r="CD193" s="110">
        <f>Tabel1[[#This Row],[2022 - Antal skibe ]]-Tabel1[[#This Row],[2021 - Antal skibe ]]</f>
        <v>0</v>
      </c>
      <c r="CE193" s="5"/>
      <c r="CF193" s="5"/>
      <c r="CG193" s="5"/>
      <c r="CH193" s="100" t="e">
        <f>(Tabel1[[#This Row],[Godsomsætning 2023]]-Tabel1[[#This Row],[Godsomsætning 2022]])/Tabel1[[#This Row],[Godsomsætning 2022]]</f>
        <v>#DIV/0!</v>
      </c>
      <c r="CI193" s="100" t="e">
        <f>(Tabel1[[#This Row],[Godsomsætning 2022]]-Tabel1[[#This Row],[Godsomsætning 2021]])/Tabel1[[#This Row],[Godsomsætning 2021]]</f>
        <v>#DIV/0!</v>
      </c>
      <c r="CJ193" s="99">
        <f>Tabel1[[#This Row],[Godsomsætning 2023]]-Tabel1[[#This Row],[Godsomsætning 2022]]</f>
        <v>0</v>
      </c>
      <c r="CK193" s="89">
        <f>Tabel1[[#This Row],[Godsomsætning 2022]]-Tabel1[[#This Row],[Godsomsætning 2021]]</f>
        <v>0</v>
      </c>
      <c r="CL193" s="54"/>
      <c r="CM193" s="54"/>
      <c r="CN193" s="54"/>
      <c r="CO193" s="19"/>
      <c r="CP193" s="1" t="s">
        <v>9</v>
      </c>
      <c r="CQ193" s="4" t="s">
        <v>13</v>
      </c>
      <c r="CR193" s="1">
        <v>1561</v>
      </c>
      <c r="CS193" s="1" t="s">
        <v>394</v>
      </c>
      <c r="CT193" s="15" t="s">
        <v>15</v>
      </c>
    </row>
    <row r="194" spans="1:98" s="97" customFormat="1" x14ac:dyDescent="0.25">
      <c r="A194" s="80" t="s">
        <v>204</v>
      </c>
      <c r="B194" s="117">
        <v>81260311</v>
      </c>
      <c r="C194" s="5" t="s">
        <v>353</v>
      </c>
      <c r="D194"/>
      <c r="E194">
        <v>522910</v>
      </c>
      <c r="F194" s="108">
        <v>45072</v>
      </c>
      <c r="G194" s="109"/>
      <c r="H194" s="109"/>
      <c r="I194" s="109" t="s">
        <v>21</v>
      </c>
      <c r="J194" s="109" t="s">
        <v>21</v>
      </c>
      <c r="K194" s="87" t="e">
        <f>Q194/R194-1</f>
        <v>#DIV/0!</v>
      </c>
      <c r="L194" s="87">
        <f>R194/S194-1</f>
        <v>-1</v>
      </c>
      <c r="M194" s="87">
        <f>S194/T194-1</f>
        <v>0.1671727522907227</v>
      </c>
      <c r="N194" s="110">
        <f>Q194-R194</f>
        <v>0</v>
      </c>
      <c r="O194" s="110">
        <f>R194-S194</f>
        <v>-9451.116</v>
      </c>
      <c r="P194" s="110">
        <f>S194-T194</f>
        <v>1353.6719999999996</v>
      </c>
      <c r="Q194" s="111"/>
      <c r="R194" s="111"/>
      <c r="S194" s="111">
        <v>9451.116</v>
      </c>
      <c r="T194" s="111">
        <v>8097.4440000000004</v>
      </c>
      <c r="U194" s="87" t="e">
        <f>(AA194-AB194)/ABS(AB194)</f>
        <v>#DIV/0!</v>
      </c>
      <c r="V194" s="87">
        <f>(AB194-AC194)/ABS(AC194)</f>
        <v>-1</v>
      </c>
      <c r="W194" s="87">
        <f>(AC194-AD194)/ABS(AD194)</f>
        <v>0.23573686777750366</v>
      </c>
      <c r="X194" s="110">
        <f>AA194-AB194</f>
        <v>0</v>
      </c>
      <c r="Y194" s="110">
        <f>AB194-AC194</f>
        <v>-2052.0770000000002</v>
      </c>
      <c r="Z194" s="110">
        <f>AC194-AD194</f>
        <v>391.46700000000033</v>
      </c>
      <c r="AA194" s="111"/>
      <c r="AB194" s="111"/>
      <c r="AC194" s="111">
        <v>2052.0770000000002</v>
      </c>
      <c r="AD194" s="111">
        <v>1660.61</v>
      </c>
      <c r="AE194" s="87" t="e">
        <f>(AK194-AL194)/ABS(AL194)</f>
        <v>#DIV/0!</v>
      </c>
      <c r="AF194" s="87">
        <f>(AL194-AM194)/ABS(AM194)</f>
        <v>-1</v>
      </c>
      <c r="AG194" s="87">
        <f>(AM194-AN194)/ABS(AN194)</f>
        <v>0.32168479714040443</v>
      </c>
      <c r="AH194" s="110">
        <f>AK194-AL194</f>
        <v>0</v>
      </c>
      <c r="AI194" s="110">
        <f>AL194-AM194</f>
        <v>-939.17600000000004</v>
      </c>
      <c r="AJ194" s="110">
        <f>AM194-AN194</f>
        <v>228.58600000000001</v>
      </c>
      <c r="AK194" s="111"/>
      <c r="AL194" s="111"/>
      <c r="AM194" s="111">
        <v>939.17600000000004</v>
      </c>
      <c r="AN194" s="111">
        <v>710.59</v>
      </c>
      <c r="AO194" s="87" t="e">
        <f>(AU194-AV194)/ABS(AV194)</f>
        <v>#DIV/0!</v>
      </c>
      <c r="AP194" s="87">
        <f>(AV194-AW194)/ABS(AW194)</f>
        <v>-1</v>
      </c>
      <c r="AQ194" s="87">
        <f>(AW194-AX194)/ABS(AX194)</f>
        <v>0.35506273338614525</v>
      </c>
      <c r="AR194" s="110">
        <f>AU194-AV194</f>
        <v>0</v>
      </c>
      <c r="AS194" s="110">
        <f>AV194-AW194</f>
        <v>-1004.092</v>
      </c>
      <c r="AT194" s="110">
        <f>AW194-AX194</f>
        <v>263.09899999999993</v>
      </c>
      <c r="AU194" s="111"/>
      <c r="AV194" s="111"/>
      <c r="AW194" s="111">
        <v>1004.092</v>
      </c>
      <c r="AX194" s="111">
        <v>740.99300000000005</v>
      </c>
      <c r="AY194" s="87" t="e">
        <f>(BE194-BF194)/ABS(BF194)</f>
        <v>#DIV/0!</v>
      </c>
      <c r="AZ194" s="87">
        <f>(BF194-BG194)/ABS(BG194)</f>
        <v>-1</v>
      </c>
      <c r="BA194" s="87">
        <f>(BG194-BH194)/ABS(BH194)</f>
        <v>0.40629716348860156</v>
      </c>
      <c r="BB194" s="110">
        <f>BE194-BF194</f>
        <v>0</v>
      </c>
      <c r="BC194" s="110">
        <f>BF194-BG194</f>
        <v>-2365.8319999999999</v>
      </c>
      <c r="BD194" s="110">
        <f>BG194-BH194</f>
        <v>683.51899999999978</v>
      </c>
      <c r="BE194" s="111"/>
      <c r="BF194" s="111"/>
      <c r="BG194" s="111">
        <v>2365.8319999999999</v>
      </c>
      <c r="BH194" s="111">
        <v>1682.3130000000001</v>
      </c>
      <c r="BI194" s="87" t="e">
        <f>(BO194-BP194)/ABS(BP194)</f>
        <v>#DIV/0!</v>
      </c>
      <c r="BJ194" s="87">
        <f>(BP194-BQ194)/ABS(BQ194)</f>
        <v>-1</v>
      </c>
      <c r="BK194" s="87">
        <f>(BQ194-BR194)/ABS(BR194)</f>
        <v>0.14343868481751521</v>
      </c>
      <c r="BL194" s="110">
        <f>BO194-BP194</f>
        <v>0</v>
      </c>
      <c r="BM194" s="110">
        <f>BP194-BQ194</f>
        <v>-3548.4630000000002</v>
      </c>
      <c r="BN194" s="110">
        <f>BQ194-BR194</f>
        <v>445.13700000000017</v>
      </c>
      <c r="BO194" s="111"/>
      <c r="BP194" s="111"/>
      <c r="BQ194" s="111">
        <v>3548.4630000000002</v>
      </c>
      <c r="BR194" s="111">
        <v>3103.326</v>
      </c>
      <c r="BS194" s="87" t="e">
        <f>(BY194-BZ194)/ABS(BZ194)</f>
        <v>#DIV/0!</v>
      </c>
      <c r="BT194" s="87">
        <f>(BZ194-CA194)/ABS(CA194)</f>
        <v>-1</v>
      </c>
      <c r="BU194" s="87">
        <f>(CA194-CB194)/ABS(CB194)</f>
        <v>7.0219435736677119E-2</v>
      </c>
      <c r="BV194" s="110">
        <f>BY194-BZ194</f>
        <v>0</v>
      </c>
      <c r="BW194" s="110">
        <f>BZ194-CA194</f>
        <v>-3414</v>
      </c>
      <c r="BX194" s="110">
        <f>CA194-CB194</f>
        <v>224</v>
      </c>
      <c r="BY194" s="54"/>
      <c r="BZ194" s="54"/>
      <c r="CA194" s="54">
        <v>3414</v>
      </c>
      <c r="CB194" s="54">
        <v>3190</v>
      </c>
      <c r="CC194" s="110">
        <f>Tabel1[[#This Row],[2023 - Antal skibe ]]-Tabel1[[#This Row],[2022 - Antal skibe ]]</f>
        <v>0</v>
      </c>
      <c r="CD194" s="110">
        <f>Tabel1[[#This Row],[2022 - Antal skibe ]]-Tabel1[[#This Row],[2021 - Antal skibe ]]</f>
        <v>0</v>
      </c>
      <c r="CE194" s="5"/>
      <c r="CF194" s="5"/>
      <c r="CG194" s="5"/>
      <c r="CH194" s="100" t="e">
        <f>(Tabel1[[#This Row],[Godsomsætning 2023]]-Tabel1[[#This Row],[Godsomsætning 2022]])/Tabel1[[#This Row],[Godsomsætning 2022]]</f>
        <v>#DIV/0!</v>
      </c>
      <c r="CI194" s="100" t="e">
        <f>(Tabel1[[#This Row],[Godsomsætning 2022]]-Tabel1[[#This Row],[Godsomsætning 2021]])/Tabel1[[#This Row],[Godsomsætning 2021]]</f>
        <v>#DIV/0!</v>
      </c>
      <c r="CJ194" s="99">
        <f>Tabel1[[#This Row],[Godsomsætning 2023]]-Tabel1[[#This Row],[Godsomsætning 2022]]</f>
        <v>0</v>
      </c>
      <c r="CK194" s="89">
        <f>Tabel1[[#This Row],[Godsomsætning 2022]]-Tabel1[[#This Row],[Godsomsætning 2021]]</f>
        <v>0</v>
      </c>
      <c r="CL194" s="54"/>
      <c r="CM194" s="54"/>
      <c r="CN194" s="54"/>
      <c r="CO194" s="19"/>
      <c r="CP194" s="1" t="s">
        <v>18</v>
      </c>
      <c r="CQ194" s="4" t="s">
        <v>13</v>
      </c>
      <c r="CR194" s="1">
        <v>2300</v>
      </c>
      <c r="CS194" s="1" t="s">
        <v>330</v>
      </c>
      <c r="CT194" s="15" t="s">
        <v>15</v>
      </c>
    </row>
    <row r="195" spans="1:98" s="97" customFormat="1" x14ac:dyDescent="0.25">
      <c r="A195" s="80" t="s">
        <v>279</v>
      </c>
      <c r="B195" s="117">
        <v>75266316</v>
      </c>
      <c r="C195" s="5" t="s">
        <v>284</v>
      </c>
      <c r="D195"/>
      <c r="E195">
        <v>701010</v>
      </c>
      <c r="F195" s="108">
        <v>45111</v>
      </c>
      <c r="G195" s="109"/>
      <c r="H195" s="109"/>
      <c r="I195" s="109" t="s">
        <v>302</v>
      </c>
      <c r="J195" s="109" t="s">
        <v>302</v>
      </c>
      <c r="K195" s="87" t="e">
        <f>Q195/R195-1</f>
        <v>#DIV/0!</v>
      </c>
      <c r="L195" s="87">
        <f>R195/S195-1</f>
        <v>-1</v>
      </c>
      <c r="M195" s="87">
        <f>S195/T195-1</f>
        <v>7.6631882739286672E-2</v>
      </c>
      <c r="N195" s="110">
        <f>Q195-R195</f>
        <v>0</v>
      </c>
      <c r="O195" s="110">
        <f>R195-S195</f>
        <v>-122987.22900000001</v>
      </c>
      <c r="P195" s="110">
        <f>S195-T195</f>
        <v>8753.9140000000043</v>
      </c>
      <c r="Q195" s="111"/>
      <c r="R195" s="111"/>
      <c r="S195" s="111">
        <v>122987.22900000001</v>
      </c>
      <c r="T195" s="111">
        <v>114233.315</v>
      </c>
      <c r="U195" s="87" t="e">
        <f>(AA195-AB195)/ABS(AB195)</f>
        <v>#DIV/0!</v>
      </c>
      <c r="V195" s="87">
        <f>(AB195-AC195)/ABS(AC195)</f>
        <v>-1</v>
      </c>
      <c r="W195" s="87">
        <f>(AC195-AD195)/ABS(AD195)</f>
        <v>0.5305729038203324</v>
      </c>
      <c r="X195" s="110">
        <f>AA195-AB195</f>
        <v>0</v>
      </c>
      <c r="Y195" s="110">
        <f>AB195-AC195</f>
        <v>-4139.0379999999996</v>
      </c>
      <c r="Z195" s="110">
        <f>AC195-AD195</f>
        <v>1434.7969999999996</v>
      </c>
      <c r="AA195" s="111"/>
      <c r="AB195" s="111"/>
      <c r="AC195" s="111">
        <v>4139.0379999999996</v>
      </c>
      <c r="AD195" s="111">
        <v>2704.241</v>
      </c>
      <c r="AE195" s="87" t="e">
        <f>(AK195-AL195)/ABS(AL195)</f>
        <v>#DIV/0!</v>
      </c>
      <c r="AF195" s="87">
        <f>(AL195-AM195)/ABS(AM195)</f>
        <v>-1</v>
      </c>
      <c r="AG195" s="87">
        <f>(AM195-AN195)/ABS(AN195)</f>
        <v>1.2182258761802764</v>
      </c>
      <c r="AH195" s="110">
        <f>AK195-AL195</f>
        <v>0</v>
      </c>
      <c r="AI195" s="110">
        <f>AL195-AM195</f>
        <v>-1806.115</v>
      </c>
      <c r="AJ195" s="110">
        <f>AM195-AN195</f>
        <v>991.899</v>
      </c>
      <c r="AK195" s="111"/>
      <c r="AL195" s="111"/>
      <c r="AM195" s="111">
        <v>1806.115</v>
      </c>
      <c r="AN195" s="111">
        <v>814.21600000000001</v>
      </c>
      <c r="AO195" s="87" t="e">
        <f>(AU195-AV195)/ABS(AV195)</f>
        <v>#DIV/0!</v>
      </c>
      <c r="AP195" s="87">
        <f>(AV195-AW195)/ABS(AW195)</f>
        <v>-1</v>
      </c>
      <c r="AQ195" s="87">
        <f>(AW195-AX195)/ABS(AX195)</f>
        <v>1.1667892219010432</v>
      </c>
      <c r="AR195" s="110">
        <f>AU195-AV195</f>
        <v>0</v>
      </c>
      <c r="AS195" s="110">
        <f>AV195-AW195</f>
        <v>-1538.1690000000001</v>
      </c>
      <c r="AT195" s="110">
        <f>AW195-AX195</f>
        <v>828.28500000000008</v>
      </c>
      <c r="AU195" s="111"/>
      <c r="AV195" s="111"/>
      <c r="AW195" s="111">
        <v>1538.1690000000001</v>
      </c>
      <c r="AX195" s="111">
        <v>709.88400000000001</v>
      </c>
      <c r="AY195" s="87" t="e">
        <f>(BE195-BF195)/ABS(BF195)</f>
        <v>#DIV/0!</v>
      </c>
      <c r="AZ195" s="87">
        <f>(BF195-BG195)/ABS(BG195)</f>
        <v>-1</v>
      </c>
      <c r="BA195" s="87">
        <f>(BG195-BH195)/ABS(BH195)</f>
        <v>0.21181760964559615</v>
      </c>
      <c r="BB195" s="110">
        <f>BE195-BF195</f>
        <v>0</v>
      </c>
      <c r="BC195" s="110">
        <f>BF195-BG195</f>
        <v>-3232.721</v>
      </c>
      <c r="BD195" s="110">
        <f>BG195-BH195</f>
        <v>565.05799999999999</v>
      </c>
      <c r="BE195" s="111"/>
      <c r="BF195" s="111"/>
      <c r="BG195" s="111">
        <v>3232.721</v>
      </c>
      <c r="BH195" s="111">
        <v>2667.663</v>
      </c>
      <c r="BI195" s="87" t="e">
        <f>(BO195-BP195)/ABS(BP195)</f>
        <v>#DIV/0!</v>
      </c>
      <c r="BJ195" s="87">
        <f>(BP195-BQ195)/ABS(BQ195)</f>
        <v>-1</v>
      </c>
      <c r="BK195" s="87">
        <f>(BQ195-BR195)/ABS(BR195)</f>
        <v>-0.16059850965160402</v>
      </c>
      <c r="BL195" s="110">
        <f>BO195-BP195</f>
        <v>0</v>
      </c>
      <c r="BM195" s="110">
        <f>BP195-BQ195</f>
        <v>-14236.188</v>
      </c>
      <c r="BN195" s="110">
        <f>BQ195-BR195</f>
        <v>-2723.7389999999996</v>
      </c>
      <c r="BO195" s="111"/>
      <c r="BP195" s="111"/>
      <c r="BQ195" s="111">
        <v>14236.188</v>
      </c>
      <c r="BR195" s="111">
        <v>16959.927</v>
      </c>
      <c r="BS195" s="87" t="e">
        <f>(BY195-BZ195)/ABS(BZ195)</f>
        <v>#DIV/0!</v>
      </c>
      <c r="BT195" s="87">
        <f>(BZ195-CA195)/ABS(CA195)</f>
        <v>-1</v>
      </c>
      <c r="BU195" s="87">
        <f>(CA195-CB195)/ABS(CB195)</f>
        <v>6.2299293513166348E-2</v>
      </c>
      <c r="BV195" s="110">
        <f>BY195-BZ195</f>
        <v>0</v>
      </c>
      <c r="BW195" s="110">
        <f>BZ195-CA195</f>
        <v>-1654</v>
      </c>
      <c r="BX195" s="110">
        <f>CA195-CB195</f>
        <v>97</v>
      </c>
      <c r="BY195" s="54"/>
      <c r="BZ195" s="54"/>
      <c r="CA195" s="54">
        <v>1654</v>
      </c>
      <c r="CB195" s="54">
        <v>1557</v>
      </c>
      <c r="CC195" s="110">
        <f>Tabel1[[#This Row],[2023 - Antal skibe ]]-Tabel1[[#This Row],[2022 - Antal skibe ]]</f>
        <v>0</v>
      </c>
      <c r="CD195" s="110">
        <f>Tabel1[[#This Row],[2022 - Antal skibe ]]-Tabel1[[#This Row],[2021 - Antal skibe ]]</f>
        <v>0</v>
      </c>
      <c r="CE195" s="5"/>
      <c r="CF195" s="5"/>
      <c r="CG195" s="5"/>
      <c r="CH195" s="100" t="e">
        <f>(Tabel1[[#This Row],[Godsomsætning 2023]]-Tabel1[[#This Row],[Godsomsætning 2022]])/Tabel1[[#This Row],[Godsomsætning 2022]]</f>
        <v>#DIV/0!</v>
      </c>
      <c r="CI195" s="100" t="e">
        <f>(Tabel1[[#This Row],[Godsomsætning 2022]]-Tabel1[[#This Row],[Godsomsætning 2021]])/Tabel1[[#This Row],[Godsomsætning 2021]]</f>
        <v>#DIV/0!</v>
      </c>
      <c r="CJ195" s="99">
        <f>Tabel1[[#This Row],[Godsomsætning 2023]]-Tabel1[[#This Row],[Godsomsætning 2022]]</f>
        <v>0</v>
      </c>
      <c r="CK195" s="89">
        <f>Tabel1[[#This Row],[Godsomsætning 2022]]-Tabel1[[#This Row],[Godsomsætning 2021]]</f>
        <v>0</v>
      </c>
      <c r="CL195" s="54"/>
      <c r="CM195" s="54"/>
      <c r="CN195" s="54"/>
      <c r="CO195" s="19"/>
      <c r="CP195" s="1" t="s">
        <v>9</v>
      </c>
      <c r="CQ195" s="4" t="s">
        <v>13</v>
      </c>
      <c r="CR195" s="1">
        <v>5500</v>
      </c>
      <c r="CS195" s="1" t="s">
        <v>304</v>
      </c>
      <c r="CT195" s="15" t="s">
        <v>305</v>
      </c>
    </row>
    <row r="196" spans="1:98" s="97" customFormat="1" x14ac:dyDescent="0.25">
      <c r="A196" s="80" t="s">
        <v>369</v>
      </c>
      <c r="B196" s="117">
        <v>33082231</v>
      </c>
      <c r="C196" s="5" t="s">
        <v>112</v>
      </c>
      <c r="D196"/>
      <c r="E196">
        <v>502000</v>
      </c>
      <c r="F196" s="108">
        <v>45114</v>
      </c>
      <c r="G196" s="109"/>
      <c r="H196" s="109"/>
      <c r="I196" s="109" t="s">
        <v>21</v>
      </c>
      <c r="J196" s="109" t="s">
        <v>21</v>
      </c>
      <c r="K196" s="87" t="e">
        <f>Q196/R196-1</f>
        <v>#DIV/0!</v>
      </c>
      <c r="L196" s="87">
        <f>R196/S196-1</f>
        <v>-1</v>
      </c>
      <c r="M196" s="87">
        <f>S196/T196-1</f>
        <v>1.2590059615863001</v>
      </c>
      <c r="N196" s="110">
        <f>Q196-R196</f>
        <v>0</v>
      </c>
      <c r="O196" s="110">
        <f>R196-S196</f>
        <v>-12985.828</v>
      </c>
      <c r="P196" s="110">
        <f>S196-T196</f>
        <v>7237.3579999999993</v>
      </c>
      <c r="Q196" s="111"/>
      <c r="R196" s="111"/>
      <c r="S196" s="111">
        <v>12985.828</v>
      </c>
      <c r="T196" s="111">
        <v>5748.47</v>
      </c>
      <c r="U196" s="87" t="e">
        <f>(AA196-AB196)/ABS(AB196)</f>
        <v>#DIV/0!</v>
      </c>
      <c r="V196" s="87">
        <f>(AB196-AC196)/ABS(AC196)</f>
        <v>-1</v>
      </c>
      <c r="W196" s="87">
        <f>(AC196-AD196)/ABS(AD196)</f>
        <v>2.3422163773206921</v>
      </c>
      <c r="X196" s="110">
        <f>AA196-AB196</f>
        <v>0</v>
      </c>
      <c r="Y196" s="110">
        <f>AB196-AC196</f>
        <v>-9542.9969999999994</v>
      </c>
      <c r="Z196" s="110">
        <f>AC196-AD196</f>
        <v>6687.7069999999994</v>
      </c>
      <c r="AA196" s="111"/>
      <c r="AB196" s="111"/>
      <c r="AC196" s="111">
        <v>9542.9969999999994</v>
      </c>
      <c r="AD196" s="111">
        <v>2855.29</v>
      </c>
      <c r="AE196" s="87" t="e">
        <f>(AK196-AL196)/ABS(AL196)</f>
        <v>#DIV/0!</v>
      </c>
      <c r="AF196" s="87">
        <f>(AL196-AM196)/ABS(AM196)</f>
        <v>-1</v>
      </c>
      <c r="AG196" s="87">
        <f>(AM196-AN196)/ABS(AN196)</f>
        <v>170.49402911351947</v>
      </c>
      <c r="AH196" s="110">
        <f>AK196-AL196</f>
        <v>0</v>
      </c>
      <c r="AI196" s="110">
        <f>AL196-AM196</f>
        <v>-5833.4759999999997</v>
      </c>
      <c r="AJ196" s="110">
        <f>AM196-AN196</f>
        <v>5867.893</v>
      </c>
      <c r="AK196" s="111"/>
      <c r="AL196" s="111"/>
      <c r="AM196" s="111">
        <v>5833.4759999999997</v>
      </c>
      <c r="AN196" s="111">
        <v>-34.417000000000002</v>
      </c>
      <c r="AO196" s="87" t="e">
        <f>(AU196-AV196)/ABS(AV196)</f>
        <v>#DIV/0!</v>
      </c>
      <c r="AP196" s="87">
        <f>(AV196-AW196)/ABS(AW196)</f>
        <v>-1</v>
      </c>
      <c r="AQ196" s="87">
        <f>(AW196-AX196)/ABS(AX196)</f>
        <v>14.664196563895473</v>
      </c>
      <c r="AR196" s="110">
        <f>AU196-AV196</f>
        <v>0</v>
      </c>
      <c r="AS196" s="110">
        <f>AV196-AW196</f>
        <v>-5373.2539999999999</v>
      </c>
      <c r="AT196" s="110">
        <f>AW196-AX196</f>
        <v>5766.49</v>
      </c>
      <c r="AU196" s="111"/>
      <c r="AV196" s="111"/>
      <c r="AW196" s="111">
        <v>5373.2539999999999</v>
      </c>
      <c r="AX196" s="111">
        <v>-393.23599999999999</v>
      </c>
      <c r="AY196" s="87" t="e">
        <f>(BE196-BF196)/ABS(BF196)</f>
        <v>#DIV/0!</v>
      </c>
      <c r="AZ196" s="87">
        <f>(BF196-BG196)/ABS(BG196)</f>
        <v>-1</v>
      </c>
      <c r="BA196" s="87">
        <f>(BG196-BH196)/ABS(BH196)</f>
        <v>0.80663898298115788</v>
      </c>
      <c r="BB196" s="110">
        <f>BE196-BF196</f>
        <v>0</v>
      </c>
      <c r="BC196" s="110">
        <f>BF196-BG196</f>
        <v>-14236.2646</v>
      </c>
      <c r="BD196" s="110">
        <f>BG196-BH196</f>
        <v>6356.2926000000007</v>
      </c>
      <c r="BE196" s="111"/>
      <c r="BF196" s="111"/>
      <c r="BG196" s="111">
        <v>14236.2646</v>
      </c>
      <c r="BH196" s="111">
        <v>7879.9719999999998</v>
      </c>
      <c r="BI196" s="87" t="e">
        <f>(BO196-BP196)/ABS(BP196)</f>
        <v>#DIV/0!</v>
      </c>
      <c r="BJ196" s="87">
        <f>(BP196-BQ196)/ABS(BQ196)</f>
        <v>-1</v>
      </c>
      <c r="BK196" s="87">
        <f>(BQ196-BR196)/ABS(BR196)</f>
        <v>0.56222312056947243</v>
      </c>
      <c r="BL196" s="110">
        <f>BO196-BP196</f>
        <v>0</v>
      </c>
      <c r="BM196" s="110">
        <f>BP196-BQ196</f>
        <v>-27796.9</v>
      </c>
      <c r="BN196" s="110">
        <f>BQ196-BR196</f>
        <v>10003.731</v>
      </c>
      <c r="BO196" s="111"/>
      <c r="BP196" s="111"/>
      <c r="BQ196" s="111">
        <v>27796.9</v>
      </c>
      <c r="BR196" s="111">
        <v>17793.169000000002</v>
      </c>
      <c r="BS196" s="87" t="e">
        <f>(BY196-BZ196)/ABS(BZ196)</f>
        <v>#DIV/0!</v>
      </c>
      <c r="BT196" s="87" t="e">
        <f>(BZ196-CA196)/ABS(CA196)</f>
        <v>#DIV/0!</v>
      </c>
      <c r="BU196" s="87" t="e">
        <f>(CA196-CB196)/ABS(CB196)</f>
        <v>#DIV/0!</v>
      </c>
      <c r="BV196" s="110">
        <f>BY196-BZ196</f>
        <v>0</v>
      </c>
      <c r="BW196" s="110">
        <f>BZ196-CA196</f>
        <v>0</v>
      </c>
      <c r="BX196" s="110">
        <f>CA196-CB196</f>
        <v>0</v>
      </c>
      <c r="BY196" s="54"/>
      <c r="BZ196" s="54"/>
      <c r="CA196" s="54"/>
      <c r="CB196" s="54"/>
      <c r="CC196" s="110">
        <f>Tabel1[[#This Row],[2023 - Antal skibe ]]-Tabel1[[#This Row],[2022 - Antal skibe ]]</f>
        <v>0</v>
      </c>
      <c r="CD196" s="110">
        <f>Tabel1[[#This Row],[2022 - Antal skibe ]]-Tabel1[[#This Row],[2021 - Antal skibe ]]</f>
        <v>-123</v>
      </c>
      <c r="CE196" s="5"/>
      <c r="CF196" s="5"/>
      <c r="CG196" s="5">
        <v>123</v>
      </c>
      <c r="CH196" s="100" t="e">
        <f>(Tabel1[[#This Row],[Godsomsætning 2023]]-Tabel1[[#This Row],[Godsomsætning 2022]])/Tabel1[[#This Row],[Godsomsætning 2022]]</f>
        <v>#DIV/0!</v>
      </c>
      <c r="CI196" s="100" t="e">
        <f>(Tabel1[[#This Row],[Godsomsætning 2022]]-Tabel1[[#This Row],[Godsomsætning 2021]])/Tabel1[[#This Row],[Godsomsætning 2021]]</f>
        <v>#DIV/0!</v>
      </c>
      <c r="CJ196" s="99">
        <f>Tabel1[[#This Row],[Godsomsætning 2023]]-Tabel1[[#This Row],[Godsomsætning 2022]]</f>
        <v>0</v>
      </c>
      <c r="CK196" s="89">
        <f>Tabel1[[#This Row],[Godsomsætning 2022]]-Tabel1[[#This Row],[Godsomsætning 2021]]</f>
        <v>0</v>
      </c>
      <c r="CL196" s="54"/>
      <c r="CM196" s="54"/>
      <c r="CN196" s="54"/>
      <c r="CO196" s="19"/>
      <c r="CP196" s="1" t="s">
        <v>9</v>
      </c>
      <c r="CQ196" s="4" t="s">
        <v>13</v>
      </c>
      <c r="CR196" s="1">
        <v>2900</v>
      </c>
      <c r="CS196" s="1" t="s">
        <v>361</v>
      </c>
      <c r="CT196" s="15" t="s">
        <v>15</v>
      </c>
    </row>
    <row r="197" spans="1:98" s="97" customFormat="1" x14ac:dyDescent="0.25">
      <c r="A197" s="80" t="s">
        <v>113</v>
      </c>
      <c r="B197" s="117">
        <v>22756214</v>
      </c>
      <c r="C197" s="5" t="s">
        <v>112</v>
      </c>
      <c r="D197"/>
      <c r="E197">
        <v>701010</v>
      </c>
      <c r="F197" s="108">
        <v>45015</v>
      </c>
      <c r="G197" s="109"/>
      <c r="H197" s="109"/>
      <c r="I197" s="109" t="s">
        <v>21</v>
      </c>
      <c r="J197" s="109" t="s">
        <v>21</v>
      </c>
      <c r="K197" s="87" t="e">
        <f>Q197/R197-1</f>
        <v>#DIV/0!</v>
      </c>
      <c r="L197" s="87">
        <f>R197/S197-1</f>
        <v>-1</v>
      </c>
      <c r="M197" s="87">
        <f>S197/T197-1</f>
        <v>0.31951705051224377</v>
      </c>
      <c r="N197" s="110">
        <f>Q197-R197</f>
        <v>0</v>
      </c>
      <c r="O197" s="110">
        <f>R197-S197</f>
        <v>-552766.62</v>
      </c>
      <c r="P197" s="110">
        <f>S197-T197</f>
        <v>133850.76</v>
      </c>
      <c r="Q197" s="111"/>
      <c r="R197" s="111"/>
      <c r="S197" s="111">
        <v>552766.62</v>
      </c>
      <c r="T197" s="111">
        <v>418915.86</v>
      </c>
      <c r="U197" s="87" t="e">
        <f>(AA197-AB197)/ABS(AB197)</f>
        <v>#DIV/0!</v>
      </c>
      <c r="V197" s="87">
        <f>(AB197-AC197)/ABS(AC197)</f>
        <v>-1</v>
      </c>
      <c r="W197" s="87">
        <f>(AC197-AD197)/ABS(AD197)</f>
        <v>0.52448105162444347</v>
      </c>
      <c r="X197" s="110">
        <f>AA197-AB197</f>
        <v>0</v>
      </c>
      <c r="Y197" s="110">
        <f>AB197-AC197</f>
        <v>-248466.66</v>
      </c>
      <c r="Z197" s="110">
        <f>AC197-AD197</f>
        <v>85482.239999999991</v>
      </c>
      <c r="AA197" s="111"/>
      <c r="AB197" s="111"/>
      <c r="AC197" s="111">
        <v>248466.66</v>
      </c>
      <c r="AD197" s="111">
        <v>162984.42000000001</v>
      </c>
      <c r="AE197" s="87" t="e">
        <f>(AK197-AL197)/ABS(AL197)</f>
        <v>#DIV/0!</v>
      </c>
      <c r="AF197" s="87">
        <f>(AL197-AM197)/ABS(AM197)</f>
        <v>-1</v>
      </c>
      <c r="AG197" s="87">
        <f>(AM197-AN197)/ABS(AN197)</f>
        <v>0.56856765273965626</v>
      </c>
      <c r="AH197" s="110">
        <f>AK197-AL197</f>
        <v>0</v>
      </c>
      <c r="AI197" s="110">
        <f>AL197-AM197</f>
        <v>-209230.8</v>
      </c>
      <c r="AJ197" s="110">
        <f>AM197-AN197</f>
        <v>75841.079999999987</v>
      </c>
      <c r="AK197" s="111"/>
      <c r="AL197" s="111"/>
      <c r="AM197" s="111">
        <v>209230.8</v>
      </c>
      <c r="AN197" s="111">
        <v>133389.72</v>
      </c>
      <c r="AO197" s="87" t="e">
        <f>(AU197-AV197)/ABS(AV197)</f>
        <v>#DIV/0!</v>
      </c>
      <c r="AP197" s="87">
        <f>(AV197-AW197)/ABS(AW197)</f>
        <v>-1</v>
      </c>
      <c r="AQ197" s="87">
        <f>(AW197-AX197)/ABS(AX197)</f>
        <v>0.6140416444207154</v>
      </c>
      <c r="AR197" s="110">
        <f>AU197-AV197</f>
        <v>0</v>
      </c>
      <c r="AS197" s="110">
        <f>AV197-AW197</f>
        <v>-204966.18</v>
      </c>
      <c r="AT197" s="110">
        <f>AW197-AX197</f>
        <v>77976.78</v>
      </c>
      <c r="AU197" s="111"/>
      <c r="AV197" s="111"/>
      <c r="AW197" s="111">
        <v>204966.18</v>
      </c>
      <c r="AX197" s="111">
        <v>126989.4</v>
      </c>
      <c r="AY197" s="87" t="e">
        <f>(BE197-BF197)/ABS(BF197)</f>
        <v>#DIV/0!</v>
      </c>
      <c r="AZ197" s="87">
        <f>(BF197-BG197)/ABS(BG197)</f>
        <v>-1</v>
      </c>
      <c r="BA197" s="87">
        <f>(BG197-BH197)/ABS(BH197)</f>
        <v>0.42651574975870843</v>
      </c>
      <c r="BB197" s="110">
        <f>BE197-BF197</f>
        <v>0</v>
      </c>
      <c r="BC197" s="110">
        <f>BF197-BG197</f>
        <v>-440916.96</v>
      </c>
      <c r="BD197" s="110">
        <f>BG197-BH197</f>
        <v>131830.32</v>
      </c>
      <c r="BE197" s="111"/>
      <c r="BF197" s="111"/>
      <c r="BG197" s="111">
        <v>440916.96</v>
      </c>
      <c r="BH197" s="111">
        <v>309086.64</v>
      </c>
      <c r="BI197" s="87" t="e">
        <f>(BO197-BP197)/ABS(BP197)</f>
        <v>#DIV/0!</v>
      </c>
      <c r="BJ197" s="87">
        <f>(BP197-BQ197)/ABS(BQ197)</f>
        <v>-1</v>
      </c>
      <c r="BK197" s="87">
        <f>(BQ197-BR197)/ABS(BR197)</f>
        <v>0.29623223699685908</v>
      </c>
      <c r="BL197" s="110">
        <f>BO197-BP197</f>
        <v>0</v>
      </c>
      <c r="BM197" s="110">
        <f>BP197-BQ197</f>
        <v>-635150.4</v>
      </c>
      <c r="BN197" s="110">
        <f>BQ197-BR197</f>
        <v>145153.02000000002</v>
      </c>
      <c r="BO197" s="111"/>
      <c r="BP197" s="111"/>
      <c r="BQ197" s="111">
        <v>635150.4</v>
      </c>
      <c r="BR197" s="111">
        <v>489997.38</v>
      </c>
      <c r="BS197" s="87" t="e">
        <f>(BY197-BZ197)/ABS(BZ197)</f>
        <v>#DIV/0!</v>
      </c>
      <c r="BT197" s="87">
        <f>(BZ197-CA197)/ABS(CA197)</f>
        <v>-1</v>
      </c>
      <c r="BU197" s="87">
        <f>(CA197-CB197)/ABS(CB197)</f>
        <v>0.22120058565153733</v>
      </c>
      <c r="BV197" s="110">
        <f>BY197-BZ197</f>
        <v>0</v>
      </c>
      <c r="BW197" s="110">
        <f>BZ197-CA197</f>
        <v>-104260</v>
      </c>
      <c r="BX197" s="110">
        <f>CA197-CB197</f>
        <v>18885</v>
      </c>
      <c r="BY197" s="54"/>
      <c r="BZ197" s="54"/>
      <c r="CA197" s="54">
        <v>104260</v>
      </c>
      <c r="CB197" s="54">
        <v>85375</v>
      </c>
      <c r="CC197" s="110">
        <f>Tabel1[[#This Row],[2023 - Antal skibe ]]-Tabel1[[#This Row],[2022 - Antal skibe ]]</f>
        <v>0</v>
      </c>
      <c r="CD197" s="110">
        <f>Tabel1[[#This Row],[2022 - Antal skibe ]]-Tabel1[[#This Row],[2021 - Antal skibe ]]</f>
        <v>-750</v>
      </c>
      <c r="CE197" s="5"/>
      <c r="CF197" s="5"/>
      <c r="CG197" s="5">
        <v>750</v>
      </c>
      <c r="CH197" s="100" t="e">
        <f>(Tabel1[[#This Row],[Godsomsætning 2023]]-Tabel1[[#This Row],[Godsomsætning 2022]])/Tabel1[[#This Row],[Godsomsætning 2022]]</f>
        <v>#DIV/0!</v>
      </c>
      <c r="CI197" s="100" t="e">
        <f>(Tabel1[[#This Row],[Godsomsætning 2022]]-Tabel1[[#This Row],[Godsomsætning 2021]])/Tabel1[[#This Row],[Godsomsætning 2021]]</f>
        <v>#DIV/0!</v>
      </c>
      <c r="CJ197" s="99">
        <f>Tabel1[[#This Row],[Godsomsætning 2023]]-Tabel1[[#This Row],[Godsomsætning 2022]]</f>
        <v>0</v>
      </c>
      <c r="CK197" s="89">
        <f>Tabel1[[#This Row],[Godsomsætning 2022]]-Tabel1[[#This Row],[Godsomsætning 2021]]</f>
        <v>0</v>
      </c>
      <c r="CL197" s="75"/>
      <c r="CM197" s="75"/>
      <c r="CN197" s="75"/>
      <c r="CO197" s="3"/>
      <c r="CP197" s="1" t="s">
        <v>9</v>
      </c>
      <c r="CQ197" s="4" t="s">
        <v>13</v>
      </c>
      <c r="CR197" s="1">
        <v>1263</v>
      </c>
      <c r="CS197" s="1" t="s">
        <v>23</v>
      </c>
      <c r="CT197" s="15" t="s">
        <v>15</v>
      </c>
    </row>
    <row r="198" spans="1:98" s="97" customFormat="1" x14ac:dyDescent="0.25">
      <c r="A198" s="80" t="s">
        <v>301</v>
      </c>
      <c r="B198" s="117">
        <v>40195858</v>
      </c>
      <c r="C198" s="5" t="s">
        <v>353</v>
      </c>
      <c r="D198"/>
      <c r="E198">
        <v>642020</v>
      </c>
      <c r="F198" s="108">
        <v>45471</v>
      </c>
      <c r="G198" s="109"/>
      <c r="H198" s="109" t="s">
        <v>21</v>
      </c>
      <c r="I198" s="109" t="s">
        <v>21</v>
      </c>
      <c r="J198" s="109" t="s">
        <v>21</v>
      </c>
      <c r="K198" s="87">
        <f>Q198/R198-1</f>
        <v>-1</v>
      </c>
      <c r="L198" s="87">
        <f>R198/S198-1</f>
        <v>-0.2787214948858846</v>
      </c>
      <c r="M198" s="87">
        <f>S198/T198-1</f>
        <v>0.52125365285872305</v>
      </c>
      <c r="N198" s="110">
        <f>Q198-R198</f>
        <v>-1063.347</v>
      </c>
      <c r="O198" s="110">
        <f>R198-S198</f>
        <v>-410.90599999999995</v>
      </c>
      <c r="P198" s="110">
        <f>S198-T198</f>
        <v>505.14899999999989</v>
      </c>
      <c r="Q198" s="111"/>
      <c r="R198" s="111">
        <v>1063.347</v>
      </c>
      <c r="S198" s="111">
        <v>1474.2529999999999</v>
      </c>
      <c r="T198" s="111">
        <v>969.10400000000004</v>
      </c>
      <c r="U198" s="87">
        <f>(AA198-AB198)/ABS(AB198)</f>
        <v>1</v>
      </c>
      <c r="V198" s="87">
        <f>(AB198-AC198)/ABS(AC198)</f>
        <v>-1.1072877911318022</v>
      </c>
      <c r="W198" s="87">
        <f>(AC198-AD198)/ABS(AD198)</f>
        <v>6.1127608706136774E-2</v>
      </c>
      <c r="X198" s="110">
        <f>AA198-AB198</f>
        <v>33.046999999999997</v>
      </c>
      <c r="Y198" s="110">
        <f>AB198-AC198</f>
        <v>-341.06899999999996</v>
      </c>
      <c r="Z198" s="110">
        <f>AC198-AD198</f>
        <v>17.743999999999971</v>
      </c>
      <c r="AA198" s="111"/>
      <c r="AB198" s="111">
        <v>-33.046999999999997</v>
      </c>
      <c r="AC198" s="111">
        <v>308.02199999999999</v>
      </c>
      <c r="AD198" s="111">
        <v>290.27800000000002</v>
      </c>
      <c r="AE198" s="87">
        <f>(AK198-AL198)/ABS(AL198)</f>
        <v>1</v>
      </c>
      <c r="AF198" s="87">
        <f>(AL198-AM198)/ABS(AM198)</f>
        <v>-1.1971326290791178</v>
      </c>
      <c r="AG198" s="87">
        <f>(AM198-AN198)/ABS(AN198)</f>
        <v>4.1064577595886262E-2</v>
      </c>
      <c r="AH198" s="110">
        <f>AK198-AL198</f>
        <v>56.113999999999997</v>
      </c>
      <c r="AI198" s="110">
        <f>AL198-AM198</f>
        <v>-340.76499999999999</v>
      </c>
      <c r="AJ198" s="110">
        <f>AM198-AN198</f>
        <v>11.228000000000009</v>
      </c>
      <c r="AK198" s="111"/>
      <c r="AL198" s="111">
        <v>-56.113999999999997</v>
      </c>
      <c r="AM198" s="111">
        <v>284.65100000000001</v>
      </c>
      <c r="AN198" s="111">
        <v>273.423</v>
      </c>
      <c r="AO198" s="87">
        <f>(AU198-AV198)/ABS(AV198)</f>
        <v>1</v>
      </c>
      <c r="AP198" s="87">
        <f>(AV198-AW198)/ABS(AW198)</f>
        <v>-1.1150178380064841</v>
      </c>
      <c r="AQ198" s="87">
        <f>(AW198-AX198)/ABS(AX198)</f>
        <v>2.6852158166907371E-2</v>
      </c>
      <c r="AR198" s="110">
        <f>AU198-AV198</f>
        <v>33.915999999999997</v>
      </c>
      <c r="AS198" s="110">
        <f>AV198-AW198</f>
        <v>-328.79199999999997</v>
      </c>
      <c r="AT198" s="110">
        <f>AW198-AX198</f>
        <v>7.7109999999999559</v>
      </c>
      <c r="AU198" s="111"/>
      <c r="AV198" s="111">
        <v>-33.915999999999997</v>
      </c>
      <c r="AW198" s="111">
        <v>294.87599999999998</v>
      </c>
      <c r="AX198" s="111">
        <v>287.16500000000002</v>
      </c>
      <c r="AY198" s="87">
        <f>(BE198-BF198)/ABS(BF198)</f>
        <v>-1</v>
      </c>
      <c r="AZ198" s="87">
        <f>(BF198-BG198)/ABS(BG198)</f>
        <v>-0.128478803568952</v>
      </c>
      <c r="BA198" s="87">
        <f>(BG198-BH198)/ABS(BH198)</f>
        <v>9.2474747474747446E-2</v>
      </c>
      <c r="BB198" s="110">
        <f>BE198-BF198</f>
        <v>-150.815</v>
      </c>
      <c r="BC198" s="110">
        <f>BF198-BG198</f>
        <v>-22.233000000000004</v>
      </c>
      <c r="BD198" s="110">
        <f>BG198-BH198</f>
        <v>14.647999999999996</v>
      </c>
      <c r="BE198" s="111"/>
      <c r="BF198" s="111">
        <v>150.815</v>
      </c>
      <c r="BG198" s="111">
        <v>173.048</v>
      </c>
      <c r="BH198" s="111">
        <v>158.4</v>
      </c>
      <c r="BI198" s="87">
        <f>(BO198-BP198)/ABS(BP198)</f>
        <v>-1</v>
      </c>
      <c r="BJ198" s="87">
        <f>(BP198-BQ198)/ABS(BQ198)</f>
        <v>-0.51863488563102644</v>
      </c>
      <c r="BK198" s="87">
        <f>(BQ198-BR198)/ABS(BR198)</f>
        <v>6.0311249232017389E-2</v>
      </c>
      <c r="BL198" s="110">
        <f>BO198-BP198</f>
        <v>-171.13300000000001</v>
      </c>
      <c r="BM198" s="110">
        <f>BP198-BQ198</f>
        <v>-184.38300000000001</v>
      </c>
      <c r="BN198" s="110">
        <f>BQ198-BR198</f>
        <v>20.222000000000037</v>
      </c>
      <c r="BO198" s="111"/>
      <c r="BP198" s="111">
        <v>171.13300000000001</v>
      </c>
      <c r="BQ198" s="111">
        <v>355.51600000000002</v>
      </c>
      <c r="BR198" s="111">
        <v>335.29399999999998</v>
      </c>
      <c r="BS198" s="87">
        <f>(BY198-BZ198)/ABS(BZ198)</f>
        <v>-1</v>
      </c>
      <c r="BT198" s="87">
        <f>(BZ198-CA198)/ABS(CA198)</f>
        <v>5.2631578947368418E-2</v>
      </c>
      <c r="BU198" s="87">
        <f>(CA198-CB198)/ABS(CB198)</f>
        <v>0.11764705882352941</v>
      </c>
      <c r="BV198" s="110">
        <f>BY198-BZ198</f>
        <v>-20</v>
      </c>
      <c r="BW198" s="110">
        <f>BZ198-CA198</f>
        <v>1</v>
      </c>
      <c r="BX198" s="110">
        <f>CA198-CB198</f>
        <v>2</v>
      </c>
      <c r="BY198" s="54"/>
      <c r="BZ198" s="54">
        <v>20</v>
      </c>
      <c r="CA198" s="54">
        <v>19</v>
      </c>
      <c r="CB198" s="54">
        <v>17</v>
      </c>
      <c r="CC198" s="110">
        <f>Tabel1[[#This Row],[2023 - Antal skibe ]]-Tabel1[[#This Row],[2022 - Antal skibe ]]</f>
        <v>0</v>
      </c>
      <c r="CD198" s="110">
        <f>Tabel1[[#This Row],[2022 - Antal skibe ]]-Tabel1[[#This Row],[2021 - Antal skibe ]]</f>
        <v>0</v>
      </c>
      <c r="CE198" s="5"/>
      <c r="CF198" s="5"/>
      <c r="CG198" s="5"/>
      <c r="CH198" s="100" t="e">
        <f>(Tabel1[[#This Row],[Godsomsætning 2023]]-Tabel1[[#This Row],[Godsomsætning 2022]])/Tabel1[[#This Row],[Godsomsætning 2022]]</f>
        <v>#DIV/0!</v>
      </c>
      <c r="CI198" s="100" t="e">
        <f>(Tabel1[[#This Row],[Godsomsætning 2022]]-Tabel1[[#This Row],[Godsomsætning 2021]])/Tabel1[[#This Row],[Godsomsætning 2021]]</f>
        <v>#DIV/0!</v>
      </c>
      <c r="CJ198" s="99"/>
      <c r="CK198" s="89">
        <f>Tabel1[[#This Row],[Godsomsætning 2022]]-Tabel1[[#This Row],[Godsomsætning 2021]]</f>
        <v>0</v>
      </c>
      <c r="CL198" s="54"/>
      <c r="CM198" s="54"/>
      <c r="CN198" s="54"/>
      <c r="CO198" s="19"/>
      <c r="CP198" s="1" t="s">
        <v>19</v>
      </c>
      <c r="CQ198" s="4" t="s">
        <v>13</v>
      </c>
      <c r="CR198" s="1">
        <v>7000</v>
      </c>
      <c r="CS198" s="1" t="s">
        <v>306</v>
      </c>
      <c r="CT198" s="15" t="s">
        <v>10</v>
      </c>
    </row>
    <row r="199" spans="1:98" s="97" customFormat="1" x14ac:dyDescent="0.25">
      <c r="A199" s="80" t="s">
        <v>412</v>
      </c>
      <c r="B199" s="117">
        <v>32081487</v>
      </c>
      <c r="C199" s="5" t="s">
        <v>112</v>
      </c>
      <c r="D199"/>
      <c r="E199">
        <v>522920</v>
      </c>
      <c r="F199" s="108">
        <v>45440</v>
      </c>
      <c r="G199" s="109"/>
      <c r="H199" s="109" t="s">
        <v>21</v>
      </c>
      <c r="I199" s="109" t="s">
        <v>21</v>
      </c>
      <c r="J199" s="109" t="s">
        <v>21</v>
      </c>
      <c r="K199" s="87">
        <f>Q199/R199-1</f>
        <v>-1</v>
      </c>
      <c r="L199" s="87">
        <f>R199/S199-1</f>
        <v>-0.47314348143773244</v>
      </c>
      <c r="M199" s="87">
        <f>S199/T199-1</f>
        <v>-0.23769958670148639</v>
      </c>
      <c r="N199" s="110">
        <f>Q199-R199</f>
        <v>-1354.134</v>
      </c>
      <c r="O199" s="110">
        <f>R199-S199</f>
        <v>-1216.08</v>
      </c>
      <c r="P199" s="110">
        <f>S199-T199</f>
        <v>-801.44100000000026</v>
      </c>
      <c r="Q199" s="111"/>
      <c r="R199" s="111">
        <v>1354.134</v>
      </c>
      <c r="S199" s="111">
        <v>2570.2139999999999</v>
      </c>
      <c r="T199" s="111">
        <v>3371.6550000000002</v>
      </c>
      <c r="U199" s="87">
        <f>(AA199-AB199)/ABS(AB199)</f>
        <v>-1</v>
      </c>
      <c r="V199" s="87">
        <f>(AB199-AC199)/ABS(AC199)</f>
        <v>-0.78261456021385389</v>
      </c>
      <c r="W199" s="87">
        <f>(AC199-AD199)/ABS(AD199)</f>
        <v>-0.10988987000512991</v>
      </c>
      <c r="X199" s="110">
        <f>AA199-AB199</f>
        <v>-17.728000000000002</v>
      </c>
      <c r="Y199" s="110">
        <f>AB199-AC199</f>
        <v>-63.823</v>
      </c>
      <c r="Z199" s="110">
        <f>AC199-AD199</f>
        <v>-10.067999999999998</v>
      </c>
      <c r="AA199" s="111"/>
      <c r="AB199" s="111">
        <v>17.728000000000002</v>
      </c>
      <c r="AC199" s="111">
        <v>81.551000000000002</v>
      </c>
      <c r="AD199" s="111">
        <v>91.619</v>
      </c>
      <c r="AE199" s="87">
        <f>(AK199-AL199)/ABS(AL199)</f>
        <v>1</v>
      </c>
      <c r="AF199" s="87">
        <f>(AL199-AM199)/ABS(AM199)</f>
        <v>-1.1028996453434914</v>
      </c>
      <c r="AG199" s="87">
        <f>(AM199-AN199)/ABS(AN199)</f>
        <v>-8.9694342724758944E-2</v>
      </c>
      <c r="AH199" s="110">
        <f>AK199-AL199</f>
        <v>6.2670000000000003</v>
      </c>
      <c r="AI199" s="110">
        <f>AL199-AM199</f>
        <v>-67.171000000000006</v>
      </c>
      <c r="AJ199" s="110">
        <f>AM199-AN199</f>
        <v>-6.0009999999999977</v>
      </c>
      <c r="AK199" s="111"/>
      <c r="AL199" s="111">
        <v>-6.2670000000000003</v>
      </c>
      <c r="AM199" s="111">
        <v>60.904000000000003</v>
      </c>
      <c r="AN199" s="111">
        <v>66.905000000000001</v>
      </c>
      <c r="AO199" s="87">
        <f>(AU199-AV199)/ABS(AV199)</f>
        <v>1</v>
      </c>
      <c r="AP199" s="87">
        <f>(AV199-AW199)/ABS(AW199)</f>
        <v>-1.1755263538835186</v>
      </c>
      <c r="AQ199" s="87">
        <f>(AW199-AX199)/ABS(AX199)</f>
        <v>-7.6634042742785805E-2</v>
      </c>
      <c r="AR199" s="110">
        <f>AU199-AV199</f>
        <v>10.913</v>
      </c>
      <c r="AS199" s="110">
        <f>AV199-AW199</f>
        <v>-73.085999999999999</v>
      </c>
      <c r="AT199" s="110">
        <f>AW199-AX199</f>
        <v>-5.1599999999999966</v>
      </c>
      <c r="AU199" s="111"/>
      <c r="AV199" s="111">
        <v>-10.913</v>
      </c>
      <c r="AW199" s="111">
        <v>62.173000000000002</v>
      </c>
      <c r="AX199" s="111">
        <v>67.332999999999998</v>
      </c>
      <c r="AY199" s="87">
        <f>(BE199-BF199)/ABS(BF199)</f>
        <v>-1</v>
      </c>
      <c r="AZ199" s="87">
        <f>(BF199-BG199)/ABS(BG199)</f>
        <v>-6.7201535477417224E-2</v>
      </c>
      <c r="BA199" s="87">
        <f>(BG199-BH199)/ABS(BH199)</f>
        <v>0.26587119788744362</v>
      </c>
      <c r="BB199" s="110">
        <f>BE199-BF199</f>
        <v>-229.39099999999999</v>
      </c>
      <c r="BC199" s="110">
        <f>BF199-BG199</f>
        <v>-16.52600000000001</v>
      </c>
      <c r="BD199" s="110">
        <f>BG199-BH199</f>
        <v>51.650000000000006</v>
      </c>
      <c r="BE199" s="111"/>
      <c r="BF199" s="111">
        <v>229.39099999999999</v>
      </c>
      <c r="BG199" s="111">
        <v>245.917</v>
      </c>
      <c r="BH199" s="111">
        <v>194.267</v>
      </c>
      <c r="BI199" s="87">
        <f>(BO199-BP199)/ABS(BP199)</f>
        <v>-1</v>
      </c>
      <c r="BJ199" s="87">
        <f>(BP199-BQ199)/ABS(BQ199)</f>
        <v>-0.19468191033208343</v>
      </c>
      <c r="BK199" s="87">
        <f>(BQ199-BR199)/ABS(BR199)</f>
        <v>-0.16314404645279465</v>
      </c>
      <c r="BL199" s="110">
        <f>BO199-BP199</f>
        <v>-359.101</v>
      </c>
      <c r="BM199" s="110">
        <f>BP199-BQ199</f>
        <v>-86.810999999999979</v>
      </c>
      <c r="BN199" s="110">
        <f>BQ199-BR199</f>
        <v>-86.93</v>
      </c>
      <c r="BO199" s="111"/>
      <c r="BP199" s="111">
        <v>359.101</v>
      </c>
      <c r="BQ199" s="111">
        <v>445.91199999999998</v>
      </c>
      <c r="BR199" s="111">
        <v>532.84199999999998</v>
      </c>
      <c r="BS199" s="87">
        <f>(BY199-BZ199)/ABS(BZ199)</f>
        <v>-1</v>
      </c>
      <c r="BT199" s="87">
        <f>(BZ199-CA199)/ABS(CA199)</f>
        <v>0</v>
      </c>
      <c r="BU199" s="87">
        <f>(CA199-CB199)/ABS(CB199)</f>
        <v>-6.6666666666666666E-2</v>
      </c>
      <c r="BV199" s="110">
        <f>BY199-BZ199</f>
        <v>-14</v>
      </c>
      <c r="BW199" s="110">
        <f>BZ199-CA199</f>
        <v>0</v>
      </c>
      <c r="BX199" s="110">
        <f>CA199-CB199</f>
        <v>-1</v>
      </c>
      <c r="BY199" s="54"/>
      <c r="BZ199" s="54">
        <v>14</v>
      </c>
      <c r="CA199" s="54">
        <v>14</v>
      </c>
      <c r="CB199" s="54">
        <v>15</v>
      </c>
      <c r="CC199" s="110">
        <f>Tabel1[[#This Row],[2023 - Antal skibe ]]-Tabel1[[#This Row],[2022 - Antal skibe ]]</f>
        <v>0</v>
      </c>
      <c r="CD199" s="110">
        <f>Tabel1[[#This Row],[2022 - Antal skibe ]]-Tabel1[[#This Row],[2021 - Antal skibe ]]</f>
        <v>-10</v>
      </c>
      <c r="CE199" s="5"/>
      <c r="CF199" s="5"/>
      <c r="CG199" s="5">
        <v>10</v>
      </c>
      <c r="CH199" s="100" t="e">
        <f>(Tabel1[[#This Row],[Godsomsætning 2023]]-Tabel1[[#This Row],[Godsomsætning 2022]])/Tabel1[[#This Row],[Godsomsætning 2022]]</f>
        <v>#DIV/0!</v>
      </c>
      <c r="CI199" s="100" t="e">
        <f>(Tabel1[[#This Row],[Godsomsætning 2022]]-Tabel1[[#This Row],[Godsomsætning 2021]])/Tabel1[[#This Row],[Godsomsætning 2021]]</f>
        <v>#DIV/0!</v>
      </c>
      <c r="CJ199" s="99">
        <f>Tabel1[[#This Row],[Godsomsætning 2023]]-Tabel1[[#This Row],[Godsomsætning 2022]]</f>
        <v>0</v>
      </c>
      <c r="CK199" s="89">
        <f>Tabel1[[#This Row],[Godsomsætning 2022]]-Tabel1[[#This Row],[Godsomsætning 2021]]</f>
        <v>0</v>
      </c>
      <c r="CL199" s="54"/>
      <c r="CM199" s="54"/>
      <c r="CN199" s="54"/>
      <c r="CO199" s="19"/>
      <c r="CP199" s="1" t="s">
        <v>19</v>
      </c>
      <c r="CQ199" s="4" t="s">
        <v>13</v>
      </c>
      <c r="CR199" s="1">
        <v>2900</v>
      </c>
      <c r="CS199" s="1" t="s">
        <v>361</v>
      </c>
      <c r="CT199" s="15" t="s">
        <v>15</v>
      </c>
    </row>
    <row r="200" spans="1:98" s="97" customFormat="1" x14ac:dyDescent="0.25">
      <c r="A200" s="80" t="s">
        <v>234</v>
      </c>
      <c r="B200" s="117">
        <v>87597113</v>
      </c>
      <c r="C200" s="5" t="s">
        <v>353</v>
      </c>
      <c r="D200"/>
      <c r="E200">
        <v>522910</v>
      </c>
      <c r="F200" s="108">
        <v>45464</v>
      </c>
      <c r="G200" s="109"/>
      <c r="H200" s="109" t="s">
        <v>21</v>
      </c>
      <c r="I200" s="109" t="s">
        <v>21</v>
      </c>
      <c r="J200" s="109" t="s">
        <v>21</v>
      </c>
      <c r="K200" s="87" t="e">
        <f>Q200/R200-1</f>
        <v>#DIV/0!</v>
      </c>
      <c r="L200" s="87" t="e">
        <f>R200/S200-1</f>
        <v>#DIV/0!</v>
      </c>
      <c r="M200" s="87" t="e">
        <f>S200/T200-1</f>
        <v>#DIV/0!</v>
      </c>
      <c r="N200" s="110">
        <f>Q200-R200</f>
        <v>0</v>
      </c>
      <c r="O200" s="110">
        <f>R200-S200</f>
        <v>0</v>
      </c>
      <c r="P200" s="110">
        <f>S200-T200</f>
        <v>0</v>
      </c>
      <c r="Q200" s="111"/>
      <c r="R200" s="111"/>
      <c r="S200" s="111"/>
      <c r="T200" s="111"/>
      <c r="U200" s="87">
        <f>(AA200-AB200)/ABS(AB200)</f>
        <v>-1</v>
      </c>
      <c r="V200" s="87">
        <f>(AB200-AC200)/ABS(AC200)</f>
        <v>-0.19815777042985355</v>
      </c>
      <c r="W200" s="87">
        <f>(AC200-AD200)/ABS(AD200)</f>
        <v>-0.10353588820664829</v>
      </c>
      <c r="X200" s="110">
        <f>AA200-AB200</f>
        <v>-3.395</v>
      </c>
      <c r="Y200" s="110">
        <f>AB200-AC200</f>
        <v>-0.83899999999999997</v>
      </c>
      <c r="Z200" s="110">
        <f>AC200-AD200</f>
        <v>-0.48899999999999988</v>
      </c>
      <c r="AA200" s="111"/>
      <c r="AB200" s="111">
        <v>3.395</v>
      </c>
      <c r="AC200" s="111">
        <v>4.234</v>
      </c>
      <c r="AD200" s="111">
        <v>4.7229999999999999</v>
      </c>
      <c r="AE200" s="87">
        <f>(AK200-AL200)/ABS(AL200)</f>
        <v>1</v>
      </c>
      <c r="AF200" s="87">
        <f>(AL200-AM200)/ABS(AM200)</f>
        <v>-1.5649717514124293</v>
      </c>
      <c r="AG200" s="87">
        <f>(AM200-AN200)/ABS(AN200)</f>
        <v>-0.14630225080385847</v>
      </c>
      <c r="AH200" s="110">
        <f>AK200-AL200</f>
        <v>0.3</v>
      </c>
      <c r="AI200" s="110">
        <f>AL200-AM200</f>
        <v>-0.83099999999999996</v>
      </c>
      <c r="AJ200" s="110">
        <f>AM200-AN200</f>
        <v>-9.099999999999997E-2</v>
      </c>
      <c r="AK200" s="111"/>
      <c r="AL200" s="111">
        <v>-0.3</v>
      </c>
      <c r="AM200" s="111">
        <v>0.53100000000000003</v>
      </c>
      <c r="AN200" s="111">
        <v>0.622</v>
      </c>
      <c r="AO200" s="87">
        <f>(AU200-AV200)/ABS(AV200)</f>
        <v>1</v>
      </c>
      <c r="AP200" s="87">
        <f>(AV200-AW200)/ABS(AW200)</f>
        <v>-1.5763358778625955</v>
      </c>
      <c r="AQ200" s="87">
        <f>(AW200-AX200)/ABS(AX200)</f>
        <v>-0.12956810631229229</v>
      </c>
      <c r="AR200" s="110">
        <f>AU200-AV200</f>
        <v>0.30199999999999999</v>
      </c>
      <c r="AS200" s="110">
        <f>AV200-AW200</f>
        <v>-0.82600000000000007</v>
      </c>
      <c r="AT200" s="110">
        <f>AW200-AX200</f>
        <v>-7.7999999999999958E-2</v>
      </c>
      <c r="AU200" s="111"/>
      <c r="AV200" s="111">
        <v>-0.30199999999999999</v>
      </c>
      <c r="AW200" s="111">
        <v>0.52400000000000002</v>
      </c>
      <c r="AX200" s="111">
        <v>0.60199999999999998</v>
      </c>
      <c r="AY200" s="87">
        <f>(BE200-BF200)/ABS(BF200)</f>
        <v>-1</v>
      </c>
      <c r="AZ200" s="87">
        <f>(BF200-BG200)/ABS(BG200)</f>
        <v>-0.33917197452229292</v>
      </c>
      <c r="BA200" s="87">
        <f>(BG200-BH200)/ABS(BH200)</f>
        <v>-4.8004042445679733E-2</v>
      </c>
      <c r="BB200" s="110">
        <f>BE200-BF200</f>
        <v>-1.2450000000000001</v>
      </c>
      <c r="BC200" s="110">
        <f>BF200-BG200</f>
        <v>-0.63899999999999979</v>
      </c>
      <c r="BD200" s="110">
        <f>BG200-BH200</f>
        <v>-9.5000000000000195E-2</v>
      </c>
      <c r="BE200" s="111"/>
      <c r="BF200" s="111">
        <v>1.2450000000000001</v>
      </c>
      <c r="BG200" s="111">
        <v>1.8839999999999999</v>
      </c>
      <c r="BH200" s="111">
        <v>1.9790000000000001</v>
      </c>
      <c r="BI200" s="87">
        <f>(BO200-BP200)/ABS(BP200)</f>
        <v>-1</v>
      </c>
      <c r="BJ200" s="87">
        <f>(BP200-BQ200)/ABS(BQ200)</f>
        <v>-0.39283776451437874</v>
      </c>
      <c r="BK200" s="87">
        <f>(BQ200-BR200)/ABS(BR200)</f>
        <v>-1.5228426395939071E-2</v>
      </c>
      <c r="BL200" s="110">
        <f>BO200-BP200</f>
        <v>-2.238</v>
      </c>
      <c r="BM200" s="110">
        <f>BP200-BQ200</f>
        <v>-1.448</v>
      </c>
      <c r="BN200" s="110">
        <f>BQ200-BR200</f>
        <v>-5.699999999999994E-2</v>
      </c>
      <c r="BO200" s="111"/>
      <c r="BP200" s="111">
        <v>2.238</v>
      </c>
      <c r="BQ200" s="111">
        <v>3.6859999999999999</v>
      </c>
      <c r="BR200" s="111">
        <v>3.7429999999999999</v>
      </c>
      <c r="BS200" s="87">
        <f>(BY200-BZ200)/ABS(BZ200)</f>
        <v>-1</v>
      </c>
      <c r="BT200" s="87">
        <f>(BZ200-CA200)/ABS(CA200)</f>
        <v>0</v>
      </c>
      <c r="BU200" s="87">
        <f>(CA200-CB200)/ABS(CB200)</f>
        <v>0</v>
      </c>
      <c r="BV200" s="110">
        <f>BY200-BZ200</f>
        <v>-7</v>
      </c>
      <c r="BW200" s="110">
        <f>BZ200-CA200</f>
        <v>0</v>
      </c>
      <c r="BX200" s="110">
        <f>CA200-CB200</f>
        <v>0</v>
      </c>
      <c r="BY200" s="54"/>
      <c r="BZ200" s="54">
        <v>7</v>
      </c>
      <c r="CA200" s="54">
        <v>7</v>
      </c>
      <c r="CB200" s="54">
        <v>7</v>
      </c>
      <c r="CC200" s="110">
        <f>Tabel1[[#This Row],[2023 - Antal skibe ]]-Tabel1[[#This Row],[2022 - Antal skibe ]]</f>
        <v>0</v>
      </c>
      <c r="CD200" s="110">
        <f>Tabel1[[#This Row],[2022 - Antal skibe ]]-Tabel1[[#This Row],[2021 - Antal skibe ]]</f>
        <v>0</v>
      </c>
      <c r="CE200" s="5"/>
      <c r="CF200" s="5"/>
      <c r="CG200" s="5"/>
      <c r="CH200" s="100" t="e">
        <f>(Tabel1[[#This Row],[Godsomsætning 2023]]-Tabel1[[#This Row],[Godsomsætning 2022]])/Tabel1[[#This Row],[Godsomsætning 2022]]</f>
        <v>#DIV/0!</v>
      </c>
      <c r="CI200" s="100" t="e">
        <f>(Tabel1[[#This Row],[Godsomsætning 2022]]-Tabel1[[#This Row],[Godsomsætning 2021]])/Tabel1[[#This Row],[Godsomsætning 2021]]</f>
        <v>#DIV/0!</v>
      </c>
      <c r="CJ200" s="99">
        <f>Tabel1[[#This Row],[Godsomsætning 2023]]-Tabel1[[#This Row],[Godsomsætning 2022]]</f>
        <v>0</v>
      </c>
      <c r="CK200" s="89">
        <f>Tabel1[[#This Row],[Godsomsætning 2022]]-Tabel1[[#This Row],[Godsomsætning 2021]]</f>
        <v>0</v>
      </c>
      <c r="CL200" s="54"/>
      <c r="CM200" s="54"/>
      <c r="CN200" s="54"/>
      <c r="CO200" s="19"/>
      <c r="CP200" s="1" t="s">
        <v>11</v>
      </c>
      <c r="CQ200" s="4"/>
      <c r="CR200" s="1">
        <v>7100</v>
      </c>
      <c r="CS200" s="1" t="s">
        <v>342</v>
      </c>
      <c r="CT200" s="15" t="s">
        <v>12</v>
      </c>
    </row>
    <row r="201" spans="1:98" s="97" customFormat="1" x14ac:dyDescent="0.25">
      <c r="A201" s="80" t="s">
        <v>245</v>
      </c>
      <c r="B201" s="117">
        <v>28705506</v>
      </c>
      <c r="C201" s="5" t="s">
        <v>353</v>
      </c>
      <c r="D201"/>
      <c r="E201">
        <v>502000</v>
      </c>
      <c r="F201" s="108">
        <v>45352</v>
      </c>
      <c r="G201" s="109"/>
      <c r="H201" s="109" t="s">
        <v>21</v>
      </c>
      <c r="I201" s="109" t="s">
        <v>21</v>
      </c>
      <c r="J201" s="109" t="s">
        <v>21</v>
      </c>
      <c r="K201" s="87" t="e">
        <f>Q201/R201-1</f>
        <v>#DIV/0!</v>
      </c>
      <c r="L201" s="87" t="e">
        <f>R201/S201-1</f>
        <v>#DIV/0!</v>
      </c>
      <c r="M201" s="87" t="e">
        <f>S201/T201-1</f>
        <v>#DIV/0!</v>
      </c>
      <c r="N201" s="110">
        <f>Q201-R201</f>
        <v>0</v>
      </c>
      <c r="O201" s="110">
        <f>R201-S201</f>
        <v>0</v>
      </c>
      <c r="P201" s="110">
        <f>S201-T201</f>
        <v>0</v>
      </c>
      <c r="Q201" s="111"/>
      <c r="R201" s="111"/>
      <c r="S201" s="111"/>
      <c r="T201" s="111"/>
      <c r="U201" s="87">
        <f>(AA201-AB201)/ABS(AB201)</f>
        <v>-1</v>
      </c>
      <c r="V201" s="87">
        <f>(AB201-AC201)/ABS(AC201)</f>
        <v>-0.39727988546886189</v>
      </c>
      <c r="W201" s="87">
        <f>(AC201-AD201)/ABS(AD201)</f>
        <v>-0.2828542094455852</v>
      </c>
      <c r="X201" s="110">
        <f>AA201-AB201</f>
        <v>-1.6839999999999999</v>
      </c>
      <c r="Y201" s="110">
        <f>AB201-AC201</f>
        <v>-1.1100000000000001</v>
      </c>
      <c r="Z201" s="110">
        <f>AC201-AD201</f>
        <v>-1.1019999999999999</v>
      </c>
      <c r="AA201" s="111"/>
      <c r="AB201" s="111">
        <v>1.6839999999999999</v>
      </c>
      <c r="AC201" s="111">
        <v>2.794</v>
      </c>
      <c r="AD201" s="111">
        <v>3.8959999999999999</v>
      </c>
      <c r="AE201" s="87">
        <f>(AK201-AL201)/ABS(AL201)</f>
        <v>1</v>
      </c>
      <c r="AF201" s="87">
        <f>(AL201-AM201)/ABS(AM201)</f>
        <v>-2.0532646048109964</v>
      </c>
      <c r="AG201" s="87">
        <f>(AM201-AN201)/ABS(AN201)</f>
        <v>-0.69734789391575669</v>
      </c>
      <c r="AH201" s="110">
        <f>AK201-AL201</f>
        <v>0.61299999999999999</v>
      </c>
      <c r="AI201" s="110">
        <f>AL201-AM201</f>
        <v>-1.1949999999999998</v>
      </c>
      <c r="AJ201" s="110">
        <f>AM201-AN201</f>
        <v>-1.3410000000000002</v>
      </c>
      <c r="AK201" s="111"/>
      <c r="AL201" s="111">
        <v>-0.61299999999999999</v>
      </c>
      <c r="AM201" s="111">
        <v>0.58199999999999996</v>
      </c>
      <c r="AN201" s="111">
        <v>1.923</v>
      </c>
      <c r="AO201" s="87">
        <f>(AU201-AV201)/ABS(AV201)</f>
        <v>1</v>
      </c>
      <c r="AP201" s="87">
        <f>(AV201-AW201)/ABS(AW201)</f>
        <v>-1.8444444444444446</v>
      </c>
      <c r="AQ201" s="87">
        <f>(AW201-AX201)/ABS(AX201)</f>
        <v>-0.69499478623566213</v>
      </c>
      <c r="AR201" s="110">
        <f>AU201-AV201</f>
        <v>0.49399999999999999</v>
      </c>
      <c r="AS201" s="110">
        <f>AV201-AW201</f>
        <v>-1.079</v>
      </c>
      <c r="AT201" s="110">
        <f>AW201-AX201</f>
        <v>-1.333</v>
      </c>
      <c r="AU201" s="111"/>
      <c r="AV201" s="111">
        <v>-0.49399999999999999</v>
      </c>
      <c r="AW201" s="111">
        <v>0.58499999999999996</v>
      </c>
      <c r="AX201" s="111">
        <v>1.9179999999999999</v>
      </c>
      <c r="AY201" s="87">
        <f>(BE201-BF201)/ABS(BF201)</f>
        <v>-1</v>
      </c>
      <c r="AZ201" s="87">
        <f>(BF201-BG201)/ABS(BG201)</f>
        <v>-9.6385542168674579E-2</v>
      </c>
      <c r="BA201" s="87">
        <f>(BG201-BH201)/ABS(BH201)</f>
        <v>0.11836195508586513</v>
      </c>
      <c r="BB201" s="110">
        <f>BE201-BF201</f>
        <v>-3.8250000000000002</v>
      </c>
      <c r="BC201" s="110">
        <f>BF201-BG201</f>
        <v>-0.40799999999999947</v>
      </c>
      <c r="BD201" s="110">
        <f>BG201-BH201</f>
        <v>0.44799999999999951</v>
      </c>
      <c r="BE201" s="111"/>
      <c r="BF201" s="111">
        <v>3.8250000000000002</v>
      </c>
      <c r="BG201" s="111">
        <v>4.2329999999999997</v>
      </c>
      <c r="BH201" s="111">
        <v>3.7850000000000001</v>
      </c>
      <c r="BI201" s="87">
        <f>(BO201-BP201)/ABS(BP201)</f>
        <v>-1</v>
      </c>
      <c r="BJ201" s="87">
        <f>(BP201-BQ201)/ABS(BQ201)</f>
        <v>-0.11071049840933198</v>
      </c>
      <c r="BK201" s="87">
        <f>(BQ201-BR201)/ABS(BR201)</f>
        <v>-1.3804643380045983E-2</v>
      </c>
      <c r="BL201" s="110">
        <f>BO201-BP201</f>
        <v>-4.1929999999999996</v>
      </c>
      <c r="BM201" s="110">
        <f>BP201-BQ201</f>
        <v>-0.52200000000000024</v>
      </c>
      <c r="BN201" s="110">
        <f>BQ201-BR201</f>
        <v>-6.5999999999999837E-2</v>
      </c>
      <c r="BO201" s="111"/>
      <c r="BP201" s="111">
        <v>4.1929999999999996</v>
      </c>
      <c r="BQ201" s="111">
        <v>4.7149999999999999</v>
      </c>
      <c r="BR201" s="111">
        <v>4.7809999999999997</v>
      </c>
      <c r="BS201" s="87">
        <f>(BY201-BZ201)/ABS(BZ201)</f>
        <v>-1</v>
      </c>
      <c r="BT201" s="87">
        <f>(BZ201-CA201)/ABS(CA201)</f>
        <v>0</v>
      </c>
      <c r="BU201" s="87">
        <f>(CA201-CB201)/ABS(CB201)</f>
        <v>0.33333333333333331</v>
      </c>
      <c r="BV201" s="110">
        <f>BY201-BZ201</f>
        <v>-4</v>
      </c>
      <c r="BW201" s="110">
        <f>BZ201-CA201</f>
        <v>0</v>
      </c>
      <c r="BX201" s="110">
        <f>CA201-CB201</f>
        <v>1</v>
      </c>
      <c r="BY201" s="54"/>
      <c r="BZ201" s="54">
        <v>4</v>
      </c>
      <c r="CA201" s="54">
        <v>4</v>
      </c>
      <c r="CB201" s="54">
        <v>3</v>
      </c>
      <c r="CC201" s="110">
        <f>Tabel1[[#This Row],[2023 - Antal skibe ]]-Tabel1[[#This Row],[2022 - Antal skibe ]]</f>
        <v>0</v>
      </c>
      <c r="CD201" s="110">
        <f>Tabel1[[#This Row],[2022 - Antal skibe ]]-Tabel1[[#This Row],[2021 - Antal skibe ]]</f>
        <v>0</v>
      </c>
      <c r="CE201" s="5"/>
      <c r="CF201" s="5"/>
      <c r="CG201" s="5"/>
      <c r="CH201" s="100" t="e">
        <f>(Tabel1[[#This Row],[Godsomsætning 2023]]-Tabel1[[#This Row],[Godsomsætning 2022]])/Tabel1[[#This Row],[Godsomsætning 2022]]</f>
        <v>#DIV/0!</v>
      </c>
      <c r="CI201" s="100" t="e">
        <f>(Tabel1[[#This Row],[Godsomsætning 2022]]-Tabel1[[#This Row],[Godsomsætning 2021]])/Tabel1[[#This Row],[Godsomsætning 2021]]</f>
        <v>#DIV/0!</v>
      </c>
      <c r="CJ201" s="99">
        <f>Tabel1[[#This Row],[Godsomsætning 2023]]-Tabel1[[#This Row],[Godsomsætning 2022]]</f>
        <v>0</v>
      </c>
      <c r="CK201" s="89">
        <f>Tabel1[[#This Row],[Godsomsætning 2022]]-Tabel1[[#This Row],[Godsomsætning 2021]]</f>
        <v>0</v>
      </c>
      <c r="CL201" s="54"/>
      <c r="CM201" s="54"/>
      <c r="CN201" s="54"/>
      <c r="CO201" s="19"/>
      <c r="CP201" s="1" t="s">
        <v>11</v>
      </c>
      <c r="CQ201" s="4"/>
      <c r="CR201" s="1">
        <v>8000</v>
      </c>
      <c r="CS201" s="1" t="s">
        <v>340</v>
      </c>
      <c r="CT201" s="15" t="s">
        <v>345</v>
      </c>
    </row>
    <row r="202" spans="1:98" s="97" customFormat="1" x14ac:dyDescent="0.25">
      <c r="A202" s="80" t="s">
        <v>190</v>
      </c>
      <c r="B202" s="117">
        <v>41426799</v>
      </c>
      <c r="C202" s="5" t="s">
        <v>165</v>
      </c>
      <c r="D202" t="s">
        <v>202</v>
      </c>
      <c r="E202">
        <v>265100</v>
      </c>
      <c r="F202" s="108">
        <v>45363</v>
      </c>
      <c r="G202" s="109"/>
      <c r="H202" s="109" t="s">
        <v>21</v>
      </c>
      <c r="I202" s="109" t="s">
        <v>21</v>
      </c>
      <c r="J202" s="109" t="s">
        <v>21</v>
      </c>
      <c r="K202" s="87" t="e">
        <f>Q202/R202-1</f>
        <v>#DIV/0!</v>
      </c>
      <c r="L202" s="87" t="e">
        <f>R202/S202-1</f>
        <v>#DIV/0!</v>
      </c>
      <c r="M202" s="87" t="e">
        <f>S202/T202-1</f>
        <v>#DIV/0!</v>
      </c>
      <c r="N202" s="110">
        <f>Q202-R202</f>
        <v>0</v>
      </c>
      <c r="O202" s="110">
        <f>R202-S202</f>
        <v>0</v>
      </c>
      <c r="P202" s="110">
        <f>S202-T202</f>
        <v>0</v>
      </c>
      <c r="Q202" s="111"/>
      <c r="R202" s="111"/>
      <c r="S202" s="111"/>
      <c r="T202" s="111"/>
      <c r="U202" s="87">
        <f>(AA202-AB202)/ABS(AB202)</f>
        <v>-1</v>
      </c>
      <c r="V202" s="87">
        <f>(AB202-AC202)/ABS(AC202)</f>
        <v>-0.19960340899502158</v>
      </c>
      <c r="W202" s="87">
        <f>(AC202-AD202)/ABS(AD202)</f>
        <v>3.9652601105360272E-2</v>
      </c>
      <c r="X202" s="110">
        <f>AA202-AB202</f>
        <v>-18.971</v>
      </c>
      <c r="Y202" s="110">
        <f>AB202-AC202</f>
        <v>-4.7310000000000016</v>
      </c>
      <c r="Z202" s="110">
        <f>AC202-AD202</f>
        <v>0.90400000000000347</v>
      </c>
      <c r="AA202" s="111"/>
      <c r="AB202" s="111">
        <v>18.971</v>
      </c>
      <c r="AC202" s="111">
        <v>23.702000000000002</v>
      </c>
      <c r="AD202" s="111">
        <v>22.797999999999998</v>
      </c>
      <c r="AE202" s="87">
        <f>(AK202-AL202)/ABS(AL202)</f>
        <v>1</v>
      </c>
      <c r="AF202" s="87">
        <f>(AL202-AM202)/ABS(AM202)</f>
        <v>-6.5197994987468677</v>
      </c>
      <c r="AG202" s="87">
        <f>(AM202-AN202)/ABS(AN202)</f>
        <v>-1.6869834710743803</v>
      </c>
      <c r="AH202" s="110">
        <f>AK202-AL202</f>
        <v>15.002000000000001</v>
      </c>
      <c r="AI202" s="110">
        <f>AL202-AM202</f>
        <v>-13.007000000000001</v>
      </c>
      <c r="AJ202" s="110">
        <f>AM202-AN202</f>
        <v>-4.899</v>
      </c>
      <c r="AK202" s="111"/>
      <c r="AL202" s="111">
        <v>-15.002000000000001</v>
      </c>
      <c r="AM202" s="111">
        <v>-1.9950000000000001</v>
      </c>
      <c r="AN202" s="111">
        <v>2.9039999999999999</v>
      </c>
      <c r="AO202" s="87">
        <f>(AU202-AV202)/ABS(AV202)</f>
        <v>1</v>
      </c>
      <c r="AP202" s="87">
        <f>(AV202-AW202)/ABS(AW202)</f>
        <v>-5.7246192893401027</v>
      </c>
      <c r="AQ202" s="87">
        <f>(AW202-AX202)/ABS(AX202)</f>
        <v>-1.8961334344200151</v>
      </c>
      <c r="AR202" s="110">
        <f>AU202-AV202</f>
        <v>15.897</v>
      </c>
      <c r="AS202" s="110">
        <f>AV202-AW202</f>
        <v>-13.533000000000001</v>
      </c>
      <c r="AT202" s="110">
        <f>AW202-AX202</f>
        <v>-5.0019999999999998</v>
      </c>
      <c r="AU202" s="111"/>
      <c r="AV202" s="111">
        <v>-15.897</v>
      </c>
      <c r="AW202" s="111">
        <v>-2.3639999999999999</v>
      </c>
      <c r="AX202" s="111">
        <v>2.6379999999999999</v>
      </c>
      <c r="AY202" s="87">
        <f>(BE202-BF202)/ABS(BF202)</f>
        <v>1</v>
      </c>
      <c r="AZ202" s="87">
        <f>(BF202-BG202)/ABS(BG202)</f>
        <v>-1.3112164296998421</v>
      </c>
      <c r="BA202" s="87">
        <f>(BG202-BH202)/ABS(BH202)</f>
        <v>-0.16343612334801766</v>
      </c>
      <c r="BB202" s="110">
        <f>BE202-BF202</f>
        <v>2.9550000000000001</v>
      </c>
      <c r="BC202" s="110">
        <f>BF202-BG202</f>
        <v>-12.45</v>
      </c>
      <c r="BD202" s="110">
        <f>BG202-BH202</f>
        <v>-1.8550000000000004</v>
      </c>
      <c r="BE202" s="111"/>
      <c r="BF202" s="111">
        <v>-2.9550000000000001</v>
      </c>
      <c r="BG202" s="111">
        <v>9.4949999999999992</v>
      </c>
      <c r="BH202" s="111">
        <v>11.35</v>
      </c>
      <c r="BI202" s="87">
        <f>(BO202-BP202)/ABS(BP202)</f>
        <v>-1</v>
      </c>
      <c r="BJ202" s="87">
        <f>(BP202-BQ202)/ABS(BQ202)</f>
        <v>0.20156129123004446</v>
      </c>
      <c r="BK202" s="87">
        <f>(BQ202-BR202)/ABS(BR202)</f>
        <v>8.5392229205363587E-2</v>
      </c>
      <c r="BL202" s="110">
        <f>BO202-BP202</f>
        <v>-51.255000000000003</v>
      </c>
      <c r="BM202" s="110">
        <f>BP202-BQ202</f>
        <v>8.5980000000000061</v>
      </c>
      <c r="BN202" s="110">
        <f>BQ202-BR202</f>
        <v>3.3559999999999945</v>
      </c>
      <c r="BO202" s="111"/>
      <c r="BP202" s="111">
        <v>51.255000000000003</v>
      </c>
      <c r="BQ202" s="111">
        <v>42.656999999999996</v>
      </c>
      <c r="BR202" s="111">
        <v>39.301000000000002</v>
      </c>
      <c r="BS202" s="87">
        <f>(BY202-BZ202)/ABS(BZ202)</f>
        <v>-1</v>
      </c>
      <c r="BT202" s="87">
        <f>(BZ202-CA202)/ABS(CA202)</f>
        <v>0.3125</v>
      </c>
      <c r="BU202" s="87">
        <f>(CA202-CB202)/ABS(CB202)</f>
        <v>0.33333333333333331</v>
      </c>
      <c r="BV202" s="110">
        <f>BY202-BZ202</f>
        <v>-42</v>
      </c>
      <c r="BW202" s="110">
        <f>BZ202-CA202</f>
        <v>10</v>
      </c>
      <c r="BX202" s="110">
        <f>CA202-CB202</f>
        <v>8</v>
      </c>
      <c r="BY202" s="54"/>
      <c r="BZ202" s="54">
        <v>42</v>
      </c>
      <c r="CA202" s="54">
        <v>32</v>
      </c>
      <c r="CB202" s="54">
        <v>24</v>
      </c>
      <c r="CC202" s="110">
        <f>Tabel1[[#This Row],[2023 - Antal skibe ]]-Tabel1[[#This Row],[2022 - Antal skibe ]]</f>
        <v>0</v>
      </c>
      <c r="CD202" s="110">
        <f>Tabel1[[#This Row],[2022 - Antal skibe ]]-Tabel1[[#This Row],[2021 - Antal skibe ]]</f>
        <v>0</v>
      </c>
      <c r="CE202" s="5"/>
      <c r="CF202" s="5"/>
      <c r="CG202" s="5"/>
      <c r="CH202" s="100" t="e">
        <f>(Tabel1[[#This Row],[Godsomsætning 2023]]-Tabel1[[#This Row],[Godsomsætning 2022]])/Tabel1[[#This Row],[Godsomsætning 2022]]</f>
        <v>#DIV/0!</v>
      </c>
      <c r="CI202" s="100" t="e">
        <f>(Tabel1[[#This Row],[Godsomsætning 2022]]-Tabel1[[#This Row],[Godsomsætning 2021]])/Tabel1[[#This Row],[Godsomsætning 2021]]</f>
        <v>#DIV/0!</v>
      </c>
      <c r="CJ202" s="99">
        <f>Tabel1[[#This Row],[Godsomsætning 2023]]-Tabel1[[#This Row],[Godsomsætning 2022]]</f>
        <v>0</v>
      </c>
      <c r="CK202" s="89">
        <f>Tabel1[[#This Row],[Godsomsætning 2022]]-Tabel1[[#This Row],[Godsomsætning 2021]]</f>
        <v>0</v>
      </c>
      <c r="CL202" s="54"/>
      <c r="CM202" s="54"/>
      <c r="CN202" s="54"/>
      <c r="CO202" s="19"/>
      <c r="CP202" s="1" t="s">
        <v>9</v>
      </c>
      <c r="CQ202" s="4"/>
      <c r="CR202" s="1">
        <v>2730</v>
      </c>
      <c r="CS202" s="1" t="s">
        <v>400</v>
      </c>
      <c r="CT202" s="15" t="s">
        <v>15</v>
      </c>
    </row>
    <row r="203" spans="1:98" s="97" customFormat="1" x14ac:dyDescent="0.25">
      <c r="A203" s="80" t="s">
        <v>261</v>
      </c>
      <c r="B203" s="117">
        <v>41142111</v>
      </c>
      <c r="C203" s="5" t="s">
        <v>111</v>
      </c>
      <c r="D203"/>
      <c r="E203">
        <v>331200</v>
      </c>
      <c r="F203" s="108">
        <v>45385</v>
      </c>
      <c r="G203" s="109"/>
      <c r="H203" s="109" t="s">
        <v>307</v>
      </c>
      <c r="I203" s="109" t="s">
        <v>307</v>
      </c>
      <c r="J203" s="109" t="s">
        <v>307</v>
      </c>
      <c r="K203" s="87" t="e">
        <f>Q203/R203-1</f>
        <v>#DIV/0!</v>
      </c>
      <c r="L203" s="87" t="e">
        <f>R203/S203-1</f>
        <v>#DIV/0!</v>
      </c>
      <c r="M203" s="87" t="e">
        <f>S203/T203-1</f>
        <v>#DIV/0!</v>
      </c>
      <c r="N203" s="110">
        <f>Q203-R203</f>
        <v>0</v>
      </c>
      <c r="O203" s="110">
        <f>R203-S203</f>
        <v>0</v>
      </c>
      <c r="P203" s="110">
        <f>S203-T203</f>
        <v>0</v>
      </c>
      <c r="Q203" s="111"/>
      <c r="R203" s="111"/>
      <c r="S203" s="111"/>
      <c r="T203" s="111"/>
      <c r="U203" s="87">
        <f>(AA203-AB203)/ABS(AB203)</f>
        <v>-1</v>
      </c>
      <c r="V203" s="87">
        <f>(AB203-AC203)/ABS(AC203)</f>
        <v>-0.42673673644120336</v>
      </c>
      <c r="W203" s="87">
        <f>(AC203-AD203)/ABS(AD203)</f>
        <v>-8.4864368312979527E-2</v>
      </c>
      <c r="X203" s="110">
        <f>AA203-AB203</f>
        <v>-19.417000000000002</v>
      </c>
      <c r="Y203" s="110">
        <f>AB203-AC203</f>
        <v>-14.454000000000001</v>
      </c>
      <c r="Z203" s="110">
        <f>AC203-AD203</f>
        <v>-3.1409999999999982</v>
      </c>
      <c r="AA203" s="111"/>
      <c r="AB203" s="111">
        <v>19.417000000000002</v>
      </c>
      <c r="AC203" s="111">
        <v>33.871000000000002</v>
      </c>
      <c r="AD203" s="111">
        <v>37.012</v>
      </c>
      <c r="AE203" s="87">
        <f>(AK203-AL203)/ABS(AL203)</f>
        <v>1</v>
      </c>
      <c r="AF203" s="87">
        <f>(AL203-AM203)/ABS(AM203)</f>
        <v>-9.0044372730939894</v>
      </c>
      <c r="AG203" s="87">
        <f>(AM203-AN203)/ABS(AN203)</f>
        <v>-2.3919146546883772</v>
      </c>
      <c r="AH203" s="110">
        <f>AK203-AL203</f>
        <v>24.800999999999998</v>
      </c>
      <c r="AI203" s="110">
        <f>AL203-AM203</f>
        <v>-22.321999999999999</v>
      </c>
      <c r="AJ203" s="110">
        <f>AM203-AN203</f>
        <v>-4.26</v>
      </c>
      <c r="AK203" s="111"/>
      <c r="AL203" s="111">
        <v>-24.800999999999998</v>
      </c>
      <c r="AM203" s="111">
        <v>-2.4790000000000001</v>
      </c>
      <c r="AN203" s="111">
        <v>1.7809999999999999</v>
      </c>
      <c r="AO203" s="87">
        <f>(AU203-AV203)/ABS(AV203)</f>
        <v>1</v>
      </c>
      <c r="AP203" s="87">
        <f>(AV203-AW203)/ABS(AW203)</f>
        <v>-5.8599758162031446</v>
      </c>
      <c r="AQ203" s="87">
        <f>(AW203-AX203)/ABS(AX203)</f>
        <v>-13.161764705882351</v>
      </c>
      <c r="AR203" s="110">
        <f>AU203-AV203</f>
        <v>28.366</v>
      </c>
      <c r="AS203" s="110">
        <f>AV203-AW203</f>
        <v>-24.231000000000002</v>
      </c>
      <c r="AT203" s="110">
        <f>AW203-AX203</f>
        <v>-4.4749999999999996</v>
      </c>
      <c r="AU203" s="111"/>
      <c r="AV203" s="111">
        <v>-28.366</v>
      </c>
      <c r="AW203" s="111">
        <v>-4.1349999999999998</v>
      </c>
      <c r="AX203" s="111">
        <v>0.34</v>
      </c>
      <c r="AY203" s="87">
        <f>(BE203-BF203)/ABS(BF203)</f>
        <v>1</v>
      </c>
      <c r="AZ203" s="87">
        <f>(BF203-BG203)/ABS(BG203)</f>
        <v>-1.7657086871325931</v>
      </c>
      <c r="BA203" s="87">
        <f>(BG203-BH203)/ABS(BH203)</f>
        <v>-0.16865768896611641</v>
      </c>
      <c r="BB203" s="110">
        <f>BE203-BF203</f>
        <v>11.723000000000001</v>
      </c>
      <c r="BC203" s="110">
        <f>BF203-BG203</f>
        <v>-27.033000000000001</v>
      </c>
      <c r="BD203" s="110">
        <f>BG203-BH203</f>
        <v>-3.1059999999999999</v>
      </c>
      <c r="BE203" s="111"/>
      <c r="BF203" s="111">
        <v>-11.723000000000001</v>
      </c>
      <c r="BG203" s="111">
        <v>15.31</v>
      </c>
      <c r="BH203" s="111">
        <v>18.416</v>
      </c>
      <c r="BI203" s="87" t="e">
        <f>(BO203-BP203)/ABS(BP203)</f>
        <v>#DIV/0!</v>
      </c>
      <c r="BJ203" s="87">
        <f>(BP203-BQ203)/ABS(BQ203)</f>
        <v>-1</v>
      </c>
      <c r="BK203" s="87">
        <f>(BQ203-BR203)/ABS(BR203)</f>
        <v>-0.13238974713040466</v>
      </c>
      <c r="BL203" s="110">
        <f>BO203-BP203</f>
        <v>0</v>
      </c>
      <c r="BM203" s="110">
        <f>BP203-BQ203</f>
        <v>-80.424000000000007</v>
      </c>
      <c r="BN203" s="110">
        <f>BQ203-BR203</f>
        <v>-12.271999999999991</v>
      </c>
      <c r="BO203" s="111"/>
      <c r="BP203" s="111"/>
      <c r="BQ203" s="111">
        <v>80.424000000000007</v>
      </c>
      <c r="BR203" s="111">
        <v>92.695999999999998</v>
      </c>
      <c r="BS203" s="87">
        <f>(BY203-BZ203)/ABS(BZ203)</f>
        <v>-1</v>
      </c>
      <c r="BT203" s="87">
        <f>(BZ203-CA203)/ABS(CA203)</f>
        <v>-0.1076923076923077</v>
      </c>
      <c r="BU203" s="87">
        <f>(CA203-CB203)/ABS(CB203)</f>
        <v>-0.1095890410958904</v>
      </c>
      <c r="BV203" s="110">
        <f>BY203-BZ203</f>
        <v>-58</v>
      </c>
      <c r="BW203" s="110">
        <f>BZ203-CA203</f>
        <v>-7</v>
      </c>
      <c r="BX203" s="110">
        <f>CA203-CB203</f>
        <v>-8</v>
      </c>
      <c r="BY203" s="54"/>
      <c r="BZ203" s="54">
        <v>58</v>
      </c>
      <c r="CA203" s="54">
        <v>65</v>
      </c>
      <c r="CB203" s="54">
        <v>73</v>
      </c>
      <c r="CC203" s="110">
        <f>Tabel1[[#This Row],[2023 - Antal skibe ]]-Tabel1[[#This Row],[2022 - Antal skibe ]]</f>
        <v>0</v>
      </c>
      <c r="CD203" s="110">
        <f>Tabel1[[#This Row],[2022 - Antal skibe ]]-Tabel1[[#This Row],[2021 - Antal skibe ]]</f>
        <v>0</v>
      </c>
      <c r="CE203" s="5"/>
      <c r="CF203" s="5"/>
      <c r="CG203" s="5"/>
      <c r="CH203" s="100" t="e">
        <f>(Tabel1[[#This Row],[Godsomsætning 2023]]-Tabel1[[#This Row],[Godsomsætning 2022]])/Tabel1[[#This Row],[Godsomsætning 2022]]</f>
        <v>#DIV/0!</v>
      </c>
      <c r="CI203" s="100" t="e">
        <f>(Tabel1[[#This Row],[Godsomsætning 2022]]-Tabel1[[#This Row],[Godsomsætning 2021]])/Tabel1[[#This Row],[Godsomsætning 2021]]</f>
        <v>#DIV/0!</v>
      </c>
      <c r="CJ203" s="99">
        <f>Tabel1[[#This Row],[Godsomsætning 2023]]-Tabel1[[#This Row],[Godsomsætning 2022]]</f>
        <v>0</v>
      </c>
      <c r="CK203" s="89">
        <f>Tabel1[[#This Row],[Godsomsætning 2022]]-Tabel1[[#This Row],[Godsomsætning 2021]]</f>
        <v>0</v>
      </c>
      <c r="CL203" s="54"/>
      <c r="CM203" s="54"/>
      <c r="CN203" s="54"/>
      <c r="CO203" s="19"/>
      <c r="CP203" s="1" t="s">
        <v>19</v>
      </c>
      <c r="CQ203" s="4" t="s">
        <v>13</v>
      </c>
      <c r="CR203" s="1">
        <v>7680</v>
      </c>
      <c r="CS203" s="1" t="s">
        <v>312</v>
      </c>
      <c r="CT203" s="15" t="s">
        <v>10</v>
      </c>
    </row>
    <row r="204" spans="1:98" s="97" customFormat="1" x14ac:dyDescent="0.25">
      <c r="A204" s="80" t="s">
        <v>198</v>
      </c>
      <c r="B204" s="117">
        <v>35673989</v>
      </c>
      <c r="C204" s="5" t="s">
        <v>165</v>
      </c>
      <c r="D204" t="s">
        <v>202</v>
      </c>
      <c r="E204">
        <v>289900</v>
      </c>
      <c r="F204" s="108">
        <v>45281</v>
      </c>
      <c r="G204" s="109"/>
      <c r="H204" s="109" t="s">
        <v>313</v>
      </c>
      <c r="I204" s="109" t="s">
        <v>313</v>
      </c>
      <c r="J204" s="109" t="s">
        <v>313</v>
      </c>
      <c r="K204" s="87" t="e">
        <f>Q204/R204-1</f>
        <v>#DIV/0!</v>
      </c>
      <c r="L204" s="87" t="e">
        <f>R204/S204-1</f>
        <v>#DIV/0!</v>
      </c>
      <c r="M204" s="87" t="e">
        <f>S204/T204-1</f>
        <v>#DIV/0!</v>
      </c>
      <c r="N204" s="110">
        <f>Q204-R204</f>
        <v>0</v>
      </c>
      <c r="O204" s="110">
        <f>R204-S204</f>
        <v>0</v>
      </c>
      <c r="P204" s="110">
        <f>S204-T204</f>
        <v>0</v>
      </c>
      <c r="Q204" s="111"/>
      <c r="R204" s="111"/>
      <c r="S204" s="111"/>
      <c r="T204" s="111"/>
      <c r="U204" s="87">
        <f>(AA204-AB204)/ABS(AB204)</f>
        <v>1</v>
      </c>
      <c r="V204" s="87">
        <f>(AB204-AC204)/ABS(AC204)</f>
        <v>-1.0753268561832794</v>
      </c>
      <c r="W204" s="87">
        <f>(AC204-AD204)/ABS(AD204)</f>
        <v>1.602872307211989</v>
      </c>
      <c r="X204" s="110">
        <f>AA204-AB204</f>
        <v>0.628</v>
      </c>
      <c r="Y204" s="110">
        <f>AB204-AC204</f>
        <v>-8.9649999999999999</v>
      </c>
      <c r="Z204" s="110">
        <f>AC204-AD204</f>
        <v>5.1340000000000003</v>
      </c>
      <c r="AA204" s="111"/>
      <c r="AB204" s="111">
        <v>-0.628</v>
      </c>
      <c r="AC204" s="111">
        <v>8.3369999999999997</v>
      </c>
      <c r="AD204" s="111">
        <v>3.2029999999999998</v>
      </c>
      <c r="AE204" s="87">
        <f>(AK204-AL204)/ABS(AL204)</f>
        <v>1</v>
      </c>
      <c r="AF204" s="87">
        <f>(AL204-AM204)/ABS(AM204)</f>
        <v>-6.1979886863607785</v>
      </c>
      <c r="AG204" s="87">
        <f>(AM204-AN204)/ABS(AN204)</f>
        <v>1.5173983739837398</v>
      </c>
      <c r="AH204" s="110">
        <f>AK204-AL204</f>
        <v>8.27</v>
      </c>
      <c r="AI204" s="110">
        <f>AL204-AM204</f>
        <v>-9.8609999999999989</v>
      </c>
      <c r="AJ204" s="110">
        <f>AM204-AN204</f>
        <v>4.6660000000000004</v>
      </c>
      <c r="AK204" s="111"/>
      <c r="AL204" s="111">
        <v>-8.27</v>
      </c>
      <c r="AM204" s="111">
        <v>1.591</v>
      </c>
      <c r="AN204" s="111">
        <v>-3.0750000000000002</v>
      </c>
      <c r="AO204" s="87">
        <f>(AU204-AV204)/ABS(AV204)</f>
        <v>1</v>
      </c>
      <c r="AP204" s="87">
        <f>(AV204-AW204)/ABS(AW204)</f>
        <v>-9.6689791873141733</v>
      </c>
      <c r="AQ204" s="87">
        <f>(AW204-AX204)/ABS(AX204)</f>
        <v>1.3021862833183588</v>
      </c>
      <c r="AR204" s="110">
        <f>AU204-AV204</f>
        <v>8.7469999999999999</v>
      </c>
      <c r="AS204" s="110">
        <f>AV204-AW204</f>
        <v>-9.7560000000000002</v>
      </c>
      <c r="AT204" s="110">
        <f>AW204-AX204</f>
        <v>4.3479999999999999</v>
      </c>
      <c r="AU204" s="111"/>
      <c r="AV204" s="111">
        <v>-8.7469999999999999</v>
      </c>
      <c r="AW204" s="111">
        <v>1.0089999999999999</v>
      </c>
      <c r="AX204" s="111">
        <v>-3.339</v>
      </c>
      <c r="AY204" s="87">
        <f>(BE204-BF204)/ABS(BF204)</f>
        <v>-1</v>
      </c>
      <c r="AZ204" s="87">
        <f>(BF204-BG204)/ABS(BG204)</f>
        <v>18.705174488567991</v>
      </c>
      <c r="BA204" s="87">
        <f>(BG204-BH204)/ABS(BH204)</f>
        <v>0.51853997682502895</v>
      </c>
      <c r="BB204" s="110">
        <f>BE204-BF204</f>
        <v>-14.712999999999999</v>
      </c>
      <c r="BC204" s="110">
        <f>BF204-BG204</f>
        <v>15.543999999999999</v>
      </c>
      <c r="BD204" s="110">
        <f>BG204-BH204</f>
        <v>0.89500000000000002</v>
      </c>
      <c r="BE204" s="111"/>
      <c r="BF204" s="111">
        <v>14.712999999999999</v>
      </c>
      <c r="BG204" s="111">
        <v>-0.83099999999999996</v>
      </c>
      <c r="BH204" s="111">
        <v>-1.726</v>
      </c>
      <c r="BI204" s="87">
        <f>(BO204-BP204)/ABS(BP204)</f>
        <v>-1</v>
      </c>
      <c r="BJ204" s="87">
        <f>(BP204-BQ204)/ABS(BQ204)</f>
        <v>0.5023295213892417</v>
      </c>
      <c r="BK204" s="87">
        <f>(BQ204-BR204)/ABS(BR204)</f>
        <v>-4.4486644667206227E-2</v>
      </c>
      <c r="BL204" s="110">
        <f>BO204-BP204</f>
        <v>-46.110999999999997</v>
      </c>
      <c r="BM204" s="110">
        <f>BP204-BQ204</f>
        <v>15.417999999999996</v>
      </c>
      <c r="BN204" s="110">
        <f>BQ204-BR204</f>
        <v>-1.4289999999999985</v>
      </c>
      <c r="BO204" s="111"/>
      <c r="BP204" s="111">
        <v>46.110999999999997</v>
      </c>
      <c r="BQ204" s="111">
        <v>30.693000000000001</v>
      </c>
      <c r="BR204" s="111">
        <v>32.122</v>
      </c>
      <c r="BS204" s="87">
        <f>(BY204-BZ204)/ABS(BZ204)</f>
        <v>-1</v>
      </c>
      <c r="BT204" s="87">
        <f>(BZ204-CA204)/ABS(CA204)</f>
        <v>0</v>
      </c>
      <c r="BU204" s="87">
        <f>(CA204-CB204)/ABS(CB204)</f>
        <v>-0.1</v>
      </c>
      <c r="BV204" s="110">
        <f>BY204-BZ204</f>
        <v>-9</v>
      </c>
      <c r="BW204" s="110">
        <f>BZ204-CA204</f>
        <v>0</v>
      </c>
      <c r="BX204" s="110">
        <f>CA204-CB204</f>
        <v>-1</v>
      </c>
      <c r="BY204" s="54"/>
      <c r="BZ204" s="54">
        <v>9</v>
      </c>
      <c r="CA204" s="54">
        <v>9</v>
      </c>
      <c r="CB204" s="54">
        <v>10</v>
      </c>
      <c r="CC204" s="110">
        <f>Tabel1[[#This Row],[2023 - Antal skibe ]]-Tabel1[[#This Row],[2022 - Antal skibe ]]</f>
        <v>0</v>
      </c>
      <c r="CD204" s="110">
        <f>Tabel1[[#This Row],[2022 - Antal skibe ]]-Tabel1[[#This Row],[2021 - Antal skibe ]]</f>
        <v>0</v>
      </c>
      <c r="CE204" s="5"/>
      <c r="CF204" s="5"/>
      <c r="CG204" s="5"/>
      <c r="CH204" s="100" t="e">
        <f>(Tabel1[[#This Row],[Godsomsætning 2023]]-Tabel1[[#This Row],[Godsomsætning 2022]])/Tabel1[[#This Row],[Godsomsætning 2022]]</f>
        <v>#DIV/0!</v>
      </c>
      <c r="CI204" s="100" t="e">
        <f>(Tabel1[[#This Row],[Godsomsætning 2022]]-Tabel1[[#This Row],[Godsomsætning 2021]])/Tabel1[[#This Row],[Godsomsætning 2021]]</f>
        <v>#DIV/0!</v>
      </c>
      <c r="CJ204" s="99">
        <f>Tabel1[[#This Row],[Godsomsætning 2023]]-Tabel1[[#This Row],[Godsomsætning 2022]]</f>
        <v>0</v>
      </c>
      <c r="CK204" s="89">
        <f>Tabel1[[#This Row],[Godsomsætning 2022]]-Tabel1[[#This Row],[Godsomsætning 2021]]</f>
        <v>0</v>
      </c>
      <c r="CL204" s="54"/>
      <c r="CM204" s="54"/>
      <c r="CN204" s="54"/>
      <c r="CO204" s="19"/>
      <c r="CP204" s="1" t="s">
        <v>11</v>
      </c>
      <c r="CQ204" s="4"/>
      <c r="CR204" s="1">
        <v>2860</v>
      </c>
      <c r="CS204" s="1" t="s">
        <v>406</v>
      </c>
      <c r="CT204" s="15" t="s">
        <v>15</v>
      </c>
    </row>
    <row r="205" spans="1:98" s="97" customFormat="1" x14ac:dyDescent="0.25">
      <c r="A205" s="80" t="s">
        <v>250</v>
      </c>
      <c r="B205" s="117">
        <v>15137398</v>
      </c>
      <c r="C205" s="5" t="s">
        <v>355</v>
      </c>
      <c r="D205"/>
      <c r="E205">
        <v>522990</v>
      </c>
      <c r="F205" s="108">
        <v>45260</v>
      </c>
      <c r="G205" s="109"/>
      <c r="H205" s="109" t="s">
        <v>313</v>
      </c>
      <c r="I205" s="109" t="s">
        <v>313</v>
      </c>
      <c r="J205" s="109" t="s">
        <v>313</v>
      </c>
      <c r="K205" s="87" t="e">
        <f>Q205/R205-1</f>
        <v>#DIV/0!</v>
      </c>
      <c r="L205" s="87" t="e">
        <f>R205/S205-1</f>
        <v>#DIV/0!</v>
      </c>
      <c r="M205" s="87" t="e">
        <f>S205/T205-1</f>
        <v>#DIV/0!</v>
      </c>
      <c r="N205" s="110">
        <f>Q205-R205</f>
        <v>0</v>
      </c>
      <c r="O205" s="110">
        <f>R205-S205</f>
        <v>0</v>
      </c>
      <c r="P205" s="110">
        <f>S205-T205</f>
        <v>0</v>
      </c>
      <c r="Q205" s="111"/>
      <c r="R205" s="111"/>
      <c r="S205" s="111"/>
      <c r="T205" s="111"/>
      <c r="U205" s="87">
        <f>(AA205-AB205)/ABS(AB205)</f>
        <v>-1</v>
      </c>
      <c r="V205" s="87">
        <f>(AB205-AC205)/ABS(AC205)</f>
        <v>-0.19284294234592442</v>
      </c>
      <c r="W205" s="87">
        <f>(AC205-AD205)/ABS(AD205)</f>
        <v>-7.0240295748613735E-2</v>
      </c>
      <c r="X205" s="110">
        <f>AA205-AB205</f>
        <v>-1.218</v>
      </c>
      <c r="Y205" s="110">
        <f>AB205-AC205</f>
        <v>-0.29099999999999993</v>
      </c>
      <c r="Z205" s="110">
        <f>AC205-AD205</f>
        <v>-0.1140000000000001</v>
      </c>
      <c r="AA205" s="111"/>
      <c r="AB205" s="111">
        <v>1.218</v>
      </c>
      <c r="AC205" s="111">
        <v>1.5089999999999999</v>
      </c>
      <c r="AD205" s="111">
        <v>1.623</v>
      </c>
      <c r="AE205" s="87">
        <f>(AK205-AL205)/ABS(AL205)</f>
        <v>1</v>
      </c>
      <c r="AF205" s="87">
        <f>(AL205-AM205)/ABS(AM205)</f>
        <v>-4.0769230769230766</v>
      </c>
      <c r="AG205" s="87">
        <f>(AM205-AN205)/ABS(AN205)</f>
        <v>0.35416666666666669</v>
      </c>
      <c r="AH205" s="110">
        <f>AK205-AL205</f>
        <v>0.2</v>
      </c>
      <c r="AI205" s="110">
        <f>AL205-AM205</f>
        <v>-0.26500000000000001</v>
      </c>
      <c r="AJ205" s="110">
        <f>AM205-AN205</f>
        <v>1.7000000000000001E-2</v>
      </c>
      <c r="AK205" s="111"/>
      <c r="AL205" s="111">
        <v>-0.2</v>
      </c>
      <c r="AM205" s="111">
        <v>6.5000000000000002E-2</v>
      </c>
      <c r="AN205" s="111">
        <v>4.8000000000000001E-2</v>
      </c>
      <c r="AO205" s="87">
        <f>(AU205-AV205)/ABS(AV205)</f>
        <v>1</v>
      </c>
      <c r="AP205" s="87">
        <f>(AV205-AW205)/ABS(AW205)</f>
        <v>-15.000000000000002</v>
      </c>
      <c r="AQ205" s="87">
        <f>(AW205-AX205)/ABS(AX205)</f>
        <v>0.22222222222222224</v>
      </c>
      <c r="AR205" s="110">
        <f>AU205-AV205</f>
        <v>0.308</v>
      </c>
      <c r="AS205" s="110">
        <f>AV205-AW205</f>
        <v>-0.33</v>
      </c>
      <c r="AT205" s="110">
        <f>AW205-AX205</f>
        <v>4.0000000000000001E-3</v>
      </c>
      <c r="AU205" s="111"/>
      <c r="AV205" s="111">
        <v>-0.308</v>
      </c>
      <c r="AW205" s="111">
        <v>2.1999999999999999E-2</v>
      </c>
      <c r="AX205" s="111">
        <v>1.7999999999999999E-2</v>
      </c>
      <c r="AY205" s="87">
        <f>(BE205-BF205)/ABS(BF205)</f>
        <v>1</v>
      </c>
      <c r="AZ205" s="87">
        <f>(BF205-BG205)/ABS(BG205)</f>
        <v>-2.5999999999999996</v>
      </c>
      <c r="BA205" s="87">
        <f>(BG205-BH205)/ABS(BH205)</f>
        <v>0.18279569892473119</v>
      </c>
      <c r="BB205" s="110">
        <f>BE205-BF205</f>
        <v>0.17599999999999999</v>
      </c>
      <c r="BC205" s="110">
        <f>BF205-BG205</f>
        <v>-0.28599999999999998</v>
      </c>
      <c r="BD205" s="110">
        <f>BG205-BH205</f>
        <v>1.7000000000000001E-2</v>
      </c>
      <c r="BE205" s="111"/>
      <c r="BF205" s="111">
        <v>-0.17599999999999999</v>
      </c>
      <c r="BG205" s="111">
        <v>0.11</v>
      </c>
      <c r="BH205" s="111">
        <v>9.2999999999999999E-2</v>
      </c>
      <c r="BI205" s="87">
        <f>(BO205-BP205)/ABS(BP205)</f>
        <v>-1</v>
      </c>
      <c r="BJ205" s="87">
        <f>(BP205-BQ205)/ABS(BQ205)</f>
        <v>-8.9521970062771572E-2</v>
      </c>
      <c r="BK205" s="87">
        <f>(BQ205-BR205)/ABS(BR205)</f>
        <v>0.22096450890225217</v>
      </c>
      <c r="BL205" s="110">
        <f>BO205-BP205</f>
        <v>-9.4280000000000008</v>
      </c>
      <c r="BM205" s="110">
        <f>BP205-BQ205</f>
        <v>-0.9269999999999996</v>
      </c>
      <c r="BN205" s="110">
        <f>BQ205-BR205</f>
        <v>1.8740000000000006</v>
      </c>
      <c r="BO205" s="111"/>
      <c r="BP205" s="111">
        <v>9.4280000000000008</v>
      </c>
      <c r="BQ205" s="111">
        <v>10.355</v>
      </c>
      <c r="BR205" s="111">
        <v>8.4809999999999999</v>
      </c>
      <c r="BS205" s="87">
        <f>(BY205-BZ205)/ABS(BZ205)</f>
        <v>-1</v>
      </c>
      <c r="BT205" s="87">
        <f>(BZ205-CA205)/ABS(CA205)</f>
        <v>0</v>
      </c>
      <c r="BU205" s="87">
        <f>(CA205-CB205)/ABS(CB205)</f>
        <v>0</v>
      </c>
      <c r="BV205" s="110">
        <f>BY205-BZ205</f>
        <v>-2</v>
      </c>
      <c r="BW205" s="110">
        <f>BZ205-CA205</f>
        <v>0</v>
      </c>
      <c r="BX205" s="110">
        <f>CA205-CB205</f>
        <v>0</v>
      </c>
      <c r="BY205" s="54"/>
      <c r="BZ205" s="54">
        <v>2</v>
      </c>
      <c r="CA205" s="54">
        <v>2</v>
      </c>
      <c r="CB205" s="54">
        <v>2</v>
      </c>
      <c r="CC205" s="110">
        <f>Tabel1[[#This Row],[2023 - Antal skibe ]]-Tabel1[[#This Row],[2022 - Antal skibe ]]</f>
        <v>0</v>
      </c>
      <c r="CD205" s="110">
        <f>Tabel1[[#This Row],[2022 - Antal skibe ]]-Tabel1[[#This Row],[2021 - Antal skibe ]]</f>
        <v>0</v>
      </c>
      <c r="CE205" s="5"/>
      <c r="CF205" s="5"/>
      <c r="CG205" s="5"/>
      <c r="CH205" s="100" t="e">
        <f>(Tabel1[[#This Row],[Godsomsætning 2023]]-Tabel1[[#This Row],[Godsomsætning 2022]])/Tabel1[[#This Row],[Godsomsætning 2022]]</f>
        <v>#DIV/0!</v>
      </c>
      <c r="CI205" s="100" t="e">
        <f>(Tabel1[[#This Row],[Godsomsætning 2022]]-Tabel1[[#This Row],[Godsomsætning 2021]])/Tabel1[[#This Row],[Godsomsætning 2021]]</f>
        <v>#DIV/0!</v>
      </c>
      <c r="CJ205" s="99">
        <f>Tabel1[[#This Row],[Godsomsætning 2023]]-Tabel1[[#This Row],[Godsomsætning 2022]]</f>
        <v>0</v>
      </c>
      <c r="CK205" s="89">
        <f>Tabel1[[#This Row],[Godsomsætning 2022]]-Tabel1[[#This Row],[Godsomsætning 2021]]</f>
        <v>0</v>
      </c>
      <c r="CL205" s="54"/>
      <c r="CM205" s="54"/>
      <c r="CN205" s="54"/>
      <c r="CO205" s="19"/>
      <c r="CP205" s="1" t="s">
        <v>9</v>
      </c>
      <c r="CQ205" s="4"/>
      <c r="CR205" s="1">
        <v>6990</v>
      </c>
      <c r="CS205" s="1" t="s">
        <v>343</v>
      </c>
      <c r="CT205" s="15" t="s">
        <v>10</v>
      </c>
    </row>
    <row r="206" spans="1:98" s="97" customFormat="1" x14ac:dyDescent="0.25">
      <c r="A206" s="80" t="s">
        <v>197</v>
      </c>
      <c r="B206" s="117">
        <v>37692263</v>
      </c>
      <c r="C206" s="5" t="s">
        <v>165</v>
      </c>
      <c r="D206" t="s">
        <v>202</v>
      </c>
      <c r="E206">
        <v>582900</v>
      </c>
      <c r="F206" s="108">
        <v>45469</v>
      </c>
      <c r="G206" s="109"/>
      <c r="H206" s="109" t="s">
        <v>21</v>
      </c>
      <c r="I206" s="109" t="s">
        <v>21</v>
      </c>
      <c r="J206" s="109" t="s">
        <v>21</v>
      </c>
      <c r="K206" s="87" t="e">
        <f>Q206/R206-1</f>
        <v>#DIV/0!</v>
      </c>
      <c r="L206" s="87" t="e">
        <f>R206/S206-1</f>
        <v>#DIV/0!</v>
      </c>
      <c r="M206" s="87" t="e">
        <f>S206/T206-1</f>
        <v>#DIV/0!</v>
      </c>
      <c r="N206" s="110">
        <f>Q206-R206</f>
        <v>0</v>
      </c>
      <c r="O206" s="110">
        <f>R206-S206</f>
        <v>0</v>
      </c>
      <c r="P206" s="110">
        <f>S206-T206</f>
        <v>0</v>
      </c>
      <c r="Q206" s="111"/>
      <c r="R206" s="111"/>
      <c r="S206" s="111"/>
      <c r="T206" s="111"/>
      <c r="U206" s="87">
        <f>(AA206-AB206)/ABS(AB206)</f>
        <v>-1</v>
      </c>
      <c r="V206" s="87">
        <f>(AB206-AC206)/ABS(AC206)</f>
        <v>0.10053375564549254</v>
      </c>
      <c r="W206" s="87">
        <f>(AC206-AD206)/ABS(AD206)</f>
        <v>0.21656914514057374</v>
      </c>
      <c r="X206" s="110">
        <f>AA206-AB206</f>
        <v>-18.763000000000002</v>
      </c>
      <c r="Y206" s="110">
        <f>AB206-AC206</f>
        <v>1.7140000000000022</v>
      </c>
      <c r="Z206" s="110">
        <f>AC206-AD206</f>
        <v>3.0350000000000001</v>
      </c>
      <c r="AA206" s="111"/>
      <c r="AB206" s="111">
        <v>18.763000000000002</v>
      </c>
      <c r="AC206" s="111">
        <v>17.048999999999999</v>
      </c>
      <c r="AD206" s="111">
        <v>14.013999999999999</v>
      </c>
      <c r="AE206" s="87">
        <f>(AK206-AL206)/ABS(AL206)</f>
        <v>1</v>
      </c>
      <c r="AF206" s="87">
        <f>(AL206-AM206)/ABS(AM206)</f>
        <v>-21.952107279693486</v>
      </c>
      <c r="AG206" s="87">
        <f>(AM206-AN206)/ABS(AN206)</f>
        <v>0.3618581907090464</v>
      </c>
      <c r="AH206" s="110">
        <f>AK206-AL206</f>
        <v>11.981</v>
      </c>
      <c r="AI206" s="110">
        <f>AL206-AM206</f>
        <v>-11.459</v>
      </c>
      <c r="AJ206" s="110">
        <f>AM206-AN206</f>
        <v>0.29599999999999993</v>
      </c>
      <c r="AK206" s="111"/>
      <c r="AL206" s="111">
        <v>-11.981</v>
      </c>
      <c r="AM206" s="111">
        <v>-0.52200000000000002</v>
      </c>
      <c r="AN206" s="111">
        <v>-0.81799999999999995</v>
      </c>
      <c r="AO206" s="87">
        <f>(AU206-AV206)/ABS(AV206)</f>
        <v>1</v>
      </c>
      <c r="AP206" s="87">
        <f>(AV206-AW206)/ABS(AW206)</f>
        <v>-23.335416666666664</v>
      </c>
      <c r="AQ206" s="87">
        <f>(AW206-AX206)/ABS(AX206)</f>
        <v>0.53079178885630496</v>
      </c>
      <c r="AR206" s="110">
        <f>AU206-AV206</f>
        <v>11.680999999999999</v>
      </c>
      <c r="AS206" s="110">
        <f>AV206-AW206</f>
        <v>-11.200999999999999</v>
      </c>
      <c r="AT206" s="110">
        <f>AW206-AX206</f>
        <v>0.54299999999999993</v>
      </c>
      <c r="AU206" s="111"/>
      <c r="AV206" s="111">
        <v>-11.680999999999999</v>
      </c>
      <c r="AW206" s="111">
        <v>-0.48</v>
      </c>
      <c r="AX206" s="111">
        <v>-1.0229999999999999</v>
      </c>
      <c r="AY206" s="87">
        <f>(BE206-BF206)/ABS(BF206)</f>
        <v>-1</v>
      </c>
      <c r="AZ206" s="87">
        <f>(BF206-BG206)/ABS(BG206)</f>
        <v>0.51408975697032944</v>
      </c>
      <c r="BA206" s="87">
        <f>(BG206-BH206)/ABS(BH206)</f>
        <v>2.0548849920291503</v>
      </c>
      <c r="BB206" s="110">
        <f>BE206-BF206</f>
        <v>-20.309999999999999</v>
      </c>
      <c r="BC206" s="110">
        <f>BF206-BG206</f>
        <v>6.895999999999999</v>
      </c>
      <c r="BD206" s="110">
        <f>BG206-BH206</f>
        <v>9.0229999999999997</v>
      </c>
      <c r="BE206" s="111"/>
      <c r="BF206" s="111">
        <v>20.309999999999999</v>
      </c>
      <c r="BG206" s="111">
        <v>13.414</v>
      </c>
      <c r="BH206" s="111">
        <v>4.391</v>
      </c>
      <c r="BI206" s="87">
        <f>(BO206-BP206)/ABS(BP206)</f>
        <v>-1</v>
      </c>
      <c r="BJ206" s="87">
        <f>(BP206-BQ206)/ABS(BQ206)</f>
        <v>0.5297704845326533</v>
      </c>
      <c r="BK206" s="87">
        <f>(BQ206-BR206)/ABS(BR206)</f>
        <v>0.61921005385996408</v>
      </c>
      <c r="BL206" s="110">
        <f>BO206-BP206</f>
        <v>-27.594000000000001</v>
      </c>
      <c r="BM206" s="110">
        <f>BP206-BQ206</f>
        <v>9.5560000000000009</v>
      </c>
      <c r="BN206" s="110">
        <f>BQ206-BR206</f>
        <v>6.8979999999999997</v>
      </c>
      <c r="BO206" s="111"/>
      <c r="BP206" s="111">
        <v>27.594000000000001</v>
      </c>
      <c r="BQ206" s="111">
        <v>18.038</v>
      </c>
      <c r="BR206" s="111">
        <v>11.14</v>
      </c>
      <c r="BS206" s="87">
        <f>(BY206-BZ206)/ABS(BZ206)</f>
        <v>-1</v>
      </c>
      <c r="BT206" s="87">
        <f>(BZ206-CA206)/ABS(CA206)</f>
        <v>0.7142857142857143</v>
      </c>
      <c r="BU206" s="87">
        <f>(CA206-CB206)/ABS(CB206)</f>
        <v>0.3125</v>
      </c>
      <c r="BV206" s="110">
        <f>BY206-BZ206</f>
        <v>-36</v>
      </c>
      <c r="BW206" s="110">
        <f>BZ206-CA206</f>
        <v>15</v>
      </c>
      <c r="BX206" s="110">
        <f>CA206-CB206</f>
        <v>5</v>
      </c>
      <c r="BY206" s="54"/>
      <c r="BZ206" s="54">
        <v>36</v>
      </c>
      <c r="CA206" s="54">
        <v>21</v>
      </c>
      <c r="CB206" s="54">
        <v>16</v>
      </c>
      <c r="CC206" s="110">
        <f>Tabel1[[#This Row],[2023 - Antal skibe ]]-Tabel1[[#This Row],[2022 - Antal skibe ]]</f>
        <v>0</v>
      </c>
      <c r="CD206" s="110">
        <f>Tabel1[[#This Row],[2022 - Antal skibe ]]-Tabel1[[#This Row],[2021 - Antal skibe ]]</f>
        <v>0</v>
      </c>
      <c r="CE206" s="5"/>
      <c r="CF206" s="5"/>
      <c r="CG206" s="5"/>
      <c r="CH206" s="100" t="e">
        <f>(Tabel1[[#This Row],[Godsomsætning 2023]]-Tabel1[[#This Row],[Godsomsætning 2022]])/Tabel1[[#This Row],[Godsomsætning 2022]]</f>
        <v>#DIV/0!</v>
      </c>
      <c r="CI206" s="100" t="e">
        <f>(Tabel1[[#This Row],[Godsomsætning 2022]]-Tabel1[[#This Row],[Godsomsætning 2021]])/Tabel1[[#This Row],[Godsomsætning 2021]]</f>
        <v>#DIV/0!</v>
      </c>
      <c r="CJ206" s="99">
        <f>Tabel1[[#This Row],[Godsomsætning 2023]]-Tabel1[[#This Row],[Godsomsætning 2022]]</f>
        <v>0</v>
      </c>
      <c r="CK206" s="89">
        <f>Tabel1[[#This Row],[Godsomsætning 2022]]-Tabel1[[#This Row],[Godsomsætning 2021]]</f>
        <v>0</v>
      </c>
      <c r="CL206" s="54"/>
      <c r="CM206" s="54"/>
      <c r="CN206" s="54"/>
      <c r="CO206" s="19"/>
      <c r="CP206" s="1" t="s">
        <v>9</v>
      </c>
      <c r="CQ206" s="4"/>
      <c r="CR206" s="1">
        <v>2100</v>
      </c>
      <c r="CS206" s="1" t="s">
        <v>360</v>
      </c>
      <c r="CT206" s="15" t="s">
        <v>15</v>
      </c>
    </row>
    <row r="207" spans="1:98" s="97" customFormat="1" x14ac:dyDescent="0.25">
      <c r="A207" s="1" t="s">
        <v>24</v>
      </c>
      <c r="B207" s="8"/>
      <c r="C207" s="1"/>
      <c r="D207" s="1"/>
      <c r="E207" s="1"/>
      <c r="F207" s="16"/>
      <c r="G207" s="16"/>
      <c r="H207" s="16"/>
      <c r="I207" s="16"/>
      <c r="J207" s="16"/>
      <c r="K207" s="16"/>
      <c r="L207" s="16"/>
      <c r="M207" s="3"/>
      <c r="N207" s="3"/>
      <c r="O207" s="3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3"/>
      <c r="AU207" s="3"/>
      <c r="AV207" s="3"/>
      <c r="AW207" s="3"/>
      <c r="AX207" s="3"/>
      <c r="AY207" s="3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15"/>
      <c r="BK207" s="15"/>
      <c r="BL207" s="15"/>
      <c r="BM207" s="15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101"/>
      <c r="CJ207" s="3"/>
      <c r="CK207" s="3"/>
      <c r="CL207" s="3"/>
      <c r="CM207" s="3"/>
      <c r="CN207" s="3"/>
      <c r="CO207" s="3"/>
      <c r="CP207" s="3"/>
      <c r="CQ207" s="3"/>
      <c r="CR207" s="3"/>
      <c r="CS207" s="1"/>
      <c r="CT207" s="1"/>
    </row>
    <row r="208" spans="1:98" ht="16.5" thickBot="1" x14ac:dyDescent="0.3">
      <c r="A208" s="1"/>
      <c r="B208" s="9"/>
      <c r="C208" s="1"/>
      <c r="D208" s="1"/>
      <c r="E208" s="1"/>
      <c r="F208" s="16"/>
      <c r="G208" s="16"/>
      <c r="H208" s="16"/>
      <c r="I208" s="16"/>
      <c r="J208" s="16"/>
      <c r="K208" s="16"/>
      <c r="L208" s="16"/>
      <c r="M208" s="3"/>
      <c r="N208" s="3"/>
      <c r="O208" s="3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19"/>
      <c r="BA208" s="19"/>
      <c r="BB208" s="19"/>
      <c r="BC208" s="19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9"/>
      <c r="BO208" s="19"/>
      <c r="BP208" s="19"/>
      <c r="BQ208" s="19"/>
      <c r="BR208" s="19"/>
      <c r="BS208" s="19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01"/>
      <c r="CJ208" s="1"/>
      <c r="CK208" s="1"/>
      <c r="CL208" s="1"/>
      <c r="CM208" s="1"/>
      <c r="CN208" s="1"/>
      <c r="CO208" s="1"/>
      <c r="CP208" s="1"/>
      <c r="CQ208" s="1"/>
      <c r="CR208" s="34"/>
      <c r="CS208" s="1"/>
      <c r="CT208" s="1"/>
    </row>
    <row r="209" spans="1:98" x14ac:dyDescent="0.25">
      <c r="A209" s="25" t="s">
        <v>25</v>
      </c>
      <c r="B209" s="26"/>
      <c r="C209" s="27"/>
      <c r="D209" s="27"/>
      <c r="E209" s="27"/>
      <c r="F209" s="28"/>
      <c r="G209" s="28"/>
      <c r="H209" s="28"/>
      <c r="I209" s="28"/>
      <c r="J209" s="28"/>
      <c r="K209" s="28"/>
      <c r="L209" s="28"/>
      <c r="M209" s="29"/>
      <c r="N209" s="29"/>
      <c r="O209" s="29"/>
      <c r="P209" s="30"/>
      <c r="Q209" s="91">
        <f t="shared" ref="Q209:R209" si="0">SUM(Q2:Q206)</f>
        <v>0</v>
      </c>
      <c r="R209" s="91">
        <f t="shared" si="0"/>
        <v>122473.58300000001</v>
      </c>
      <c r="S209" s="91">
        <f>SUM(S2:S206)</f>
        <v>913673.61800000013</v>
      </c>
      <c r="T209" s="91">
        <f>SUM(T2:T206)</f>
        <v>708403.53856000002</v>
      </c>
      <c r="U209" s="91"/>
      <c r="V209" s="30"/>
      <c r="W209" s="30"/>
      <c r="X209" s="30"/>
      <c r="Y209" s="30"/>
      <c r="Z209" s="30"/>
      <c r="AA209" s="91">
        <f t="shared" ref="AA209:AB209" si="1">SUM(AA2:AA206)</f>
        <v>0</v>
      </c>
      <c r="AB209" s="91">
        <f t="shared" si="1"/>
        <v>29156.762999999995</v>
      </c>
      <c r="AC209" s="91">
        <f>SUM(AC2:AC206)</f>
        <v>315678.45599999995</v>
      </c>
      <c r="AD209" s="91">
        <f>SUM(AD2:AD206)</f>
        <v>204246.29504000003</v>
      </c>
      <c r="AE209" s="91"/>
      <c r="AF209" s="30"/>
      <c r="AG209" s="30"/>
      <c r="AH209" s="30"/>
      <c r="AI209" s="30"/>
      <c r="AJ209" s="30"/>
      <c r="AK209" s="91"/>
      <c r="AL209" s="91">
        <f>SUM(AL2:AL2)</f>
        <v>0</v>
      </c>
      <c r="AM209" s="91">
        <f>SUM(AM2:AM2)</f>
        <v>0</v>
      </c>
      <c r="AN209" s="91">
        <f>SUM(AN2:AN2)</f>
        <v>94.781000000000006</v>
      </c>
      <c r="AO209" s="91"/>
      <c r="AP209" s="30"/>
      <c r="AQ209" s="30"/>
      <c r="AR209" s="30"/>
      <c r="AS209" s="30"/>
      <c r="AT209" s="30"/>
      <c r="AU209" s="91">
        <f t="shared" ref="AU209:AV209" si="2">SUM(AU2:AU206)</f>
        <v>0</v>
      </c>
      <c r="AV209" s="91">
        <f t="shared" si="2"/>
        <v>12811.298000000003</v>
      </c>
      <c r="AW209" s="91">
        <f>SUM(AW2:AW206)</f>
        <v>236001.59427999996</v>
      </c>
      <c r="AX209" s="91">
        <f>SUM(AX2:AX206)</f>
        <v>138375.58838000006</v>
      </c>
      <c r="AY209" s="91"/>
      <c r="AZ209" s="30"/>
      <c r="BA209" s="30"/>
      <c r="BB209" s="30"/>
      <c r="BC209" s="30"/>
      <c r="BD209" s="30"/>
      <c r="BE209" s="91">
        <f t="shared" ref="BE209:BF209" si="3">SUM(BE2:BE206)</f>
        <v>0</v>
      </c>
      <c r="BF209" s="91">
        <f t="shared" si="3"/>
        <v>60621.715000000004</v>
      </c>
      <c r="BG209" s="91">
        <f>SUM(BG2:BG206)</f>
        <v>547281.63023999997</v>
      </c>
      <c r="BH209" s="91">
        <f>SUM(BH2:BH206)</f>
        <v>391281.83207999996</v>
      </c>
      <c r="BI209" s="91"/>
      <c r="BJ209" s="30"/>
      <c r="BK209" s="30"/>
      <c r="BL209" s="30"/>
      <c r="BM209" s="30"/>
      <c r="BN209" s="30"/>
      <c r="BO209" s="91">
        <f>SUM(Tabel1[2024 - Ansatte])</f>
        <v>0</v>
      </c>
      <c r="BP209" s="91">
        <f>SUM(Tabel1[2023 - Ansatte])</f>
        <v>25492</v>
      </c>
      <c r="BQ209" s="91">
        <f>SUM(Tabel1[2022 - Ansatte])</f>
        <v>146833</v>
      </c>
      <c r="BR209" s="91">
        <f>SUM(Tabel1[2021 - Ansatte])</f>
        <v>124040</v>
      </c>
      <c r="BS209" s="91"/>
      <c r="BT209" s="30"/>
      <c r="BU209" s="30"/>
      <c r="BV209" s="30"/>
      <c r="BW209" s="30"/>
      <c r="BX209" s="30"/>
      <c r="BY209" s="91">
        <f t="shared" ref="BY209:CA209" si="4">SUM(BY2:BY206)</f>
        <v>0</v>
      </c>
      <c r="BZ209" s="91">
        <f t="shared" si="4"/>
        <v>25492</v>
      </c>
      <c r="CA209" s="91">
        <f t="shared" si="4"/>
        <v>146833</v>
      </c>
      <c r="CB209" s="91">
        <f>SUM(CB2:CB206)</f>
        <v>124040</v>
      </c>
      <c r="CC209" s="30"/>
      <c r="CD209" s="30"/>
      <c r="CE209" s="30"/>
      <c r="CF209" s="30"/>
      <c r="CG209" s="30"/>
      <c r="CH209" s="30"/>
      <c r="CI209" s="102"/>
      <c r="CJ209" s="30"/>
      <c r="CK209" s="30"/>
      <c r="CL209" s="30"/>
      <c r="CM209" s="30"/>
      <c r="CN209" s="30"/>
      <c r="CO209" s="30"/>
      <c r="CP209" s="30"/>
      <c r="CQ209" s="30"/>
      <c r="CR209" s="1"/>
      <c r="CS209" s="30"/>
      <c r="CT209" s="30"/>
    </row>
    <row r="210" spans="1:98" x14ac:dyDescent="0.25">
      <c r="A210" s="31" t="s">
        <v>26</v>
      </c>
      <c r="B210" s="9"/>
      <c r="C210" s="1"/>
      <c r="D210" s="1"/>
      <c r="E210" s="1"/>
      <c r="F210" s="16"/>
      <c r="G210" s="16"/>
      <c r="H210" s="16"/>
      <c r="I210" s="16"/>
      <c r="J210" s="16"/>
      <c r="K210" s="16"/>
      <c r="L210" s="16"/>
      <c r="M210" s="3"/>
      <c r="N210" s="3"/>
      <c r="O210" s="3"/>
      <c r="P210" s="6"/>
      <c r="Q210" s="74">
        <f>Q209-R209</f>
        <v>-122473.58300000001</v>
      </c>
      <c r="R210" s="74">
        <f>R209-S209</f>
        <v>-791200.03500000015</v>
      </c>
      <c r="S210" s="74">
        <f>S209-T209</f>
        <v>205270.07944000012</v>
      </c>
      <c r="T210" s="74"/>
      <c r="U210" s="6"/>
      <c r="V210" s="6"/>
      <c r="W210" s="6"/>
      <c r="X210" s="6"/>
      <c r="Y210" s="6"/>
      <c r="Z210" s="6"/>
      <c r="AA210" s="74">
        <f>AA209-AB209</f>
        <v>-29156.762999999995</v>
      </c>
      <c r="AB210" s="74">
        <f>AB209-AC209</f>
        <v>-286521.69299999997</v>
      </c>
      <c r="AC210" s="74">
        <f>AC209-AD209</f>
        <v>111432.16095999992</v>
      </c>
      <c r="AD210" s="74"/>
      <c r="AE210" s="74"/>
      <c r="AF210" s="6"/>
      <c r="AG210" s="6"/>
      <c r="AH210" s="6"/>
      <c r="AI210" s="6"/>
      <c r="AJ210" s="6"/>
      <c r="AK210" s="74"/>
      <c r="AL210" s="74">
        <f>AL209-AM209</f>
        <v>0</v>
      </c>
      <c r="AM210" s="74">
        <f t="shared" ref="AM210" si="5">AM209-AN209</f>
        <v>-94.781000000000006</v>
      </c>
      <c r="AN210" s="74"/>
      <c r="AO210" s="74"/>
      <c r="AP210" s="6"/>
      <c r="AQ210" s="6"/>
      <c r="AR210" s="6"/>
      <c r="AS210" s="6"/>
      <c r="AT210" s="6"/>
      <c r="AU210" s="74">
        <f>AU209-AV209</f>
        <v>-12811.298000000003</v>
      </c>
      <c r="AV210" s="74">
        <f>AV209-AW209</f>
        <v>-223190.29627999995</v>
      </c>
      <c r="AW210" s="74">
        <f>AW209-AX209</f>
        <v>97626.005899999902</v>
      </c>
      <c r="AX210" s="74"/>
      <c r="AY210" s="74"/>
      <c r="AZ210" s="6"/>
      <c r="BA210" s="6"/>
      <c r="BB210" s="6"/>
      <c r="BC210" s="6"/>
      <c r="BD210" s="6"/>
      <c r="BE210" s="74">
        <f>BE209-BF209</f>
        <v>-60621.715000000004</v>
      </c>
      <c r="BF210" s="74">
        <f>BF209-BG209</f>
        <v>-486659.91523999994</v>
      </c>
      <c r="BG210" s="74">
        <f>BG209-BH209</f>
        <v>155999.79816000001</v>
      </c>
      <c r="BH210" s="74"/>
      <c r="BI210" s="74"/>
      <c r="BJ210" s="6"/>
      <c r="BK210" s="6"/>
      <c r="BL210" s="6"/>
      <c r="BM210" s="6"/>
      <c r="BN210" s="6"/>
      <c r="BO210" s="74">
        <f>BO209-BP209</f>
        <v>-25492</v>
      </c>
      <c r="BP210" s="74">
        <f>BP209-BQ209</f>
        <v>-121341</v>
      </c>
      <c r="BQ210" s="74">
        <f>BQ209-BR209</f>
        <v>22793</v>
      </c>
      <c r="BR210" s="74"/>
      <c r="BS210" s="74"/>
      <c r="BT210" s="6"/>
      <c r="BU210" s="6"/>
      <c r="BV210" s="6"/>
      <c r="BW210" s="6"/>
      <c r="BX210" s="6"/>
      <c r="BY210" s="74">
        <f>BY209-BZ209</f>
        <v>-25492</v>
      </c>
      <c r="BZ210" s="74">
        <f>BZ209-CA209</f>
        <v>-121341</v>
      </c>
      <c r="CA210" s="74">
        <f>CA209-CB209</f>
        <v>22793</v>
      </c>
      <c r="CB210" s="74"/>
      <c r="CC210" s="74"/>
      <c r="CD210" s="74"/>
      <c r="CE210" s="74"/>
      <c r="CF210" s="74"/>
      <c r="CG210" s="74"/>
      <c r="CH210" s="74"/>
      <c r="CI210" s="101"/>
      <c r="CJ210" s="74"/>
      <c r="CK210" s="74"/>
      <c r="CL210" s="74"/>
      <c r="CM210" s="74"/>
      <c r="CN210" s="74"/>
      <c r="CO210" s="6"/>
      <c r="CP210" s="6"/>
      <c r="CQ210" s="6"/>
      <c r="CR210" s="6"/>
      <c r="CS210" s="6"/>
      <c r="CT210" s="6"/>
    </row>
    <row r="211" spans="1:98" x14ac:dyDescent="0.25">
      <c r="A211" s="31" t="s">
        <v>27</v>
      </c>
      <c r="B211" s="9"/>
      <c r="C211" s="1"/>
      <c r="D211" s="1"/>
      <c r="E211" s="1"/>
      <c r="F211" s="16"/>
      <c r="G211" s="16"/>
      <c r="H211" s="16"/>
      <c r="I211" s="16"/>
      <c r="J211" s="16"/>
      <c r="K211" s="16"/>
      <c r="L211" s="16"/>
      <c r="M211" s="3"/>
      <c r="N211" s="3"/>
      <c r="O211" s="3"/>
      <c r="P211" s="3"/>
      <c r="Q211" s="3">
        <f>(Q209-R209)/ABS(R209)</f>
        <v>-1</v>
      </c>
      <c r="R211" s="3">
        <f>(R209-S209)/ABS(S209)</f>
        <v>-0.86595477795660725</v>
      </c>
      <c r="S211" s="3">
        <f>(S209-T209)/ABS(T209)</f>
        <v>0.28976433383895955</v>
      </c>
      <c r="T211" s="3"/>
      <c r="U211" s="3"/>
      <c r="V211" s="3"/>
      <c r="W211" s="3"/>
      <c r="X211" s="3"/>
      <c r="Y211" s="3"/>
      <c r="Z211" s="3"/>
      <c r="AA211" s="3">
        <f>(AA209-AB209)/ABS(AB209)</f>
        <v>-1</v>
      </c>
      <c r="AB211" s="3">
        <f>(AB209-AC209)/ABS(AC209)</f>
        <v>-0.90763778000738837</v>
      </c>
      <c r="AC211" s="3">
        <f>(AC209-AD209)/ABS(AD209)</f>
        <v>0.54557739193348309</v>
      </c>
      <c r="AD211" s="3"/>
      <c r="AE211" s="3"/>
      <c r="AF211" s="3"/>
      <c r="AG211" s="3"/>
      <c r="AH211" s="3"/>
      <c r="AI211" s="3"/>
      <c r="AJ211" s="3"/>
      <c r="AK211" s="3"/>
      <c r="AL211" s="3" t="e">
        <f>(AL209-AM209)/ABS(AM209)</f>
        <v>#DIV/0!</v>
      </c>
      <c r="AM211" s="3">
        <f t="shared" ref="AM211" si="6">(AM209-AN209)/ABS(AN209)</f>
        <v>-1</v>
      </c>
      <c r="AN211" s="3"/>
      <c r="AO211" s="3"/>
      <c r="AP211" s="3"/>
      <c r="AQ211" s="3"/>
      <c r="AR211" s="3"/>
      <c r="AS211" s="3"/>
      <c r="AT211" s="3"/>
      <c r="AU211" s="3">
        <f>(AU209-AV209)/ABS(AV209)</f>
        <v>-1</v>
      </c>
      <c r="AV211" s="3">
        <f>(AV209-AW209)/ABS(AW209)</f>
        <v>-0.94571520569983836</v>
      </c>
      <c r="AW211" s="3">
        <f>(AW209-AX209)/ABS(AX209)</f>
        <v>0.70551465791714862</v>
      </c>
      <c r="AX211" s="3"/>
      <c r="AY211" s="3"/>
      <c r="AZ211" s="3"/>
      <c r="BA211" s="3"/>
      <c r="BB211" s="3"/>
      <c r="BC211" s="3"/>
      <c r="BD211" s="3"/>
      <c r="BE211" s="3">
        <f>(BE209-BF209)/ABS(BF209)</f>
        <v>-1</v>
      </c>
      <c r="BF211" s="3">
        <f>(BF209-BG209)/ABS(BG209)</f>
        <v>-0.88923122639176555</v>
      </c>
      <c r="BG211" s="3">
        <f>(BG209-BH209)/ABS(BH209)</f>
        <v>0.39868909151934478</v>
      </c>
      <c r="BH211" s="3"/>
      <c r="BI211" s="3"/>
      <c r="BJ211" s="3"/>
      <c r="BK211" s="3"/>
      <c r="BL211" s="3"/>
      <c r="BM211" s="3"/>
      <c r="BN211" s="3"/>
      <c r="BO211" s="3">
        <f>(BO209-BP209)/ABS(BP209)</f>
        <v>-1</v>
      </c>
      <c r="BP211" s="3">
        <f>(BP209-BQ209)/ABS(BQ209)</f>
        <v>-0.82638780110738053</v>
      </c>
      <c r="BQ211" s="3">
        <f>(BQ209-BR209)/ABS(BR209)</f>
        <v>0.18375524024508222</v>
      </c>
      <c r="BR211" s="3"/>
      <c r="BS211" s="3"/>
      <c r="BT211" s="3"/>
      <c r="BU211" s="3"/>
      <c r="BV211" s="3"/>
      <c r="BW211" s="3"/>
      <c r="BX211" s="3"/>
      <c r="BY211" s="3">
        <f>(BY209-BZ209)/ABS(BZ209)</f>
        <v>-1</v>
      </c>
      <c r="BZ211" s="3">
        <f>(BZ209-CA209)/ABS(CA209)</f>
        <v>-0.82638780110738053</v>
      </c>
      <c r="CA211" s="3">
        <f>(CA209-CB209)/ABS(CB209)</f>
        <v>0.18375524024508222</v>
      </c>
      <c r="CB211" s="3"/>
      <c r="CC211" s="3"/>
      <c r="CD211" s="3"/>
      <c r="CE211" s="3"/>
      <c r="CF211" s="3"/>
      <c r="CG211" s="3"/>
      <c r="CH211" s="3"/>
      <c r="CI211" s="101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</row>
    <row r="212" spans="1:98" ht="16.5" thickBot="1" x14ac:dyDescent="0.3">
      <c r="A212" s="32" t="s">
        <v>28</v>
      </c>
      <c r="B212" s="33"/>
      <c r="C212" s="34"/>
      <c r="D212" s="34"/>
      <c r="E212" s="34"/>
      <c r="F212" s="35"/>
      <c r="G212" s="35"/>
      <c r="H212" s="35"/>
      <c r="I212" s="35"/>
      <c r="J212" s="35"/>
      <c r="K212" s="35"/>
      <c r="L212" s="35"/>
      <c r="M212" s="36"/>
      <c r="N212" s="36"/>
      <c r="O212" s="36"/>
      <c r="P212" s="34"/>
      <c r="Q212" s="34"/>
      <c r="R212" s="34"/>
      <c r="S212" s="34"/>
      <c r="T212" s="34"/>
      <c r="U212" s="37"/>
      <c r="V212" s="37"/>
      <c r="W212" s="37"/>
      <c r="X212" s="37"/>
      <c r="Y212" s="37"/>
      <c r="Z212" s="34"/>
      <c r="AA212" s="34"/>
      <c r="AB212" s="34"/>
      <c r="AC212" s="34"/>
      <c r="AD212" s="34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4"/>
      <c r="AU212" s="34"/>
      <c r="AV212" s="34"/>
      <c r="AW212" s="34"/>
      <c r="AX212" s="34"/>
      <c r="AY212" s="37"/>
      <c r="AZ212" s="38"/>
      <c r="BA212" s="38"/>
      <c r="BB212" s="38"/>
      <c r="BC212" s="38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8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103"/>
      <c r="CJ212" s="34"/>
      <c r="CK212" s="34"/>
      <c r="CL212" s="34"/>
      <c r="CM212" s="34"/>
      <c r="CN212" s="34"/>
      <c r="CO212" s="34"/>
      <c r="CP212" s="34"/>
      <c r="CQ212" s="34"/>
      <c r="CR212" s="34"/>
      <c r="CS212" s="34"/>
      <c r="CT212" s="34"/>
    </row>
    <row r="213" spans="1:98" x14ac:dyDescent="0.25">
      <c r="A213" s="1"/>
      <c r="B213" s="9"/>
      <c r="C213" s="1"/>
      <c r="D213" s="1"/>
      <c r="E213" s="1"/>
      <c r="F213" s="16"/>
      <c r="G213" s="16"/>
      <c r="H213" s="16"/>
      <c r="I213" s="16"/>
      <c r="J213" s="16"/>
      <c r="K213" s="16"/>
      <c r="L213" s="16"/>
      <c r="M213" s="3"/>
      <c r="N213" s="3"/>
      <c r="O213" s="3"/>
      <c r="P213" s="1"/>
      <c r="Q213" s="1"/>
      <c r="R213" s="1"/>
      <c r="S213" s="1"/>
      <c r="T213" s="1"/>
      <c r="U213" s="6"/>
      <c r="V213" s="6"/>
      <c r="W213" s="6"/>
      <c r="X213" s="6"/>
      <c r="Y213" s="6"/>
      <c r="Z213" s="1"/>
      <c r="AA213" s="1"/>
      <c r="AB213" s="1"/>
      <c r="AC213" s="1"/>
      <c r="AD213" s="1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1"/>
      <c r="AU213" s="1"/>
      <c r="AV213" s="1"/>
      <c r="AW213" s="1"/>
      <c r="AX213" s="1"/>
      <c r="AY213" s="6"/>
      <c r="AZ213" s="19"/>
      <c r="BA213" s="19"/>
      <c r="BB213" s="19"/>
      <c r="BC213" s="19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9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0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x14ac:dyDescent="0.25">
      <c r="A214" s="22" t="s">
        <v>29</v>
      </c>
      <c r="B214" s="9"/>
      <c r="C214" s="1"/>
      <c r="D214" s="1"/>
      <c r="E214" s="1"/>
      <c r="F214" s="16"/>
      <c r="G214" s="16"/>
      <c r="H214" s="16"/>
      <c r="I214" s="16"/>
      <c r="J214" s="16"/>
      <c r="K214" s="16"/>
      <c r="L214" s="16"/>
      <c r="M214" s="3"/>
      <c r="N214" s="3"/>
      <c r="O214" s="3"/>
      <c r="P214" s="1"/>
      <c r="Q214" s="1"/>
      <c r="R214" s="1"/>
      <c r="S214" s="1"/>
      <c r="T214" s="1"/>
      <c r="U214" s="6"/>
      <c r="V214" s="6"/>
      <c r="W214" s="6"/>
      <c r="X214" s="6"/>
      <c r="Y214" s="6"/>
      <c r="Z214" s="1"/>
      <c r="AA214" s="1"/>
      <c r="AB214" s="1"/>
      <c r="AC214" s="1"/>
      <c r="AD214" s="1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1"/>
      <c r="AU214" s="1"/>
      <c r="AV214" s="1"/>
      <c r="AW214" s="1"/>
      <c r="AX214" s="1"/>
      <c r="AY214" s="6"/>
      <c r="AZ214" s="19"/>
      <c r="BA214" s="19"/>
      <c r="BB214" s="19"/>
      <c r="BC214" s="19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9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0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ht="16.5" thickBot="1" x14ac:dyDescent="0.3">
      <c r="A215" s="1"/>
      <c r="B215" s="9"/>
      <c r="C215" s="1"/>
      <c r="D215" s="1"/>
      <c r="E215" s="1"/>
      <c r="F215" s="16"/>
      <c r="G215" s="16"/>
      <c r="H215" s="16"/>
      <c r="I215" s="16"/>
      <c r="J215" s="16"/>
      <c r="K215" s="16"/>
      <c r="L215" s="16"/>
      <c r="M215" s="3"/>
      <c r="N215" s="3"/>
      <c r="O215" s="3"/>
      <c r="P215" s="1"/>
      <c r="Q215" s="1"/>
      <c r="R215" s="1"/>
      <c r="S215" s="1"/>
      <c r="T215" s="1"/>
      <c r="U215" s="6"/>
      <c r="V215" s="6"/>
      <c r="W215" s="6"/>
      <c r="X215" s="6"/>
      <c r="Y215" s="6"/>
      <c r="Z215" s="1"/>
      <c r="AA215" s="1"/>
      <c r="AB215" s="1"/>
      <c r="AC215" s="1"/>
      <c r="AD215" s="1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1"/>
      <c r="AU215" s="1"/>
      <c r="AV215" s="1"/>
      <c r="AW215" s="1"/>
      <c r="AX215" s="1"/>
      <c r="AY215" s="6"/>
      <c r="AZ215" s="19"/>
      <c r="BA215" s="19"/>
      <c r="BB215" s="19"/>
      <c r="BC215" s="19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9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0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ht="16.5" thickBot="1" x14ac:dyDescent="0.3">
      <c r="A216" s="65" t="s">
        <v>46</v>
      </c>
      <c r="B216" s="66"/>
      <c r="C216" s="72"/>
      <c r="D216" s="95"/>
      <c r="E216" s="1"/>
      <c r="F216" s="16"/>
      <c r="G216" s="16"/>
      <c r="H216" s="16"/>
      <c r="I216" s="16"/>
      <c r="J216" s="16"/>
      <c r="K216" s="16"/>
      <c r="L216" s="16"/>
      <c r="M216" s="3"/>
      <c r="N216" s="3"/>
      <c r="O216" s="3"/>
      <c r="P216" s="39" t="s">
        <v>31</v>
      </c>
      <c r="Q216" s="40">
        <v>2024</v>
      </c>
      <c r="R216" s="40">
        <v>2023</v>
      </c>
      <c r="S216" s="40">
        <v>2022</v>
      </c>
      <c r="T216" s="40">
        <v>2021</v>
      </c>
      <c r="U216" s="62"/>
      <c r="V216" s="6"/>
      <c r="W216" s="6"/>
      <c r="X216" s="6"/>
      <c r="Y216" s="6"/>
      <c r="Z216" s="39" t="s">
        <v>31</v>
      </c>
      <c r="AA216" s="40">
        <v>2024</v>
      </c>
      <c r="AB216" s="40">
        <v>2023</v>
      </c>
      <c r="AC216" s="40">
        <v>2022</v>
      </c>
      <c r="AD216" s="40">
        <v>2021</v>
      </c>
      <c r="AE216" s="62"/>
      <c r="AF216" s="6"/>
      <c r="AG216" s="6"/>
      <c r="AH216" s="6"/>
      <c r="AI216" s="6"/>
      <c r="AJ216" s="39" t="s">
        <v>30</v>
      </c>
      <c r="AK216" s="40"/>
      <c r="AL216" s="40">
        <v>2022</v>
      </c>
      <c r="AM216" s="40">
        <v>2021</v>
      </c>
      <c r="AN216" s="40">
        <v>2020</v>
      </c>
      <c r="AO216" s="62"/>
      <c r="AP216" s="6"/>
      <c r="AQ216" s="6"/>
      <c r="AR216" s="6"/>
      <c r="AS216" s="6"/>
      <c r="AT216" s="39" t="s">
        <v>31</v>
      </c>
      <c r="AU216" s="40">
        <v>2024</v>
      </c>
      <c r="AV216" s="40">
        <v>2023</v>
      </c>
      <c r="AW216" s="40">
        <v>2022</v>
      </c>
      <c r="AX216" s="40">
        <v>2021</v>
      </c>
      <c r="AY216" s="62"/>
      <c r="AZ216" s="19"/>
      <c r="BA216" s="19"/>
      <c r="BB216" s="19"/>
      <c r="BC216" s="19"/>
      <c r="BD216" s="39" t="s">
        <v>31</v>
      </c>
      <c r="BE216" s="40">
        <v>2024</v>
      </c>
      <c r="BF216" s="40">
        <v>2023</v>
      </c>
      <c r="BG216" s="40">
        <v>2022</v>
      </c>
      <c r="BH216" s="40">
        <v>2021</v>
      </c>
      <c r="BI216" s="62"/>
      <c r="BJ216" s="1"/>
      <c r="BK216" s="1"/>
      <c r="BL216" s="1"/>
      <c r="BM216" s="1"/>
      <c r="BN216" s="39" t="s">
        <v>31</v>
      </c>
      <c r="BO216" s="40">
        <v>2024</v>
      </c>
      <c r="BP216" s="40">
        <v>2023</v>
      </c>
      <c r="BQ216" s="40">
        <v>2022</v>
      </c>
      <c r="BR216" s="40">
        <v>2021</v>
      </c>
      <c r="BS216" s="62"/>
      <c r="BT216" s="1"/>
      <c r="BU216" s="1"/>
      <c r="BV216" s="1"/>
      <c r="BW216" s="1"/>
      <c r="BX216" s="39" t="s">
        <v>31</v>
      </c>
      <c r="BY216" s="40">
        <v>2024</v>
      </c>
      <c r="BZ216" s="40">
        <v>2023</v>
      </c>
      <c r="CA216" s="40">
        <v>2022</v>
      </c>
      <c r="CB216" s="40">
        <v>2021</v>
      </c>
      <c r="CC216" s="62"/>
      <c r="CD216" s="62"/>
      <c r="CE216" s="62"/>
      <c r="CF216" s="62"/>
      <c r="CG216" s="62"/>
      <c r="CH216" s="62"/>
      <c r="CI216" s="104"/>
      <c r="CJ216" s="62"/>
      <c r="CK216" s="62"/>
      <c r="CL216" s="62"/>
      <c r="CM216" s="62"/>
      <c r="CN216" s="62"/>
      <c r="CO216" s="1"/>
      <c r="CP216" s="55" t="s">
        <v>18</v>
      </c>
      <c r="CQ216" s="113">
        <f t="shared" ref="CQ216:CQ222" si="7">COUNTIF($CP$2:$CP$206,CP216)</f>
        <v>12</v>
      </c>
      <c r="CR216" s="118">
        <f>(CQ216+CQ217+CQ218)/CQ223</f>
        <v>0.54973821989528793</v>
      </c>
      <c r="CS216" s="1"/>
      <c r="CT216" s="1"/>
    </row>
    <row r="217" spans="1:98" x14ac:dyDescent="0.25">
      <c r="A217" s="1" t="s">
        <v>14</v>
      </c>
      <c r="B217" s="4">
        <f>COUNTIF(Tabel1[Region],A217)</f>
        <v>34</v>
      </c>
      <c r="C217" s="67">
        <f>B217/$B$222</f>
        <v>0.20359281437125748</v>
      </c>
      <c r="D217" s="76"/>
      <c r="E217" s="1"/>
      <c r="F217" s="16"/>
      <c r="G217" s="16"/>
      <c r="H217" s="16"/>
      <c r="I217" s="16"/>
      <c r="J217" s="16"/>
      <c r="K217" s="16"/>
      <c r="L217" s="16"/>
      <c r="M217" s="3"/>
      <c r="N217" s="3"/>
      <c r="O217" s="3"/>
      <c r="P217" s="41" t="s">
        <v>32</v>
      </c>
      <c r="Q217" s="93">
        <f t="shared" ref="Q217" si="8">COUNTIF(N2:N206,"&gt;0")</f>
        <v>0</v>
      </c>
      <c r="R217" s="93">
        <f t="shared" ref="R217" si="9">COUNTIF(O2:O206,"&gt;0")</f>
        <v>23</v>
      </c>
      <c r="S217" s="93">
        <f>COUNTIF(P2:P206,"&gt;0")</f>
        <v>74</v>
      </c>
      <c r="T217" s="93"/>
      <c r="U217" s="1"/>
      <c r="V217" s="6"/>
      <c r="W217" s="6"/>
      <c r="X217" s="6"/>
      <c r="Y217" s="6"/>
      <c r="Z217" s="41" t="s">
        <v>32</v>
      </c>
      <c r="AA217" s="93">
        <f t="shared" ref="AA217" si="10">COUNTIF(X2:X206,"&gt;0")</f>
        <v>3</v>
      </c>
      <c r="AB217" s="93">
        <f t="shared" ref="AB217" si="11">COUNTIF(Y2:Y206,"&gt;0")</f>
        <v>59</v>
      </c>
      <c r="AC217" s="93">
        <f>COUNTIF(Z2:Z206,"&gt;0")</f>
        <v>130</v>
      </c>
      <c r="AD217" s="93"/>
      <c r="AE217"/>
      <c r="AF217" s="6"/>
      <c r="AG217" s="6"/>
      <c r="AH217" s="6"/>
      <c r="AI217" s="6"/>
      <c r="AJ217" s="41" t="s">
        <v>32</v>
      </c>
      <c r="AK217" s="93"/>
      <c r="AL217" s="93">
        <f>COUNTIF(AF2:AF2,"&gt;0")</f>
        <v>0</v>
      </c>
      <c r="AM217" s="93">
        <f>COUNTIF(AG2:AG2,"&gt;0")</f>
        <v>0</v>
      </c>
      <c r="AN217" s="93" t="e">
        <f>COUNTIF(#REF!,"&gt;0")</f>
        <v>#REF!</v>
      </c>
      <c r="AO217"/>
      <c r="AP217" s="6"/>
      <c r="AQ217" s="6"/>
      <c r="AR217" s="6"/>
      <c r="AS217" s="6"/>
      <c r="AT217" s="41" t="s">
        <v>32</v>
      </c>
      <c r="AU217" s="93">
        <f t="shared" ref="AU217" si="12">COUNTIF(AR2:AR206,"&gt;0")</f>
        <v>15</v>
      </c>
      <c r="AV217" s="93">
        <f t="shared" ref="AV217" si="13">COUNTIF(AS2:AS206,"&gt;0")</f>
        <v>60</v>
      </c>
      <c r="AW217" s="93">
        <f>COUNTIF(AT2:AT206,"&gt;0")</f>
        <v>121</v>
      </c>
      <c r="AX217" s="93"/>
      <c r="AY217"/>
      <c r="AZ217" s="19"/>
      <c r="BA217" s="19"/>
      <c r="BB217" s="19"/>
      <c r="BC217" s="19"/>
      <c r="BD217" s="41" t="s">
        <v>32</v>
      </c>
      <c r="BE217" s="93">
        <f t="shared" ref="BE217" si="14">COUNTIF(BB2:BB206,"&gt;0")</f>
        <v>5</v>
      </c>
      <c r="BF217" s="93">
        <f t="shared" ref="BF217" si="15">COUNTIF(BC2:BC206,"&gt;0")</f>
        <v>71</v>
      </c>
      <c r="BG217" s="93">
        <f>COUNTIF(BD2:BD206,"&gt;0")</f>
        <v>143</v>
      </c>
      <c r="BH217" s="93"/>
      <c r="BI217"/>
      <c r="BJ217" s="1"/>
      <c r="BK217" s="1"/>
      <c r="BL217" s="1"/>
      <c r="BM217" s="1"/>
      <c r="BN217" s="41" t="s">
        <v>32</v>
      </c>
      <c r="BO217" s="93">
        <f t="shared" ref="BO217" si="16">COUNTIF(BI2:BI206,"&gt;0")</f>
        <v>0</v>
      </c>
      <c r="BP217" s="93">
        <f>COUNTIF(BJ2:BJ206,"&gt;0")</f>
        <v>61</v>
      </c>
      <c r="BQ217" s="93">
        <f t="shared" ref="BQ217" si="17">COUNTIF(BK2:BK206,"&gt;0")</f>
        <v>131</v>
      </c>
      <c r="BR217" s="93">
        <f t="shared" ref="BR217" si="18">COUNTIF(BL2:BL206,"&gt;0")</f>
        <v>0</v>
      </c>
      <c r="BS217"/>
      <c r="BT217" s="1"/>
      <c r="BU217" s="1"/>
      <c r="BV217" s="1"/>
      <c r="BW217" s="1"/>
      <c r="BX217" s="41" t="s">
        <v>32</v>
      </c>
      <c r="BY217" s="93">
        <f t="shared" ref="BY217:BZ217" si="19">COUNTIF(BV2:BV206,"&gt;0")</f>
        <v>0</v>
      </c>
      <c r="BZ217" s="93">
        <f t="shared" si="19"/>
        <v>44</v>
      </c>
      <c r="CA217" s="93">
        <f>COUNTIF(BX2:BX206,"&gt;0")</f>
        <v>97</v>
      </c>
      <c r="CB217" s="93"/>
      <c r="CC217" s="1"/>
      <c r="CD217" s="1"/>
      <c r="CE217" s="1"/>
      <c r="CF217" s="1"/>
      <c r="CG217" s="1"/>
      <c r="CH217" s="1"/>
      <c r="CI217" s="101"/>
      <c r="CJ217" s="1"/>
      <c r="CK217" s="1"/>
      <c r="CL217" s="1"/>
      <c r="CM217" s="1"/>
      <c r="CN217" s="1"/>
      <c r="CO217" s="1"/>
      <c r="CP217" s="56" t="s">
        <v>11</v>
      </c>
      <c r="CQ217" s="114">
        <f t="shared" si="7"/>
        <v>90</v>
      </c>
      <c r="CR217" s="119"/>
      <c r="CS217" s="1"/>
      <c r="CT217" s="1"/>
    </row>
    <row r="218" spans="1:98" ht="16.5" thickBot="1" x14ac:dyDescent="0.3">
      <c r="A218" s="1" t="s">
        <v>10</v>
      </c>
      <c r="B218" s="4">
        <f>COUNTIF(Tabel1[Region],A218)</f>
        <v>26</v>
      </c>
      <c r="C218" s="68">
        <f>B218/$B$222</f>
        <v>0.15568862275449102</v>
      </c>
      <c r="D218" s="76"/>
      <c r="E218" s="1"/>
      <c r="F218" s="16"/>
      <c r="G218" s="16"/>
      <c r="H218" s="16"/>
      <c r="I218" s="16"/>
      <c r="J218" s="16"/>
      <c r="K218" s="16"/>
      <c r="L218" s="16"/>
      <c r="M218" s="3"/>
      <c r="N218" s="3"/>
      <c r="O218" s="3"/>
      <c r="P218" s="42" t="s">
        <v>33</v>
      </c>
      <c r="Q218" s="94">
        <f t="shared" ref="Q218" si="20">COUNTIF(N2:N206,"&lt;0")</f>
        <v>38</v>
      </c>
      <c r="R218" s="94">
        <f t="shared" ref="R218" si="21">COUNTIF(O2:O206,"&lt;0")</f>
        <v>61</v>
      </c>
      <c r="S218" s="94">
        <f>COUNTIF(P2:P206,"&lt;0")</f>
        <v>11</v>
      </c>
      <c r="T218" s="94"/>
      <c r="U218" s="1"/>
      <c r="V218" s="6"/>
      <c r="W218" s="6"/>
      <c r="X218" s="6"/>
      <c r="Y218" s="6"/>
      <c r="Z218" s="42" t="s">
        <v>33</v>
      </c>
      <c r="AA218" s="94">
        <f t="shared" ref="AA218" si="22">COUNTIF(X2:X206,"&lt;0")</f>
        <v>100</v>
      </c>
      <c r="AB218" s="94">
        <f t="shared" ref="AB218" si="23">COUNTIF(Y2:Y206,"&lt;0")</f>
        <v>128</v>
      </c>
      <c r="AC218" s="94">
        <f>COUNTIF(Z2:Z206,"&lt;0")</f>
        <v>59</v>
      </c>
      <c r="AD218" s="94"/>
      <c r="AE218"/>
      <c r="AF218" s="6"/>
      <c r="AG218" s="6"/>
      <c r="AH218" s="6"/>
      <c r="AI218" s="6"/>
      <c r="AJ218" s="42" t="s">
        <v>33</v>
      </c>
      <c r="AK218" s="94"/>
      <c r="AL218" s="94">
        <f>COUNTIF(AF2:AF2,"&lt;0")</f>
        <v>0</v>
      </c>
      <c r="AM218" s="94">
        <f>COUNTIF(AG2:AG2,"&lt;0")</f>
        <v>1</v>
      </c>
      <c r="AN218" s="94" t="e">
        <f>COUNTIF(#REF!,"&lt;0")</f>
        <v>#REF!</v>
      </c>
      <c r="AO218"/>
      <c r="AP218" s="6"/>
      <c r="AQ218" s="6"/>
      <c r="AR218" s="6"/>
      <c r="AS218" s="6"/>
      <c r="AT218" s="42" t="s">
        <v>33</v>
      </c>
      <c r="AU218" s="94">
        <f t="shared" ref="AU218" si="24">COUNTIF(AR2:AR206,"&lt;0")</f>
        <v>88</v>
      </c>
      <c r="AV218" s="94">
        <f t="shared" ref="AV218" si="25">COUNTIF(AS2:AS206,"&lt;0")</f>
        <v>128</v>
      </c>
      <c r="AW218" s="94">
        <f>COUNTIF(AT2:AT206,"&lt;0")</f>
        <v>68</v>
      </c>
      <c r="AX218" s="94"/>
      <c r="AY218"/>
      <c r="AZ218" s="19"/>
      <c r="BA218" s="19"/>
      <c r="BB218" s="19"/>
      <c r="BC218" s="19"/>
      <c r="BD218" s="42" t="s">
        <v>33</v>
      </c>
      <c r="BE218" s="94">
        <f t="shared" ref="BE218" si="26">COUNTIF(BB2:BB206,"&lt;0")</f>
        <v>98</v>
      </c>
      <c r="BF218" s="94">
        <f t="shared" ref="BF218" si="27">COUNTIF(BC2:BC206,"&lt;0")</f>
        <v>116</v>
      </c>
      <c r="BG218" s="94">
        <f>COUNTIF(BD2:BD206,"&lt;0")</f>
        <v>46</v>
      </c>
      <c r="BH218" s="94"/>
      <c r="BI218"/>
      <c r="BJ218" s="1"/>
      <c r="BK218" s="1"/>
      <c r="BL218" s="1"/>
      <c r="BM218" s="1"/>
      <c r="BN218" s="42" t="s">
        <v>33</v>
      </c>
      <c r="BO218" s="94">
        <f t="shared" ref="BO218" si="28">COUNTIF(BI2:BI206,"&lt;0")</f>
        <v>102</v>
      </c>
      <c r="BP218" s="94">
        <f>COUNTIF(BJ2:BJ206,"&lt;0")</f>
        <v>126</v>
      </c>
      <c r="BQ218" s="94">
        <f t="shared" ref="BQ218" si="29">COUNTIF(BK2:BK206,"&lt;0")</f>
        <v>58</v>
      </c>
      <c r="BR218" s="94">
        <f t="shared" ref="BR218" si="30">COUNTIF(BL2:BL206,"&lt;0")</f>
        <v>102</v>
      </c>
      <c r="BS218"/>
      <c r="BT218" s="1"/>
      <c r="BU218" s="1"/>
      <c r="BV218" s="1"/>
      <c r="BW218" s="1"/>
      <c r="BX218" s="42" t="s">
        <v>33</v>
      </c>
      <c r="BY218" s="94">
        <f t="shared" ref="BY218:BZ218" si="31">COUNTIF(BV2:BV206,"&lt;0")</f>
        <v>102</v>
      </c>
      <c r="BZ218" s="94">
        <f t="shared" si="31"/>
        <v>110</v>
      </c>
      <c r="CA218" s="94">
        <f>COUNTIF(BX2:BX206,"&lt;0")</f>
        <v>53</v>
      </c>
      <c r="CB218" s="94"/>
      <c r="CC218" s="1"/>
      <c r="CD218" s="1"/>
      <c r="CE218" s="1"/>
      <c r="CF218" s="1"/>
      <c r="CG218" s="1"/>
      <c r="CH218" s="1"/>
      <c r="CI218" s="101"/>
      <c r="CJ218" s="1"/>
      <c r="CK218" s="1"/>
      <c r="CL218" s="1"/>
      <c r="CM218" s="1"/>
      <c r="CN218" s="1"/>
      <c r="CO218" s="1"/>
      <c r="CP218" s="57" t="s">
        <v>17</v>
      </c>
      <c r="CQ218" s="64">
        <f t="shared" si="7"/>
        <v>3</v>
      </c>
      <c r="CR218" s="120"/>
      <c r="CS218" s="1"/>
      <c r="CT218" s="1"/>
    </row>
    <row r="219" spans="1:98" x14ac:dyDescent="0.25">
      <c r="A219" s="1" t="s">
        <v>12</v>
      </c>
      <c r="B219" s="4">
        <f>COUNTIF(Tabel1[Region],A219)</f>
        <v>47</v>
      </c>
      <c r="C219" s="68">
        <f>B219/$B$222</f>
        <v>0.28143712574850299</v>
      </c>
      <c r="D219" s="76"/>
      <c r="E219" s="1"/>
      <c r="F219" s="16"/>
      <c r="G219" s="16"/>
      <c r="H219" s="16"/>
      <c r="I219" s="16"/>
      <c r="J219" s="16"/>
      <c r="K219" s="16"/>
      <c r="L219" s="16"/>
      <c r="M219" s="3"/>
      <c r="N219" s="3"/>
      <c r="O219" s="3"/>
      <c r="P219" s="44" t="s">
        <v>34</v>
      </c>
      <c r="Q219">
        <f t="shared" ref="Q219" si="32">COUNTIF(N2:N206,"=0")</f>
        <v>167</v>
      </c>
      <c r="R219">
        <f t="shared" ref="R219" si="33">COUNTIF(O2:O206,"=0")</f>
        <v>121</v>
      </c>
      <c r="S219">
        <f>COUNTIF(P2:P206,"=0")</f>
        <v>120</v>
      </c>
      <c r="T219"/>
      <c r="U219" s="1"/>
      <c r="V219" s="6"/>
      <c r="W219" s="6"/>
      <c r="X219" s="6"/>
      <c r="Y219" s="6"/>
      <c r="Z219" s="44" t="s">
        <v>34</v>
      </c>
      <c r="AA219">
        <f t="shared" ref="AA219" si="34">COUNTIF(X2:X206,"=0")</f>
        <v>102</v>
      </c>
      <c r="AB219">
        <f t="shared" ref="AB219" si="35">COUNTIF(Y2:Y206,"=0")</f>
        <v>18</v>
      </c>
      <c r="AC219">
        <f>COUNTIF(Z2:Z206,"=0")</f>
        <v>16</v>
      </c>
      <c r="AD219"/>
      <c r="AE219"/>
      <c r="AF219" s="6"/>
      <c r="AG219" s="6"/>
      <c r="AH219" s="6"/>
      <c r="AI219" s="6"/>
      <c r="AJ219" s="44" t="s">
        <v>34</v>
      </c>
      <c r="AK219"/>
      <c r="AL219">
        <f>COUNTIF(AF2:AF2,"=0")</f>
        <v>0</v>
      </c>
      <c r="AM219">
        <f>COUNTIF(AG2:AG2,"=0")</f>
        <v>0</v>
      </c>
      <c r="AN219" t="e">
        <f>COUNTIF(#REF!,"=0")</f>
        <v>#REF!</v>
      </c>
      <c r="AO219"/>
      <c r="AP219" s="6"/>
      <c r="AQ219" s="6"/>
      <c r="AR219" s="6"/>
      <c r="AS219" s="6"/>
      <c r="AT219" s="44" t="s">
        <v>34</v>
      </c>
      <c r="AU219">
        <f t="shared" ref="AU219" si="36">COUNTIF(AR2:AR206,"=0")</f>
        <v>102</v>
      </c>
      <c r="AV219">
        <f t="shared" ref="AV219" si="37">COUNTIF(AS2:AS206,"=0")</f>
        <v>17</v>
      </c>
      <c r="AW219">
        <f>COUNTIF(AT2:AT206,"=0")</f>
        <v>15</v>
      </c>
      <c r="AX219"/>
      <c r="AY219"/>
      <c r="AZ219" s="19"/>
      <c r="BA219" s="19"/>
      <c r="BB219" s="19"/>
      <c r="BC219" s="19"/>
      <c r="BD219" s="44" t="s">
        <v>34</v>
      </c>
      <c r="BE219">
        <f t="shared" ref="BE219" si="38">COUNTIF(BB2:BB206,"=0")</f>
        <v>102</v>
      </c>
      <c r="BF219">
        <f t="shared" ref="BF219" si="39">COUNTIF(BC2:BC206,"=0")</f>
        <v>17</v>
      </c>
      <c r="BG219">
        <f>COUNTIF(BD2:BD206,"=0")</f>
        <v>15</v>
      </c>
      <c r="BH219"/>
      <c r="BI219"/>
      <c r="BJ219" s="1"/>
      <c r="BK219" s="1"/>
      <c r="BL219" s="1"/>
      <c r="BM219" s="1"/>
      <c r="BN219" s="44" t="s">
        <v>34</v>
      </c>
      <c r="BO219">
        <f t="shared" ref="BO219" si="40">COUNTIF(BI2:BI206,"=0")</f>
        <v>0</v>
      </c>
      <c r="BP219">
        <f>COUNTIF(BJ2:BJ206,"=0")</f>
        <v>0</v>
      </c>
      <c r="BQ219">
        <f t="shared" ref="BQ219" si="41">COUNTIF(BK2:BK206,"=0")</f>
        <v>0</v>
      </c>
      <c r="BR219">
        <f t="shared" ref="BR219" si="42">COUNTIF(BL2:BL206,"=0")</f>
        <v>103</v>
      </c>
      <c r="BS219"/>
      <c r="BT219" s="1"/>
      <c r="BU219" s="1"/>
      <c r="BV219" s="1"/>
      <c r="BW219" s="1"/>
      <c r="BX219" s="44" t="s">
        <v>34</v>
      </c>
      <c r="BY219">
        <f t="shared" ref="BY219:BZ219" si="43">COUNTIF(BV2:BV206,"=0")</f>
        <v>103</v>
      </c>
      <c r="BZ219">
        <f t="shared" si="43"/>
        <v>51</v>
      </c>
      <c r="CA219">
        <f>COUNTIF(BX2:BX206,"=0")</f>
        <v>55</v>
      </c>
      <c r="CB219"/>
      <c r="CC219" s="1"/>
      <c r="CD219" s="1"/>
      <c r="CE219" s="1"/>
      <c r="CF219" s="1"/>
      <c r="CG219" s="1"/>
      <c r="CH219" s="1"/>
      <c r="CI219" s="101"/>
      <c r="CJ219" s="1"/>
      <c r="CK219" s="1"/>
      <c r="CL219" s="1"/>
      <c r="CM219" s="1"/>
      <c r="CN219" s="1"/>
      <c r="CO219" s="1"/>
      <c r="CP219" s="55" t="s">
        <v>16</v>
      </c>
      <c r="CQ219" s="113">
        <f t="shared" si="7"/>
        <v>1</v>
      </c>
      <c r="CR219" s="118">
        <f>(CQ219+CQ220+CQ221)/CQ223</f>
        <v>4.1884816753926704E-2</v>
      </c>
      <c r="CS219" s="1"/>
      <c r="CT219" s="1"/>
    </row>
    <row r="220" spans="1:98" x14ac:dyDescent="0.25">
      <c r="A220" s="1" t="s">
        <v>20</v>
      </c>
      <c r="B220" s="4">
        <f>COUNTIF(Tabel1[Region],A220)</f>
        <v>0</v>
      </c>
      <c r="C220" s="68">
        <f>B220/$B$222</f>
        <v>0</v>
      </c>
      <c r="D220" s="76"/>
      <c r="E220" s="1"/>
      <c r="F220" s="16"/>
      <c r="G220" s="16"/>
      <c r="H220" s="16"/>
      <c r="I220" s="16"/>
      <c r="J220" s="16"/>
      <c r="K220" s="16"/>
      <c r="L220" s="16"/>
      <c r="M220" s="3"/>
      <c r="N220" s="3"/>
      <c r="O220" s="3"/>
      <c r="P220" s="42" t="s">
        <v>35</v>
      </c>
      <c r="Q220" s="43">
        <f t="shared" ref="Q220" si="44">SUM(Q217:Q219)</f>
        <v>205</v>
      </c>
      <c r="R220" s="43">
        <f t="shared" ref="R220" si="45">SUM(R217:R219)</f>
        <v>205</v>
      </c>
      <c r="S220" s="43">
        <f>SUM(S217:S219)</f>
        <v>205</v>
      </c>
      <c r="T220" s="43"/>
      <c r="U220" s="1"/>
      <c r="V220" s="6"/>
      <c r="W220" s="6"/>
      <c r="X220" s="6"/>
      <c r="Y220" s="6"/>
      <c r="Z220" s="42" t="s">
        <v>35</v>
      </c>
      <c r="AA220" s="43">
        <f t="shared" ref="AA220" si="46">SUM(AA217:AA219)</f>
        <v>205</v>
      </c>
      <c r="AB220" s="43">
        <f t="shared" ref="AB220" si="47">SUM(AB217:AB219)</f>
        <v>205</v>
      </c>
      <c r="AC220" s="43">
        <f>SUM(AC217:AC219)</f>
        <v>205</v>
      </c>
      <c r="AD220" s="43"/>
      <c r="AE220" s="1"/>
      <c r="AF220" s="6"/>
      <c r="AG220" s="6"/>
      <c r="AH220" s="6"/>
      <c r="AI220" s="6"/>
      <c r="AJ220" s="42" t="s">
        <v>35</v>
      </c>
      <c r="AK220" s="43"/>
      <c r="AL220" s="43">
        <f t="shared" ref="AL220:AM220" si="48">SUM(AL217:AL219)</f>
        <v>0</v>
      </c>
      <c r="AM220" s="43">
        <f t="shared" si="48"/>
        <v>1</v>
      </c>
      <c r="AN220" s="43" t="e">
        <f>SUM(AN217:AN219)</f>
        <v>#REF!</v>
      </c>
      <c r="AO220" s="1"/>
      <c r="AP220" s="6"/>
      <c r="AQ220" s="6"/>
      <c r="AR220" s="6"/>
      <c r="AS220" s="6"/>
      <c r="AT220" s="42" t="s">
        <v>35</v>
      </c>
      <c r="AU220" s="43">
        <f t="shared" ref="AU220" si="49">SUM(AU217:AU219)</f>
        <v>205</v>
      </c>
      <c r="AV220" s="43">
        <f t="shared" ref="AV220" si="50">SUM(AV217:AV219)</f>
        <v>205</v>
      </c>
      <c r="AW220" s="43">
        <f>SUM(AW217:AW219)</f>
        <v>204</v>
      </c>
      <c r="AX220" s="43"/>
      <c r="AY220" s="1"/>
      <c r="AZ220" s="19"/>
      <c r="BA220" s="19"/>
      <c r="BB220" s="19"/>
      <c r="BC220" s="19"/>
      <c r="BD220" s="42" t="s">
        <v>35</v>
      </c>
      <c r="BE220" s="43">
        <f t="shared" ref="BE220" si="51">SUM(BE217:BE219)</f>
        <v>205</v>
      </c>
      <c r="BF220" s="43">
        <f t="shared" ref="BF220" si="52">SUM(BF217:BF219)</f>
        <v>204</v>
      </c>
      <c r="BG220" s="43">
        <f>SUM(BG217:BG219)</f>
        <v>204</v>
      </c>
      <c r="BH220" s="43"/>
      <c r="BI220" s="1"/>
      <c r="BJ220" s="1"/>
      <c r="BK220" s="1"/>
      <c r="BL220" s="1"/>
      <c r="BM220" s="1"/>
      <c r="BN220" s="42" t="s">
        <v>35</v>
      </c>
      <c r="BO220" s="43">
        <f t="shared" ref="BO220:BR220" si="53">SUM(BO217:BO219)</f>
        <v>102</v>
      </c>
      <c r="BP220" s="43">
        <f t="shared" si="53"/>
        <v>187</v>
      </c>
      <c r="BQ220" s="43">
        <f t="shared" si="53"/>
        <v>189</v>
      </c>
      <c r="BR220" s="43">
        <f t="shared" si="53"/>
        <v>205</v>
      </c>
      <c r="BS220" s="1"/>
      <c r="BT220" s="1"/>
      <c r="BU220" s="1"/>
      <c r="BV220" s="1"/>
      <c r="BW220" s="1"/>
      <c r="BX220" s="42" t="s">
        <v>35</v>
      </c>
      <c r="BY220" s="43">
        <f t="shared" ref="BY220:BZ220" si="54">SUM(BY217:BY219)</f>
        <v>205</v>
      </c>
      <c r="BZ220" s="43">
        <f t="shared" si="54"/>
        <v>205</v>
      </c>
      <c r="CA220" s="43">
        <f>SUM(CA217:CA219)</f>
        <v>205</v>
      </c>
      <c r="CB220" s="43"/>
      <c r="CC220" s="1"/>
      <c r="CD220" s="1"/>
      <c r="CE220" s="1"/>
      <c r="CF220" s="1"/>
      <c r="CG220" s="1"/>
      <c r="CH220" s="1"/>
      <c r="CI220" s="101"/>
      <c r="CJ220" s="1"/>
      <c r="CK220" s="1"/>
      <c r="CL220" s="1"/>
      <c r="CM220" s="1"/>
      <c r="CN220" s="1"/>
      <c r="CO220" s="1"/>
      <c r="CP220" s="56" t="s">
        <v>19</v>
      </c>
      <c r="CQ220" s="114">
        <f t="shared" si="7"/>
        <v>7</v>
      </c>
      <c r="CR220" s="119"/>
      <c r="CS220" s="1"/>
      <c r="CT220" s="1"/>
    </row>
    <row r="221" spans="1:98" ht="16.5" thickBot="1" x14ac:dyDescent="0.3">
      <c r="A221" s="34" t="s">
        <v>15</v>
      </c>
      <c r="B221" s="73">
        <f>COUNTIF(Tabel1[Region],A221)</f>
        <v>60</v>
      </c>
      <c r="C221" s="70">
        <f>B221/$B$222</f>
        <v>0.3592814371257485</v>
      </c>
      <c r="D221" s="76"/>
      <c r="E221" s="1"/>
      <c r="F221" s="16"/>
      <c r="G221" s="16"/>
      <c r="H221" s="16"/>
      <c r="I221" s="16"/>
      <c r="J221" s="16"/>
      <c r="K221" s="16"/>
      <c r="L221" s="16"/>
      <c r="M221" s="3"/>
      <c r="N221" s="3"/>
      <c r="O221" s="3"/>
      <c r="P221" s="44" t="s">
        <v>36</v>
      </c>
      <c r="Q221">
        <f t="shared" ref="Q221" si="55">COUNTIF(N2:N206,"#DIVISION/0!")</f>
        <v>0</v>
      </c>
      <c r="R221">
        <f t="shared" ref="R221" si="56">COUNTIF(O2:O206,"#DIVISION/0!")</f>
        <v>0</v>
      </c>
      <c r="S221">
        <f>COUNTIF(P2:P206,"#DIVISION/0!")</f>
        <v>0</v>
      </c>
      <c r="T221"/>
      <c r="U221" s="1"/>
      <c r="V221" s="6"/>
      <c r="W221" s="6"/>
      <c r="X221" s="6"/>
      <c r="Y221" s="6"/>
      <c r="Z221" s="44" t="s">
        <v>36</v>
      </c>
      <c r="AA221">
        <f t="shared" ref="AA221" si="57">COUNTIF(X2:X206,"#DIVISION/0!")</f>
        <v>0</v>
      </c>
      <c r="AB221">
        <f t="shared" ref="AB221" si="58">COUNTIF(Y2:Y206,"#DIVISION/0!")</f>
        <v>0</v>
      </c>
      <c r="AC221">
        <f>COUNTIF(Z2:Z206,"#DIVISION/0!")</f>
        <v>0</v>
      </c>
      <c r="AD221"/>
      <c r="AE221"/>
      <c r="AF221" s="6"/>
      <c r="AG221" s="6"/>
      <c r="AH221" s="6"/>
      <c r="AI221" s="6"/>
      <c r="AJ221" s="44" t="s">
        <v>36</v>
      </c>
      <c r="AK221"/>
      <c r="AL221">
        <f>COUNTIF(AF2:AF2,"#DIVISION/0!")</f>
        <v>1</v>
      </c>
      <c r="AM221">
        <f>COUNTIF(AG2:AG2,"#DIVISION/0!")</f>
        <v>0</v>
      </c>
      <c r="AN221" t="e">
        <f>COUNTIF(#REF!,"#DIVISION/0!")</f>
        <v>#REF!</v>
      </c>
      <c r="AO221"/>
      <c r="AP221" s="6"/>
      <c r="AQ221" s="6"/>
      <c r="AR221" s="6"/>
      <c r="AS221" s="6"/>
      <c r="AT221" s="44" t="s">
        <v>36</v>
      </c>
      <c r="AU221">
        <f t="shared" ref="AU221" si="59">COUNTIF(AR2:AR206,"#DIVISION/0!")</f>
        <v>0</v>
      </c>
      <c r="AV221">
        <f t="shared" ref="AV221" si="60">COUNTIF(AS2:AS206,"#DIVISION/0!")</f>
        <v>0</v>
      </c>
      <c r="AW221">
        <f>COUNTIF(AT2:AT206,"#DIVISION/0!")</f>
        <v>0</v>
      </c>
      <c r="AX221"/>
      <c r="AY221"/>
      <c r="AZ221" s="19"/>
      <c r="BA221" s="19"/>
      <c r="BB221" s="19"/>
      <c r="BC221" s="19"/>
      <c r="BD221" s="44" t="s">
        <v>36</v>
      </c>
      <c r="BE221">
        <f t="shared" ref="BE221" si="61">COUNTIF(BB2:BB206,"#DIVISION/0!")</f>
        <v>0</v>
      </c>
      <c r="BF221">
        <f t="shared" ref="BF221" si="62">COUNTIF(BC2:BC206,"#DIVISION/0!")</f>
        <v>0</v>
      </c>
      <c r="BG221">
        <f>COUNTIF(BD2:BD206,"#DIVISION/0!")</f>
        <v>0</v>
      </c>
      <c r="BH221"/>
      <c r="BI221"/>
      <c r="BJ221" s="1"/>
      <c r="BK221" s="1"/>
      <c r="BL221" s="1"/>
      <c r="BM221" s="1"/>
      <c r="BN221" s="44" t="s">
        <v>36</v>
      </c>
      <c r="BO221">
        <f t="shared" ref="BO221" si="63">COUNTIF(BI2:BI206,"#DIVISION/0!")</f>
        <v>103</v>
      </c>
      <c r="BP221">
        <f>COUNTIF(BJ2:BJ206,"#DIVISION/0!")</f>
        <v>18</v>
      </c>
      <c r="BQ221">
        <f t="shared" ref="BQ221" si="64">COUNTIF(BK2:BK206,"#DIVISION/0!")</f>
        <v>16</v>
      </c>
      <c r="BR221">
        <f t="shared" ref="BR221" si="65">COUNTIF(BL2:BL206,"#DIVISION/0!")</f>
        <v>0</v>
      </c>
      <c r="BS221"/>
      <c r="BT221" s="1"/>
      <c r="BU221" s="1"/>
      <c r="BV221" s="1"/>
      <c r="BW221" s="1"/>
      <c r="BX221" s="44" t="s">
        <v>36</v>
      </c>
      <c r="BY221">
        <f t="shared" ref="BY221:BZ221" si="66">COUNTIF(BV2:BV206,"#DIVISION/0!")</f>
        <v>0</v>
      </c>
      <c r="BZ221">
        <f t="shared" si="66"/>
        <v>0</v>
      </c>
      <c r="CA221">
        <f>COUNTIF(BX2:BX206,"#DIVISION/0!")</f>
        <v>0</v>
      </c>
      <c r="CB221"/>
      <c r="CC221" s="1"/>
      <c r="CD221" s="1"/>
      <c r="CE221" s="1"/>
      <c r="CF221" s="1"/>
      <c r="CG221" s="1"/>
      <c r="CH221" s="1"/>
      <c r="CI221" s="101"/>
      <c r="CJ221" s="1"/>
      <c r="CK221" s="1"/>
      <c r="CL221" s="1"/>
      <c r="CM221" s="1"/>
      <c r="CN221" s="1"/>
      <c r="CO221" s="1"/>
      <c r="CP221" s="57" t="s">
        <v>22</v>
      </c>
      <c r="CQ221" s="64">
        <f t="shared" si="7"/>
        <v>0</v>
      </c>
      <c r="CR221" s="120"/>
      <c r="CS221" s="1"/>
      <c r="CT221" s="1"/>
    </row>
    <row r="222" spans="1:98" ht="16.5" thickBot="1" x14ac:dyDescent="0.3">
      <c r="A222" s="32" t="s">
        <v>25</v>
      </c>
      <c r="B222" s="69">
        <f>SUM(B217:B221)</f>
        <v>167</v>
      </c>
      <c r="C222" s="71">
        <f>SUM(C217:C221)</f>
        <v>1</v>
      </c>
      <c r="D222" s="96"/>
      <c r="E222" s="1"/>
      <c r="F222" s="16"/>
      <c r="G222" s="16"/>
      <c r="H222" s="16"/>
      <c r="I222" s="16"/>
      <c r="J222" s="16"/>
      <c r="K222" s="16"/>
      <c r="L222" s="16"/>
      <c r="M222" s="3"/>
      <c r="N222" s="3"/>
      <c r="O222" s="3"/>
      <c r="P222" s="42" t="s">
        <v>37</v>
      </c>
      <c r="Q222" s="45">
        <f t="shared" ref="Q222:S222" si="67">Q217/Q220</f>
        <v>0</v>
      </c>
      <c r="R222" s="45">
        <f t="shared" si="67"/>
        <v>0.11219512195121951</v>
      </c>
      <c r="S222" s="45">
        <f t="shared" si="67"/>
        <v>0.36097560975609755</v>
      </c>
      <c r="T222" s="45"/>
      <c r="U222" s="81"/>
      <c r="V222" s="6"/>
      <c r="W222" s="6"/>
      <c r="X222" s="6"/>
      <c r="Y222" s="6"/>
      <c r="Z222" s="42" t="s">
        <v>37</v>
      </c>
      <c r="AA222" s="45">
        <f t="shared" ref="AA222:AC222" si="68">AA217/AA220</f>
        <v>1.4634146341463415E-2</v>
      </c>
      <c r="AB222" s="45">
        <f t="shared" si="68"/>
        <v>0.28780487804878047</v>
      </c>
      <c r="AC222" s="45">
        <f t="shared" si="68"/>
        <v>0.63414634146341464</v>
      </c>
      <c r="AD222" s="45"/>
      <c r="AE222" s="81"/>
      <c r="AF222" s="6"/>
      <c r="AG222" s="6"/>
      <c r="AH222" s="6"/>
      <c r="AI222" s="6"/>
      <c r="AJ222" s="42" t="s">
        <v>37</v>
      </c>
      <c r="AK222" s="45"/>
      <c r="AL222" s="45" t="e">
        <f t="shared" ref="AL222:AM222" si="69">AL217/AL220</f>
        <v>#DIV/0!</v>
      </c>
      <c r="AM222" s="45">
        <f t="shared" si="69"/>
        <v>0</v>
      </c>
      <c r="AN222" s="45" t="e">
        <f>AN217/AN220</f>
        <v>#REF!</v>
      </c>
      <c r="AO222" s="81"/>
      <c r="AP222" s="6"/>
      <c r="AQ222" s="6"/>
      <c r="AR222" s="6"/>
      <c r="AS222" s="6"/>
      <c r="AT222" s="42" t="s">
        <v>37</v>
      </c>
      <c r="AU222" s="45">
        <f t="shared" ref="AU222:AW222" si="70">AU217/AU220</f>
        <v>7.3170731707317069E-2</v>
      </c>
      <c r="AV222" s="45">
        <f t="shared" si="70"/>
        <v>0.29268292682926828</v>
      </c>
      <c r="AW222" s="45">
        <f t="shared" si="70"/>
        <v>0.59313725490196079</v>
      </c>
      <c r="AX222" s="45"/>
      <c r="AY222" s="81"/>
      <c r="AZ222" s="19"/>
      <c r="BA222" s="19"/>
      <c r="BB222" s="19"/>
      <c r="BC222" s="19"/>
      <c r="BD222" s="42" t="s">
        <v>37</v>
      </c>
      <c r="BE222" s="45">
        <f t="shared" ref="BE222:BG222" si="71">BE217/BE220</f>
        <v>2.4390243902439025E-2</v>
      </c>
      <c r="BF222" s="45">
        <f t="shared" si="71"/>
        <v>0.34803921568627449</v>
      </c>
      <c r="BG222" s="45">
        <f t="shared" si="71"/>
        <v>0.7009803921568627</v>
      </c>
      <c r="BH222" s="45"/>
      <c r="BI222" s="81"/>
      <c r="BJ222" s="1"/>
      <c r="BK222" s="1"/>
      <c r="BL222" s="1"/>
      <c r="BM222" s="1"/>
      <c r="BN222" s="42" t="s">
        <v>37</v>
      </c>
      <c r="BO222" s="45">
        <f t="shared" ref="BO222:BR222" si="72">BO217/BO220</f>
        <v>0</v>
      </c>
      <c r="BP222" s="45">
        <f t="shared" si="72"/>
        <v>0.32620320855614976</v>
      </c>
      <c r="BQ222" s="45">
        <f t="shared" si="72"/>
        <v>0.69312169312169314</v>
      </c>
      <c r="BR222" s="45">
        <f t="shared" si="72"/>
        <v>0</v>
      </c>
      <c r="BS222" s="81"/>
      <c r="BT222" s="1"/>
      <c r="BU222" s="1"/>
      <c r="BV222" s="1"/>
      <c r="BW222" s="1"/>
      <c r="BX222" s="42" t="s">
        <v>37</v>
      </c>
      <c r="BY222" s="45">
        <f t="shared" ref="BY222:BZ222" si="73">BY217/BY220</f>
        <v>0</v>
      </c>
      <c r="BZ222" s="45">
        <f t="shared" si="73"/>
        <v>0.21463414634146341</v>
      </c>
      <c r="CA222" s="45">
        <f t="shared" ref="CA222" si="74">CA217/CA220</f>
        <v>0.47317073170731705</v>
      </c>
      <c r="CB222" s="45"/>
      <c r="CC222" s="81"/>
      <c r="CD222" s="81"/>
      <c r="CE222" s="81"/>
      <c r="CF222" s="81"/>
      <c r="CG222" s="81"/>
      <c r="CH222" s="81"/>
      <c r="CI222" s="105"/>
      <c r="CJ222" s="81"/>
      <c r="CK222" s="81"/>
      <c r="CL222" s="81"/>
      <c r="CM222" s="81"/>
      <c r="CN222" s="81"/>
      <c r="CO222" s="1"/>
      <c r="CP222" s="59" t="s">
        <v>9</v>
      </c>
      <c r="CQ222" s="112">
        <f t="shared" si="7"/>
        <v>78</v>
      </c>
      <c r="CR222" s="60">
        <f>CQ222/CQ223</f>
        <v>0.40837696335078533</v>
      </c>
      <c r="CS222" s="1"/>
      <c r="CT222" s="1"/>
    </row>
    <row r="223" spans="1:98" ht="16.5" thickBot="1" x14ac:dyDescent="0.3">
      <c r="A223" s="1"/>
      <c r="B223" s="9"/>
      <c r="C223" s="1"/>
      <c r="D223" s="1"/>
      <c r="E223" s="1"/>
      <c r="F223" s="16"/>
      <c r="G223" s="16"/>
      <c r="H223" s="16"/>
      <c r="I223" s="16"/>
      <c r="J223" s="16"/>
      <c r="K223" s="16"/>
      <c r="L223" s="16"/>
      <c r="M223" s="3"/>
      <c r="N223" s="3"/>
      <c r="O223" s="3"/>
      <c r="P223" s="46" t="s">
        <v>25</v>
      </c>
      <c r="Q223" s="34">
        <f t="shared" ref="Q223:S223" si="75">Q217+Q218+Q219+Q221</f>
        <v>205</v>
      </c>
      <c r="R223" s="34">
        <f t="shared" si="75"/>
        <v>205</v>
      </c>
      <c r="S223" s="34">
        <f t="shared" si="75"/>
        <v>205</v>
      </c>
      <c r="T223" s="34"/>
      <c r="U223" s="1"/>
      <c r="V223" s="6"/>
      <c r="W223" s="6"/>
      <c r="X223" s="6"/>
      <c r="Y223" s="6"/>
      <c r="Z223" s="46" t="s">
        <v>25</v>
      </c>
      <c r="AA223" s="34">
        <f t="shared" ref="AA223:AC223" si="76">AA217+AA218+AA219+AA221</f>
        <v>205</v>
      </c>
      <c r="AB223" s="34">
        <f t="shared" si="76"/>
        <v>205</v>
      </c>
      <c r="AC223" s="34">
        <f t="shared" si="76"/>
        <v>205</v>
      </c>
      <c r="AD223" s="34"/>
      <c r="AE223" s="1"/>
      <c r="AF223" s="6"/>
      <c r="AG223" s="6"/>
      <c r="AH223" s="6"/>
      <c r="AI223" s="6"/>
      <c r="AJ223" s="46" t="s">
        <v>25</v>
      </c>
      <c r="AK223" s="34"/>
      <c r="AL223" s="34">
        <f t="shared" ref="AL223:AM223" si="77">AL217+AL218+AL219+AL221</f>
        <v>1</v>
      </c>
      <c r="AM223" s="34">
        <f t="shared" si="77"/>
        <v>1</v>
      </c>
      <c r="AN223" s="34" t="e">
        <f>AN217+AN218+AN219+AN221</f>
        <v>#REF!</v>
      </c>
      <c r="AO223" s="1"/>
      <c r="AP223" s="6"/>
      <c r="AQ223" s="6"/>
      <c r="AR223" s="6"/>
      <c r="AS223" s="6"/>
      <c r="AT223" s="46" t="s">
        <v>25</v>
      </c>
      <c r="AU223" s="34">
        <f t="shared" ref="AU223:AW223" si="78">AU217+AU218+AU219+AU221</f>
        <v>205</v>
      </c>
      <c r="AV223" s="34">
        <f t="shared" si="78"/>
        <v>205</v>
      </c>
      <c r="AW223" s="34">
        <f t="shared" si="78"/>
        <v>204</v>
      </c>
      <c r="AX223" s="34"/>
      <c r="AY223" s="1"/>
      <c r="AZ223" s="19"/>
      <c r="BA223" s="19"/>
      <c r="BB223" s="19"/>
      <c r="BC223" s="19"/>
      <c r="BD223" s="46" t="s">
        <v>25</v>
      </c>
      <c r="BE223" s="34">
        <f t="shared" ref="BE223:BG223" si="79">BE217+BE218+BE219+BE221</f>
        <v>205</v>
      </c>
      <c r="BF223" s="34">
        <f t="shared" si="79"/>
        <v>204</v>
      </c>
      <c r="BG223" s="34">
        <f t="shared" si="79"/>
        <v>204</v>
      </c>
      <c r="BH223" s="34"/>
      <c r="BI223" s="1"/>
      <c r="BJ223" s="1"/>
      <c r="BK223" s="1"/>
      <c r="BL223" s="1"/>
      <c r="BM223" s="1"/>
      <c r="BN223" s="46" t="s">
        <v>25</v>
      </c>
      <c r="BO223" s="34">
        <f t="shared" ref="BO223:BR223" si="80">BO217+BO218+BO219+BO221</f>
        <v>205</v>
      </c>
      <c r="BP223" s="34">
        <f t="shared" si="80"/>
        <v>205</v>
      </c>
      <c r="BQ223" s="34">
        <f t="shared" si="80"/>
        <v>205</v>
      </c>
      <c r="BR223" s="34">
        <f t="shared" si="80"/>
        <v>205</v>
      </c>
      <c r="BS223" s="1"/>
      <c r="BT223" s="1"/>
      <c r="BU223" s="1"/>
      <c r="BV223" s="1"/>
      <c r="BW223" s="1"/>
      <c r="BX223" s="46" t="s">
        <v>25</v>
      </c>
      <c r="BY223" s="34">
        <f t="shared" ref="BY223:BZ223" si="81">BY217+BY218+BY219+BY221</f>
        <v>205</v>
      </c>
      <c r="BZ223" s="34">
        <f t="shared" si="81"/>
        <v>205</v>
      </c>
      <c r="CA223" s="34">
        <f t="shared" ref="CA223" si="82">CA217+CA218+CA219+CA221</f>
        <v>205</v>
      </c>
      <c r="CB223" s="34"/>
      <c r="CC223" s="1"/>
      <c r="CD223" s="1"/>
      <c r="CE223" s="1"/>
      <c r="CF223" s="1"/>
      <c r="CG223" s="1"/>
      <c r="CH223" s="1"/>
      <c r="CI223" s="101"/>
      <c r="CJ223" s="1"/>
      <c r="CK223" s="1"/>
      <c r="CL223" s="1"/>
      <c r="CM223" s="1"/>
      <c r="CN223" s="1"/>
      <c r="CO223" s="1"/>
      <c r="CP223" s="57" t="s">
        <v>25</v>
      </c>
      <c r="CQ223" s="61">
        <f>SUM(CQ216:CQ222)</f>
        <v>191</v>
      </c>
      <c r="CR223" s="58">
        <f>SUM(CR216:CR222)</f>
        <v>1</v>
      </c>
      <c r="CS223" s="1"/>
      <c r="CT223" s="1"/>
    </row>
    <row r="224" spans="1:98" x14ac:dyDescent="0.25">
      <c r="A224" s="1"/>
      <c r="B224" s="9"/>
      <c r="C224" s="1"/>
      <c r="D224" s="1"/>
      <c r="E224" s="1"/>
      <c r="F224" s="16"/>
      <c r="G224" s="16"/>
      <c r="H224" s="16"/>
      <c r="I224" s="16"/>
      <c r="J224" s="16"/>
      <c r="K224" s="16"/>
      <c r="L224" s="16"/>
      <c r="M224" s="3"/>
      <c r="N224" s="3"/>
      <c r="O224" s="3"/>
      <c r="P224" s="84" t="s">
        <v>38</v>
      </c>
      <c r="Q224" s="82">
        <f t="shared" ref="Q224" si="83">Q217-R217</f>
        <v>-23</v>
      </c>
      <c r="R224" s="82">
        <f t="shared" ref="R224" si="84">R217-S217</f>
        <v>-51</v>
      </c>
      <c r="S224" s="82">
        <f t="shared" ref="S224" si="85">S217-T217</f>
        <v>74</v>
      </c>
      <c r="T224" s="82">
        <f t="shared" ref="T224" si="86">T217-U217</f>
        <v>0</v>
      </c>
      <c r="U224" s="82"/>
      <c r="V224" s="6"/>
      <c r="W224" s="6"/>
      <c r="X224" s="6"/>
      <c r="Y224" s="6"/>
      <c r="Z224" s="84" t="s">
        <v>38</v>
      </c>
      <c r="AA224" s="82">
        <f t="shared" ref="AA224" si="87">AA217-AB217</f>
        <v>-56</v>
      </c>
      <c r="AB224" s="82">
        <f t="shared" ref="AB224" si="88">AB217-AC217</f>
        <v>-71</v>
      </c>
      <c r="AC224" s="82">
        <f t="shared" ref="AC224" si="89">AC217-AD217</f>
        <v>130</v>
      </c>
      <c r="AD224" s="82">
        <f t="shared" ref="AD224" si="90">AD217-AE217</f>
        <v>0</v>
      </c>
      <c r="AE224" s="82"/>
      <c r="AF224" s="6"/>
      <c r="AG224" s="6"/>
      <c r="AH224" s="6"/>
      <c r="AI224" s="6"/>
      <c r="AJ224" s="84" t="s">
        <v>38</v>
      </c>
      <c r="AK224" s="82"/>
      <c r="AL224" s="82">
        <f t="shared" ref="AL224:AM224" si="91">AL217-AM217</f>
        <v>0</v>
      </c>
      <c r="AM224" s="82" t="e">
        <f t="shared" si="91"/>
        <v>#REF!</v>
      </c>
      <c r="AN224" s="82" t="e">
        <f>AN217-#REF!</f>
        <v>#REF!</v>
      </c>
      <c r="AO224" s="82"/>
      <c r="AP224" s="6"/>
      <c r="AQ224" s="6"/>
      <c r="AR224" s="6"/>
      <c r="AS224" s="6"/>
      <c r="AT224" s="84" t="s">
        <v>38</v>
      </c>
      <c r="AU224" s="82">
        <f t="shared" ref="AU224" si="92">AU217-AV217</f>
        <v>-45</v>
      </c>
      <c r="AV224" s="82">
        <f t="shared" ref="AV224" si="93">AV217-AW217</f>
        <v>-61</v>
      </c>
      <c r="AW224" s="82">
        <f t="shared" ref="AW224" si="94">AW217-AX217</f>
        <v>121</v>
      </c>
      <c r="AX224" s="82">
        <f t="shared" ref="AX224" si="95">AX217-AY217</f>
        <v>0</v>
      </c>
      <c r="AY224" s="82"/>
      <c r="AZ224" s="19"/>
      <c r="BA224" s="19"/>
      <c r="BB224" s="19"/>
      <c r="BC224" s="19"/>
      <c r="BD224" s="84" t="s">
        <v>38</v>
      </c>
      <c r="BE224" s="82">
        <f t="shared" ref="BE224" si="96">BE217-BF217</f>
        <v>-66</v>
      </c>
      <c r="BF224" s="82">
        <f t="shared" ref="BF224" si="97">BF217-BG217</f>
        <v>-72</v>
      </c>
      <c r="BG224" s="82">
        <f t="shared" ref="BG224" si="98">BG217-BH217</f>
        <v>143</v>
      </c>
      <c r="BH224" s="82">
        <f t="shared" ref="BH224" si="99">BH217-BI217</f>
        <v>0</v>
      </c>
      <c r="BI224" s="82"/>
      <c r="BJ224" s="1"/>
      <c r="BK224" s="1"/>
      <c r="BL224" s="1"/>
      <c r="BM224" s="1"/>
      <c r="BN224" s="84" t="s">
        <v>38</v>
      </c>
      <c r="BO224" s="82">
        <f t="shared" ref="BO224" si="100">BO217-BP217</f>
        <v>-61</v>
      </c>
      <c r="BP224" s="82">
        <f t="shared" ref="BP224" si="101">BP217-BQ217</f>
        <v>-70</v>
      </c>
      <c r="BQ224" s="82">
        <f t="shared" ref="BQ224" si="102">BQ217-BR217</f>
        <v>131</v>
      </c>
      <c r="BR224" s="82">
        <f t="shared" ref="BR224" si="103">BR217-BS217</f>
        <v>0</v>
      </c>
      <c r="BS224" s="82"/>
      <c r="BT224" s="1"/>
      <c r="BU224" s="1"/>
      <c r="BV224" s="1"/>
      <c r="BW224" s="1"/>
      <c r="BX224" s="84" t="s">
        <v>38</v>
      </c>
      <c r="BY224" s="82">
        <f t="shared" ref="BY224" si="104">BY217-BZ217</f>
        <v>-44</v>
      </c>
      <c r="BZ224" s="82">
        <f t="shared" ref="BZ224" si="105">BZ217-CA217</f>
        <v>-53</v>
      </c>
      <c r="CA224" s="82">
        <f t="shared" ref="CA224" si="106">CA217-CB217</f>
        <v>97</v>
      </c>
      <c r="CB224" s="82">
        <f t="shared" ref="CB224" si="107">CB217-CC217</f>
        <v>0</v>
      </c>
      <c r="CC224" s="82"/>
      <c r="CD224" s="82"/>
      <c r="CE224" s="82"/>
      <c r="CF224" s="82"/>
      <c r="CG224" s="82"/>
      <c r="CH224" s="82"/>
      <c r="CI224" s="106"/>
      <c r="CJ224" s="82"/>
      <c r="CK224" s="82"/>
      <c r="CL224" s="82"/>
      <c r="CM224" s="82"/>
      <c r="CN224" s="82"/>
      <c r="CO224" s="1"/>
      <c r="CP224" s="1"/>
      <c r="CQ224" s="1"/>
      <c r="CR224" s="1"/>
      <c r="CS224" s="1"/>
      <c r="CT224" s="1"/>
    </row>
    <row r="225" spans="1:98" ht="16.5" thickBot="1" x14ac:dyDescent="0.3">
      <c r="A225" s="1"/>
      <c r="B225" s="9"/>
      <c r="C225" s="1"/>
      <c r="D225" s="1"/>
      <c r="E225" s="1"/>
      <c r="F225" s="16"/>
      <c r="G225" s="16"/>
      <c r="H225" s="16"/>
      <c r="I225" s="16"/>
      <c r="J225" s="16"/>
      <c r="K225" s="16"/>
      <c r="L225" s="16"/>
      <c r="M225" s="3"/>
      <c r="N225" s="3"/>
      <c r="O225" s="3"/>
      <c r="P225" s="85" t="s">
        <v>39</v>
      </c>
      <c r="Q225" s="86">
        <f t="shared" ref="Q225" si="108">(Q222-R222)/ABS(R222)</f>
        <v>-1</v>
      </c>
      <c r="R225" s="86">
        <f t="shared" ref="R225" si="109">(R222-S222)/ABS(S222)</f>
        <v>-0.68918918918918926</v>
      </c>
      <c r="S225" s="86" t="e">
        <f t="shared" ref="S225" si="110">(S222-T222)/ABS(T222)</f>
        <v>#DIV/0!</v>
      </c>
      <c r="T225" s="86" t="e">
        <f t="shared" ref="T225" si="111">(T222-U222)/ABS(U222)</f>
        <v>#DIV/0!</v>
      </c>
      <c r="U225" s="83"/>
      <c r="V225" s="6"/>
      <c r="W225" s="6"/>
      <c r="X225" s="6"/>
      <c r="Y225" s="6"/>
      <c r="Z225" s="85" t="s">
        <v>39</v>
      </c>
      <c r="AA225" s="86">
        <f t="shared" ref="AA225" si="112">(AA222-AB222)/ABS(AB222)</f>
        <v>-0.94915254237288127</v>
      </c>
      <c r="AB225" s="86">
        <f t="shared" ref="AB225" si="113">(AB222-AC222)/ABS(AC222)</f>
        <v>-0.54615384615384621</v>
      </c>
      <c r="AC225" s="86" t="e">
        <f t="shared" ref="AC225" si="114">(AC222-AD222)/ABS(AD222)</f>
        <v>#DIV/0!</v>
      </c>
      <c r="AD225" s="86" t="e">
        <f t="shared" ref="AD225" si="115">(AD222-AE222)/ABS(AE222)</f>
        <v>#DIV/0!</v>
      </c>
      <c r="AE225" s="83"/>
      <c r="AF225" s="6"/>
      <c r="AG225" s="6"/>
      <c r="AH225" s="6"/>
      <c r="AI225" s="6"/>
      <c r="AJ225" s="85" t="s">
        <v>39</v>
      </c>
      <c r="AK225" s="86"/>
      <c r="AL225" s="86" t="e">
        <f t="shared" ref="AL225:AM225" si="116">(AL222-AM222)/ABS(AM222)</f>
        <v>#DIV/0!</v>
      </c>
      <c r="AM225" s="86" t="e">
        <f t="shared" si="116"/>
        <v>#REF!</v>
      </c>
      <c r="AN225" s="86" t="e">
        <f>(AN222-#REF!)/ABS(#REF!)</f>
        <v>#REF!</v>
      </c>
      <c r="AO225" s="83"/>
      <c r="AP225" s="6"/>
      <c r="AQ225" s="6"/>
      <c r="AR225" s="6"/>
      <c r="AS225" s="6"/>
      <c r="AT225" s="85" t="s">
        <v>39</v>
      </c>
      <c r="AU225" s="86">
        <f t="shared" ref="AU225" si="117">(AU222-AV222)/ABS(AV222)</f>
        <v>-0.75</v>
      </c>
      <c r="AV225" s="86">
        <f t="shared" ref="AV225" si="118">(AV222-AW222)/ABS(AW222)</f>
        <v>-0.50655109856883695</v>
      </c>
      <c r="AW225" s="86" t="e">
        <f t="shared" ref="AW225" si="119">(AW222-AX222)/ABS(AX222)</f>
        <v>#DIV/0!</v>
      </c>
      <c r="AX225" s="86" t="e">
        <f t="shared" ref="AX225" si="120">(AX222-AY222)/ABS(AY222)</f>
        <v>#DIV/0!</v>
      </c>
      <c r="AY225" s="83"/>
      <c r="AZ225" s="19"/>
      <c r="BA225" s="19"/>
      <c r="BB225" s="19"/>
      <c r="BC225" s="19"/>
      <c r="BD225" s="85" t="s">
        <v>39</v>
      </c>
      <c r="BE225" s="86">
        <f t="shared" ref="BE225" si="121">(BE222-BF222)/ABS(BF222)</f>
        <v>-0.92992098935073852</v>
      </c>
      <c r="BF225" s="86">
        <f t="shared" ref="BF225" si="122">(BF222-BG222)/ABS(BG222)</f>
        <v>-0.50349650349650343</v>
      </c>
      <c r="BG225" s="86" t="e">
        <f t="shared" ref="BG225" si="123">(BG222-BH222)/ABS(BH222)</f>
        <v>#DIV/0!</v>
      </c>
      <c r="BH225" s="86" t="e">
        <f t="shared" ref="BH225" si="124">(BH222-BI222)/ABS(BI222)</f>
        <v>#DIV/0!</v>
      </c>
      <c r="BI225" s="83"/>
      <c r="BJ225" s="1"/>
      <c r="BK225" s="1"/>
      <c r="BL225" s="1"/>
      <c r="BM225" s="1"/>
      <c r="BN225" s="85" t="s">
        <v>39</v>
      </c>
      <c r="BO225" s="86">
        <f t="shared" ref="BO225" si="125">(BO222-BP222)/ABS(BP222)</f>
        <v>-1</v>
      </c>
      <c r="BP225" s="86">
        <f t="shared" ref="BP225" si="126">(BP222-BQ222)/ABS(BQ222)</f>
        <v>-0.52937094338082213</v>
      </c>
      <c r="BQ225" s="86" t="e">
        <f t="shared" ref="BQ225" si="127">(BQ222-BR222)/ABS(BR222)</f>
        <v>#DIV/0!</v>
      </c>
      <c r="BR225" s="86" t="e">
        <f t="shared" ref="BR225" si="128">(BR222-BS222)/ABS(BS222)</f>
        <v>#DIV/0!</v>
      </c>
      <c r="BS225" s="83"/>
      <c r="BT225" s="1"/>
      <c r="BU225" s="1"/>
      <c r="BV225" s="1"/>
      <c r="BW225" s="1"/>
      <c r="BX225" s="85" t="s">
        <v>39</v>
      </c>
      <c r="BY225" s="86">
        <f t="shared" ref="BY225" si="129">(BY222-BZ222)/ABS(BZ222)</f>
        <v>-1</v>
      </c>
      <c r="BZ225" s="86">
        <f t="shared" ref="BZ225" si="130">(BZ222-CA222)/ABS(CA222)</f>
        <v>-0.54639175257731964</v>
      </c>
      <c r="CA225" s="86" t="e">
        <f t="shared" ref="CA225" si="131">(CA222-CB222)/ABS(CB222)</f>
        <v>#DIV/0!</v>
      </c>
      <c r="CB225" s="86" t="e">
        <f t="shared" ref="CB225" si="132">(CB222-CC222)/ABS(CC222)</f>
        <v>#DIV/0!</v>
      </c>
      <c r="CC225" s="83"/>
      <c r="CD225" s="83"/>
      <c r="CE225" s="83"/>
      <c r="CF225" s="83"/>
      <c r="CG225" s="83"/>
      <c r="CH225" s="83"/>
      <c r="CI225" s="105"/>
      <c r="CJ225" s="83"/>
      <c r="CK225" s="83"/>
      <c r="CL225" s="83"/>
      <c r="CM225" s="83"/>
      <c r="CN225" s="83"/>
      <c r="CO225" s="1"/>
      <c r="CP225" s="1"/>
      <c r="CQ225" s="1"/>
      <c r="CR225" s="1"/>
      <c r="CS225" s="1"/>
      <c r="CT225" s="1"/>
    </row>
    <row r="226" spans="1:98" x14ac:dyDescent="0.25">
      <c r="A226" s="1"/>
      <c r="B226" s="9"/>
      <c r="C226" s="1"/>
      <c r="D226" s="1"/>
      <c r="E226" s="1"/>
      <c r="F226" s="16"/>
      <c r="G226" s="16"/>
      <c r="H226" s="16"/>
      <c r="I226" s="16"/>
      <c r="J226" s="16"/>
      <c r="K226" s="16"/>
      <c r="L226" s="16"/>
      <c r="M226" s="3"/>
      <c r="N226" s="3"/>
      <c r="O226" s="3"/>
      <c r="P226" s="1" t="s">
        <v>40</v>
      </c>
      <c r="Q226" s="1"/>
      <c r="R226" s="1"/>
      <c r="S226" s="1"/>
      <c r="T226" s="1"/>
      <c r="U226" s="1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19"/>
      <c r="BA226" s="19"/>
      <c r="BB226" s="19"/>
      <c r="BC226" s="19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9"/>
      <c r="BO226" s="19"/>
      <c r="BP226" s="19"/>
      <c r="BQ226" s="19"/>
      <c r="BR226" s="19"/>
      <c r="BS226" s="19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0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 spans="1:98" ht="16.5" thickBot="1" x14ac:dyDescent="0.3">
      <c r="A227" s="1"/>
      <c r="B227" s="9"/>
      <c r="C227" s="1"/>
      <c r="D227" s="1"/>
      <c r="E227" s="1"/>
      <c r="F227" s="16"/>
      <c r="G227" s="16"/>
      <c r="H227" s="16"/>
      <c r="I227" s="16"/>
      <c r="J227" s="16"/>
      <c r="K227" s="16"/>
      <c r="L227" s="16"/>
      <c r="M227" s="3"/>
      <c r="N227" s="3"/>
      <c r="O227" s="3"/>
      <c r="P227" s="1"/>
      <c r="Q227" s="1"/>
      <c r="R227" s="1"/>
      <c r="S227" s="1"/>
      <c r="T227" s="1"/>
      <c r="U227" s="1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19"/>
      <c r="BA227" s="19"/>
      <c r="BB227" s="19"/>
      <c r="BC227" s="19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9"/>
      <c r="BO227" s="19"/>
      <c r="BP227" s="19"/>
      <c r="BQ227" s="19"/>
      <c r="BR227" s="19"/>
      <c r="BS227" s="19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0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 spans="1:98" ht="16.5" thickBo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47" t="s">
        <v>41</v>
      </c>
      <c r="AA228" s="40">
        <v>2024</v>
      </c>
      <c r="AB228" s="40">
        <v>2023</v>
      </c>
      <c r="AC228" s="40">
        <v>2022</v>
      </c>
      <c r="AD228" s="40">
        <v>2021</v>
      </c>
      <c r="AE228" s="62"/>
      <c r="AF228" s="62"/>
      <c r="AG228" s="62"/>
      <c r="AH228" s="62"/>
      <c r="AI228" s="62"/>
      <c r="AJ228" s="47" t="s">
        <v>41</v>
      </c>
      <c r="AK228" s="40"/>
      <c r="AL228" s="40">
        <v>2022</v>
      </c>
      <c r="AM228" s="40">
        <v>2021</v>
      </c>
      <c r="AN228" s="40">
        <v>2020</v>
      </c>
      <c r="AO228" s="62"/>
      <c r="AP228" s="62"/>
      <c r="AQ228" s="62"/>
      <c r="AR228" s="62"/>
      <c r="AS228" s="62"/>
      <c r="AT228" s="47" t="s">
        <v>41</v>
      </c>
      <c r="AU228" s="40">
        <v>2024</v>
      </c>
      <c r="AV228" s="40">
        <v>2023</v>
      </c>
      <c r="AW228" s="40">
        <v>2022</v>
      </c>
      <c r="AX228" s="40">
        <v>2021</v>
      </c>
      <c r="AY228" s="62"/>
      <c r="AZ228" s="62"/>
      <c r="BA228" s="62"/>
      <c r="BB228" s="62"/>
      <c r="BC228" s="62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07"/>
      <c r="CJ228" s="17"/>
      <c r="CK228" s="17"/>
      <c r="CL228" s="17"/>
      <c r="CM228" s="17"/>
      <c r="CN228" s="17"/>
      <c r="CO228" s="1"/>
      <c r="CP228" s="1"/>
      <c r="CQ228" s="1"/>
      <c r="CR228" s="1"/>
      <c r="CS228" s="1"/>
      <c r="CT228" s="1"/>
    </row>
    <row r="229" spans="1:98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3"/>
      <c r="N229" s="23"/>
      <c r="O229" s="23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48" t="s">
        <v>42</v>
      </c>
      <c r="AA229" s="92">
        <f t="shared" ref="AA229:AC229" si="133">COUNTIF(AA2:AA206,"&gt;0")</f>
        <v>0</v>
      </c>
      <c r="AB229" s="92">
        <f t="shared" si="133"/>
        <v>100</v>
      </c>
      <c r="AC229" s="92">
        <f t="shared" si="133"/>
        <v>186</v>
      </c>
      <c r="AD229" s="92">
        <f>COUNTIF(AD2:AD206,"&gt;0")</f>
        <v>188</v>
      </c>
      <c r="AE229"/>
      <c r="AF229" s="1"/>
      <c r="AG229" s="1"/>
      <c r="AH229" s="1"/>
      <c r="AI229" s="1"/>
      <c r="AJ229" s="48" t="s">
        <v>42</v>
      </c>
      <c r="AK229" s="92"/>
      <c r="AL229" s="92">
        <f>COUNTIF(AL2:AL2,"&gt;0")</f>
        <v>0</v>
      </c>
      <c r="AM229" s="92">
        <f>COUNTIF(AM2:AM2,"&gt;0")</f>
        <v>0</v>
      </c>
      <c r="AN229" s="92">
        <f>COUNTIF(AN2:AN2,"&gt;0")</f>
        <v>1</v>
      </c>
      <c r="AO229"/>
      <c r="AP229" s="1"/>
      <c r="AQ229" s="1"/>
      <c r="AR229" s="1"/>
      <c r="AS229" s="1"/>
      <c r="AT229" s="48" t="s">
        <v>42</v>
      </c>
      <c r="AU229" s="92">
        <f t="shared" ref="AU229:AW229" si="134">COUNTIF(AU2:AU206,"&gt;0")</f>
        <v>0</v>
      </c>
      <c r="AV229" s="92">
        <f t="shared" si="134"/>
        <v>88</v>
      </c>
      <c r="AW229" s="92">
        <f t="shared" si="134"/>
        <v>164</v>
      </c>
      <c r="AX229" s="92">
        <f>COUNTIF(AX2:AX206,"&gt;0")</f>
        <v>159</v>
      </c>
      <c r="AY229"/>
      <c r="AZ229" s="1"/>
      <c r="BA229" s="1"/>
      <c r="BB229" s="1"/>
      <c r="BC229" s="1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07"/>
      <c r="CJ229" s="17"/>
      <c r="CK229" s="17"/>
      <c r="CL229" s="17"/>
      <c r="CM229" s="17"/>
      <c r="CN229" s="17"/>
      <c r="CO229" s="1"/>
      <c r="CP229" s="1"/>
      <c r="CQ229" s="1"/>
      <c r="CR229" s="1"/>
      <c r="CS229" s="1"/>
      <c r="CT229" s="1"/>
    </row>
    <row r="230" spans="1:98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3"/>
      <c r="O230" s="23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49" t="s">
        <v>43</v>
      </c>
      <c r="AA230">
        <f t="shared" ref="AA230:AC230" si="135">COUNTIF(AA2:AA206,"&lt;0")</f>
        <v>0</v>
      </c>
      <c r="AB230">
        <f t="shared" si="135"/>
        <v>3</v>
      </c>
      <c r="AC230">
        <f t="shared" si="135"/>
        <v>1</v>
      </c>
      <c r="AD230">
        <f>COUNTIF(AD2:AD206,"&lt;0")</f>
        <v>1</v>
      </c>
      <c r="AE230"/>
      <c r="AF230" s="1"/>
      <c r="AG230" s="1"/>
      <c r="AH230" s="1"/>
      <c r="AI230" s="1"/>
      <c r="AJ230" s="49" t="s">
        <v>43</v>
      </c>
      <c r="AK230"/>
      <c r="AL230">
        <f>COUNTIF(AL2:AL2,"&lt;0")</f>
        <v>0</v>
      </c>
      <c r="AM230">
        <f>COUNTIF(AM2:AM2,"&lt;0")</f>
        <v>0</v>
      </c>
      <c r="AN230">
        <f>COUNTIF(AN2:AN2,"&lt;0")</f>
        <v>0</v>
      </c>
      <c r="AO230"/>
      <c r="AP230" s="1"/>
      <c r="AQ230" s="1"/>
      <c r="AR230" s="1"/>
      <c r="AS230" s="1"/>
      <c r="AT230" s="49" t="s">
        <v>43</v>
      </c>
      <c r="AU230">
        <f t="shared" ref="AU230:AW230" si="136">COUNTIF(AU2:AU206,"&lt;0")</f>
        <v>0</v>
      </c>
      <c r="AV230">
        <f t="shared" si="136"/>
        <v>15</v>
      </c>
      <c r="AW230">
        <f t="shared" si="136"/>
        <v>24</v>
      </c>
      <c r="AX230">
        <f>COUNTIF(AX2:AX206,"&lt;0")</f>
        <v>31</v>
      </c>
      <c r="AY230"/>
      <c r="AZ230" s="1"/>
      <c r="BA230" s="1"/>
      <c r="BB230" s="1"/>
      <c r="BC230" s="1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07"/>
      <c r="CJ230" s="17"/>
      <c r="CK230" s="17"/>
      <c r="CL230" s="17"/>
      <c r="CM230" s="17"/>
      <c r="CN230" s="17"/>
      <c r="CO230" s="1"/>
      <c r="CP230" s="1"/>
      <c r="CQ230" s="1"/>
      <c r="CR230" s="1"/>
      <c r="CS230" s="1"/>
      <c r="CT230" s="1"/>
    </row>
    <row r="231" spans="1:98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50" t="s">
        <v>44</v>
      </c>
      <c r="AA231" s="51" t="e">
        <f t="shared" ref="AA231:AD231" si="137">AA229/AA232</f>
        <v>#DIV/0!</v>
      </c>
      <c r="AB231" s="51">
        <f t="shared" si="137"/>
        <v>0.970873786407767</v>
      </c>
      <c r="AC231" s="51">
        <f t="shared" si="137"/>
        <v>0.99465240641711228</v>
      </c>
      <c r="AD231" s="51">
        <f t="shared" si="137"/>
        <v>0.99470899470899465</v>
      </c>
      <c r="AE231" s="63"/>
      <c r="AF231" s="63"/>
      <c r="AG231" s="63"/>
      <c r="AH231" s="63"/>
      <c r="AI231" s="63"/>
      <c r="AJ231" s="50" t="s">
        <v>44</v>
      </c>
      <c r="AK231" s="51"/>
      <c r="AL231" s="51" t="e">
        <f>AL229/AL232</f>
        <v>#DIV/0!</v>
      </c>
      <c r="AM231" s="51" t="e">
        <f t="shared" ref="AM231:AN231" si="138">AM229/AM232</f>
        <v>#DIV/0!</v>
      </c>
      <c r="AN231" s="51">
        <f t="shared" si="138"/>
        <v>1</v>
      </c>
      <c r="AO231" s="63"/>
      <c r="AP231" s="63"/>
      <c r="AQ231" s="63"/>
      <c r="AR231" s="63"/>
      <c r="AS231" s="63"/>
      <c r="AT231" s="50" t="s">
        <v>44</v>
      </c>
      <c r="AU231" s="51" t="e">
        <f t="shared" ref="AU231:AW231" si="139">AU229/AU232</f>
        <v>#DIV/0!</v>
      </c>
      <c r="AV231" s="51">
        <f t="shared" si="139"/>
        <v>0.85436893203883491</v>
      </c>
      <c r="AW231" s="51">
        <f t="shared" si="139"/>
        <v>0.87234042553191493</v>
      </c>
      <c r="AX231" s="51">
        <f t="shared" ref="AX231" si="140">AX229/AX232</f>
        <v>0.83684210526315794</v>
      </c>
      <c r="AY231" s="63"/>
      <c r="AZ231" s="63"/>
      <c r="BA231" s="63"/>
      <c r="BB231" s="63"/>
      <c r="BC231" s="63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07"/>
      <c r="CJ231" s="17"/>
      <c r="CK231" s="17"/>
      <c r="CL231" s="17"/>
      <c r="CM231" s="17"/>
      <c r="CN231" s="17"/>
      <c r="CO231" s="1"/>
      <c r="CP231" s="1"/>
      <c r="CQ231" s="1"/>
      <c r="CR231" s="1"/>
      <c r="CS231" s="1"/>
      <c r="CT231" s="1"/>
    </row>
    <row r="232" spans="1:98" ht="16.5" thickBo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3"/>
      <c r="O232" s="23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52" t="s">
        <v>25</v>
      </c>
      <c r="AA232" s="34">
        <f t="shared" ref="AA232:AD232" si="141">AA229+AA230</f>
        <v>0</v>
      </c>
      <c r="AB232" s="34">
        <f t="shared" si="141"/>
        <v>103</v>
      </c>
      <c r="AC232" s="34">
        <f t="shared" si="141"/>
        <v>187</v>
      </c>
      <c r="AD232" s="34">
        <f t="shared" si="141"/>
        <v>189</v>
      </c>
      <c r="AE232" s="1"/>
      <c r="AF232" s="1"/>
      <c r="AG232" s="1"/>
      <c r="AH232" s="1"/>
      <c r="AI232" s="1"/>
      <c r="AJ232" s="52" t="s">
        <v>25</v>
      </c>
      <c r="AK232" s="34"/>
      <c r="AL232" s="34">
        <f>AL229+AL230</f>
        <v>0</v>
      </c>
      <c r="AM232" s="34">
        <f t="shared" ref="AM232:AN232" si="142">AM229+AM230</f>
        <v>0</v>
      </c>
      <c r="AN232" s="34">
        <f t="shared" si="142"/>
        <v>1</v>
      </c>
      <c r="AO232" s="1"/>
      <c r="AP232" s="1"/>
      <c r="AQ232" s="1"/>
      <c r="AR232" s="1"/>
      <c r="AS232" s="1"/>
      <c r="AT232" s="52" t="s">
        <v>25</v>
      </c>
      <c r="AU232" s="34">
        <f t="shared" ref="AU232:AW232" si="143">AU229+AU230</f>
        <v>0</v>
      </c>
      <c r="AV232" s="34">
        <f t="shared" si="143"/>
        <v>103</v>
      </c>
      <c r="AW232" s="34">
        <f t="shared" si="143"/>
        <v>188</v>
      </c>
      <c r="AX232" s="34">
        <f t="shared" ref="AX232" si="144">AX229+AX230</f>
        <v>190</v>
      </c>
      <c r="AY232" s="1"/>
      <c r="AZ232" s="1"/>
      <c r="BA232" s="1"/>
      <c r="BB232" s="1"/>
      <c r="BC232" s="1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07"/>
      <c r="CJ232" s="17"/>
      <c r="CK232" s="17"/>
      <c r="CL232" s="17"/>
      <c r="CM232" s="17"/>
      <c r="CN232" s="17"/>
      <c r="CO232" s="1"/>
      <c r="CP232" s="1"/>
      <c r="CQ232" s="1"/>
      <c r="CR232" s="1"/>
      <c r="CS232" s="1"/>
      <c r="CT232" s="1"/>
    </row>
    <row r="233" spans="1:98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07"/>
      <c r="CJ233" s="17"/>
      <c r="CK233" s="17"/>
      <c r="CL233" s="17"/>
      <c r="CM233" s="17"/>
      <c r="CN233" s="17"/>
      <c r="CO233" s="1"/>
      <c r="CP233" s="1"/>
      <c r="CQ233" s="1"/>
      <c r="CR233" s="1"/>
      <c r="CS233" s="1"/>
      <c r="CT233" s="1"/>
    </row>
    <row r="234" spans="1:98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3"/>
      <c r="O234" s="23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07"/>
      <c r="CJ234" s="17"/>
      <c r="CK234" s="17"/>
      <c r="CL234" s="17"/>
      <c r="CM234" s="17"/>
      <c r="CN234" s="17"/>
      <c r="CO234" s="1"/>
      <c r="CP234" s="1"/>
      <c r="CQ234" s="1"/>
      <c r="CR234" s="1"/>
      <c r="CS234" s="1"/>
      <c r="CT234" s="1"/>
    </row>
    <row r="235" spans="1:98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3"/>
      <c r="N235" s="23"/>
      <c r="O235" s="23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07"/>
      <c r="CJ235" s="17"/>
      <c r="CK235" s="17"/>
      <c r="CL235" s="17"/>
      <c r="CM235" s="17"/>
      <c r="CN235" s="17"/>
      <c r="CO235" s="1"/>
      <c r="CP235" s="1"/>
      <c r="CQ235" s="1"/>
      <c r="CR235" s="1"/>
      <c r="CS235" s="1"/>
      <c r="CT235" s="1"/>
    </row>
    <row r="236" spans="1:98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3"/>
      <c r="O236" s="23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07"/>
      <c r="CJ236" s="18"/>
      <c r="CK236" s="18"/>
      <c r="CL236" s="18"/>
      <c r="CM236" s="18"/>
      <c r="CN236" s="18"/>
      <c r="CO236" s="1"/>
      <c r="CP236" s="1"/>
      <c r="CQ236" s="1"/>
      <c r="CR236" s="1"/>
      <c r="CS236" s="1"/>
      <c r="CT236" s="1"/>
    </row>
    <row r="237" spans="1:98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3"/>
      <c r="N237" s="23"/>
      <c r="O237" s="23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07"/>
      <c r="CJ237" s="18"/>
      <c r="CK237" s="18"/>
      <c r="CL237" s="18"/>
      <c r="CM237" s="18"/>
      <c r="CN237" s="18"/>
      <c r="CO237" s="1"/>
      <c r="CP237" s="1"/>
      <c r="CQ237" s="1"/>
      <c r="CR237" s="1"/>
      <c r="CS237" s="1"/>
      <c r="CT237" s="1"/>
    </row>
    <row r="238" spans="1:98" x14ac:dyDescent="0.25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07"/>
      <c r="CJ238" s="18"/>
      <c r="CK238" s="18"/>
      <c r="CL238" s="18"/>
      <c r="CM238" s="18"/>
      <c r="CN238" s="18"/>
      <c r="CO238" s="1"/>
      <c r="CP238" s="1"/>
      <c r="CQ238" s="1"/>
      <c r="CR238" s="1"/>
      <c r="CS238" s="1"/>
      <c r="CT238" s="1"/>
    </row>
    <row r="240" spans="1:98" x14ac:dyDescent="0.25">
      <c r="A240" s="77"/>
    </row>
    <row r="241" spans="1:1" x14ac:dyDescent="0.25">
      <c r="A241"/>
    </row>
    <row r="242" spans="1:1" x14ac:dyDescent="0.25">
      <c r="A242" s="78"/>
    </row>
    <row r="243" spans="1:1" x14ac:dyDescent="0.25">
      <c r="A243"/>
    </row>
    <row r="244" spans="1:1" x14ac:dyDescent="0.25">
      <c r="A244" s="78"/>
    </row>
    <row r="245" spans="1:1" x14ac:dyDescent="0.25">
      <c r="A245"/>
    </row>
    <row r="246" spans="1:1" x14ac:dyDescent="0.25">
      <c r="A246" s="78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 s="78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 s="78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 s="78"/>
    </row>
    <row r="362" spans="1:1" x14ac:dyDescent="0.25">
      <c r="A362"/>
    </row>
    <row r="363" spans="1:1" x14ac:dyDescent="0.25">
      <c r="A363"/>
    </row>
    <row r="364" spans="1:1" x14ac:dyDescent="0.25">
      <c r="A364" s="78"/>
    </row>
    <row r="365" spans="1:1" x14ac:dyDescent="0.25">
      <c r="A365" s="78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 s="77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 s="77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</sheetData>
  <sortState xmlns:xlrd2="http://schemas.microsoft.com/office/spreadsheetml/2017/richdata2" ref="A241:A381">
    <sortCondition sortBy="cellColor" ref="A241:A381" dxfId="113"/>
  </sortState>
  <mergeCells count="2">
    <mergeCell ref="CR216:CR218"/>
    <mergeCell ref="CR219:CR221"/>
  </mergeCells>
  <phoneticPr fontId="19" type="noConversion"/>
  <conditionalFormatting sqref="A248:A340 A1:A206">
    <cfRule type="duplicateValues" dxfId="14" priority="73"/>
  </conditionalFormatting>
  <conditionalFormatting sqref="C217:D221">
    <cfRule type="colorScale" priority="91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919">
      <colorScale>
        <cfvo type="min"/>
        <cfvo type="max"/>
        <color rgb="FFFFEF9C"/>
        <color rgb="FF63BE7B"/>
      </colorScale>
    </cfRule>
  </conditionalFormatting>
  <conditionalFormatting sqref="F2:F206">
    <cfRule type="colorScale" priority="10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7:L227">
    <cfRule type="colorScale" priority="91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206">
    <cfRule type="cellIs" dxfId="13" priority="1" operator="lessThan">
      <formula>H2</formula>
    </cfRule>
    <cfRule type="cellIs" dxfId="12" priority="2" operator="greaterThan">
      <formula>H2</formula>
    </cfRule>
  </conditionalFormatting>
  <conditionalFormatting sqref="H2:I206">
    <cfRule type="cellIs" dxfId="11" priority="7" operator="lessThan">
      <formula>I2</formula>
    </cfRule>
    <cfRule type="cellIs" dxfId="10" priority="8" operator="greaterThan">
      <formula>I2</formula>
    </cfRule>
  </conditionalFormatting>
  <conditionalFormatting sqref="K2:M206 U2:W206 AE2:AG206 AO2:AQ206 AY2:BA206 BI2:BK206 BS2:BU206">
    <cfRule type="cellIs" dxfId="9" priority="63" operator="greaterThan">
      <formula>0</formula>
    </cfRule>
    <cfRule type="cellIs" dxfId="8" priority="64" operator="lessThan">
      <formula>0</formula>
    </cfRule>
  </conditionalFormatting>
  <conditionalFormatting sqref="M207:O207 Z207:AI207 AT207:AY207">
    <cfRule type="cellIs" dxfId="7" priority="279" operator="greaterThan">
      <formula>0</formula>
    </cfRule>
    <cfRule type="cellIs" dxfId="6" priority="286" operator="lessThan">
      <formula>0</formula>
    </cfRule>
  </conditionalFormatting>
  <conditionalFormatting sqref="N2:P206 X2:Z206 AH2:AJ206 AR2:AT206 BB2:BD206 BL2:BN206 BV2:BX206 CC2:CD206">
    <cfRule type="cellIs" dxfId="5" priority="65" operator="lessThan">
      <formula>0</formula>
    </cfRule>
    <cfRule type="cellIs" dxfId="4" priority="66" operator="greaterThan">
      <formula>0</formula>
    </cfRule>
    <cfRule type="cellIs" dxfId="3" priority="67" operator="equal">
      <formula>"Stigning"</formula>
    </cfRule>
  </conditionalFormatting>
  <conditionalFormatting sqref="CH2:CI119 CH120:CH206 CI120:CI1048576">
    <cfRule type="cellIs" dxfId="2" priority="71" operator="lessThan">
      <formula>0</formula>
    </cfRule>
    <cfRule type="cellIs" dxfId="1" priority="72" operator="greaterThan">
      <formula>0</formula>
    </cfRule>
  </conditionalFormatting>
  <conditionalFormatting sqref="CQ2:CQ206">
    <cfRule type="cellIs" dxfId="0" priority="12" operator="equal">
      <formula>"X"</formula>
    </cfRule>
  </conditionalFormatting>
  <dataValidations count="1">
    <dataValidation type="list" allowBlank="1" showInputMessage="1" showErrorMessage="1" sqref="CP2:CP206" xr:uid="{56EA2B8F-3D43-4969-92AF-B27D5593720D}">
      <formula1>$CP$216:$CP$222</formula1>
    </dataValidation>
  </dataValidations>
  <hyperlinks>
    <hyperlink ref="B197" r:id="rId1" display="22756214" xr:uid="{D9FFA48A-E60D-4E2C-B090-5D8F29131145}"/>
    <hyperlink ref="B193" r:id="rId2" display="38103245" xr:uid="{AEA3EC3F-F506-4A86-84BA-1F8B1013BEB0}"/>
    <hyperlink ref="B101" r:id="rId3" display="56768718" xr:uid="{63491E23-2F46-45D3-AEDE-252E18881BAA}"/>
    <hyperlink ref="B133" r:id="rId4" display="28316658" xr:uid="{3F3C9156-A1E4-4935-8769-B18417E22AA3}"/>
    <hyperlink ref="B170" r:id="rId5" display="31371716" xr:uid="{DB8DD8DA-3D49-4C7E-AF5D-24208E3F08AE}"/>
    <hyperlink ref="B69" r:id="rId6" display="36945699" xr:uid="{90F5A8F7-ED85-4B0E-A01C-0AE1637EA683}"/>
    <hyperlink ref="B97" r:id="rId7" display="81445710" xr:uid="{9F237818-D4DD-4ECD-B587-9CD620904743}"/>
    <hyperlink ref="B159" r:id="rId8" display="20255617" xr:uid="{C7BE6003-B141-443E-B43B-C1104A013C50}"/>
    <hyperlink ref="B31" r:id="rId9" display="31249562" xr:uid="{A815E220-9D79-4D0F-A6A5-402E94355EB3}"/>
    <hyperlink ref="B165" r:id="rId10" display="36478608" xr:uid="{223AFD1B-AFFC-4382-82AE-415E4428CC80}"/>
    <hyperlink ref="B106" r:id="rId11" display="29512426" xr:uid="{65257293-F205-41E0-8511-2E19550B9E19}"/>
    <hyperlink ref="B78" r:id="rId12" display="25277236" xr:uid="{81187F6E-0FFC-4563-9E78-9129A8F657E1}"/>
    <hyperlink ref="B143" r:id="rId13" display="40369740" xr:uid="{EEA1459E-6B9C-473F-876A-CA6AC7F97CB8}"/>
    <hyperlink ref="B95" r:id="rId14" display="30804996" xr:uid="{ED5D7195-B435-4158-98C2-281C3FBA5756}"/>
    <hyperlink ref="B104" r:id="rId15" display="67758919" xr:uid="{CC364BB8-7CF3-44AD-A21F-826A407C3256}"/>
    <hyperlink ref="B135" r:id="rId16" display="11822606" xr:uid="{EF60BAFB-1180-46E5-98F5-2B7E4224BEBC}"/>
    <hyperlink ref="B141" r:id="rId17" display="46538811" xr:uid="{3208F495-25C5-4883-BE50-07940BC3AB7A}"/>
    <hyperlink ref="B74" r:id="rId18" display="40516611" xr:uid="{5861A73A-D824-40E5-B3B3-47FE88BAB76F}"/>
    <hyperlink ref="B200" r:id="rId19" display="87597113" xr:uid="{C697A66D-1FAA-4F5E-BD43-70F787891ADF}"/>
    <hyperlink ref="B99" r:id="rId20" display="74047912" xr:uid="{63F14FF7-577C-4D38-AFF9-2A252B97449D}"/>
    <hyperlink ref="B195" r:id="rId21" display="75266316" xr:uid="{4816CCD2-EB5D-4E00-8461-847919A2300F}"/>
    <hyperlink ref="B171" r:id="rId22" display="34044511" xr:uid="{FA3E17BA-A8A4-4FC6-9CBD-3C00DCE6C69A}"/>
    <hyperlink ref="B90" r:id="rId23" display="14194711" xr:uid="{D7DC0721-F6C4-42D4-AF68-A13DFE4A7FDA}"/>
    <hyperlink ref="B47" r:id="rId24" display="60698813" xr:uid="{83D2F5DA-091F-4340-A1B8-1114FCAE6A79}"/>
    <hyperlink ref="B138" r:id="rId25" display="10702577" xr:uid="{DE6D954D-E177-4491-A482-15315B0F666E}"/>
    <hyperlink ref="B122" r:id="rId26" display="28870515" xr:uid="{88EA4696-8B33-419F-9E8A-83B5C562C144}"/>
    <hyperlink ref="B204" r:id="rId27" display="35673989" xr:uid="{3D567F6B-CF04-4C62-9DBC-DE2D2D0472D8}"/>
    <hyperlink ref="B206" r:id="rId28" display="37692263" xr:uid="{9819F854-6E1F-45F1-ADEA-E94586BFFDAD}"/>
    <hyperlink ref="B44" r:id="rId29" display="65724618" xr:uid="{E9776BE1-87FB-432B-AEF1-17E3BD67F8D3}"/>
    <hyperlink ref="B162" r:id="rId30" display="25996011" xr:uid="{56CACED7-DEEC-4BA8-BB2C-70380754B2BC}"/>
    <hyperlink ref="B67" r:id="rId31" display="26249309" xr:uid="{0E730A65-4D45-41F7-8242-C71E56447AA9}"/>
    <hyperlink ref="B172" r:id="rId32" display="49698119" xr:uid="{0E299E19-75A3-4EAB-BE3B-8D4EE221A88D}"/>
    <hyperlink ref="B196" r:id="rId33" display="33082231" xr:uid="{38E99E77-9DE9-46D8-9D25-AD3B47A6B05B}"/>
    <hyperlink ref="B48" r:id="rId34" display="32091067" xr:uid="{4F5A029E-1CCF-4D6C-8CB5-007E465ACB8E}"/>
    <hyperlink ref="B118" r:id="rId35" display="55700117" xr:uid="{60B4FD11-E98C-4784-9655-6B4E5D826812}"/>
    <hyperlink ref="B156" r:id="rId36" display="30071735" xr:uid="{13B62D51-9993-4746-97B6-6C7A26414095}"/>
    <hyperlink ref="B61" r:id="rId37" display="34801797" xr:uid="{2202C0BD-70C8-462C-9EF2-A8660908FEB9}"/>
    <hyperlink ref="B176" r:id="rId38" display="17881248" xr:uid="{9493BF97-C621-4240-8D8C-3C5B2121893F}"/>
    <hyperlink ref="B2" r:id="rId39" display="32141846" xr:uid="{524E12F4-BEDC-44E6-A86C-D499149B6A1C}"/>
    <hyperlink ref="B168" r:id="rId40" display="15798416" xr:uid="{1A14032D-829B-4996-84A4-A03DC4F086BD}"/>
    <hyperlink ref="B85" r:id="rId41" display="32781020" xr:uid="{778A8DA2-F193-4F86-B4CD-228BF590D13D}"/>
    <hyperlink ref="B185" r:id="rId42" display="34086796" xr:uid="{579268FC-F4C5-4A25-B33B-D0E7D1616953}"/>
    <hyperlink ref="B199" r:id="rId43" display="32081487" xr:uid="{F24F6D4F-049D-486C-ACE7-C6045BCA6C6D}"/>
    <hyperlink ref="B83" r:id="rId44" display="89832314" xr:uid="{2ED58EB4-7A49-407B-8C38-99D2443D330F}"/>
    <hyperlink ref="B205" r:id="rId45" display="15137398" xr:uid="{36AC1D41-D34B-4E42-8276-FCAF08440C7B}"/>
    <hyperlink ref="B73" r:id="rId46" display="30861310" xr:uid="{775A208F-2027-4920-9564-F20BEC98B314}"/>
    <hyperlink ref="B103" r:id="rId47" display="39967413" xr:uid="{0B19DCAA-DF8C-48FF-8A6B-8FAA5D361615}"/>
    <hyperlink ref="B202" r:id="rId48" display="41426799" xr:uid="{1A77B7AA-505C-4206-989F-6ACC8CD2D71A}"/>
    <hyperlink ref="B3" r:id="rId49" display="27054692" xr:uid="{5D25110D-139B-4C8F-B5A0-20A77DA8A922}"/>
    <hyperlink ref="B32" r:id="rId50" display="12854242" xr:uid="{DE1B91A4-F39B-4313-9638-0EBC829396FE}"/>
    <hyperlink ref="B201" r:id="rId51" display="28705506" xr:uid="{9A57DC41-2FC7-46BA-8BF1-20E052B08CA0}"/>
    <hyperlink ref="B24" r:id="rId52" display="19685535" xr:uid="{2809CDEA-B23D-4153-9BDD-EF64F8369F0C}"/>
    <hyperlink ref="B181" r:id="rId53" display="33824114" xr:uid="{C019457B-073A-4C4B-829C-10D10997CDA1}"/>
    <hyperlink ref="B79" r:id="rId54" display="12376936" xr:uid="{5DE04DFF-10FF-4C50-9E5D-D0B8FB3B7FCF}"/>
    <hyperlink ref="B110" r:id="rId55" display="30703030" xr:uid="{77744A5B-62B6-4E7B-985F-2795329DCF21}"/>
    <hyperlink ref="B75" r:id="rId56" display="10096421" xr:uid="{05F5FF7F-BD40-48E2-A180-2D1E34DC3F83}"/>
    <hyperlink ref="B4" r:id="rId57" display="55117314" xr:uid="{F1A4D871-818E-40B7-922A-95F38E98FF07}"/>
    <hyperlink ref="B125" r:id="rId58" display="10151627" xr:uid="{8D297C96-6E61-4843-888F-EC7C90F81757}"/>
    <hyperlink ref="B5" r:id="rId59" display="35431926" xr:uid="{505E8AED-433A-4F34-8AA7-8B92347DCB20}"/>
    <hyperlink ref="B92" r:id="rId60" display="12375344" xr:uid="{66740CFC-B0F4-4A6B-8386-1327F3FF79B1}"/>
    <hyperlink ref="B66" r:id="rId61" display="82735615" xr:uid="{D82764F5-9AC8-4795-A11C-DC50D960FB96}"/>
    <hyperlink ref="B39" r:id="rId62" display="12948700" xr:uid="{04DCD42B-A137-4E1A-90C1-1553ABE8CF10}"/>
    <hyperlink ref="B38" r:id="rId63" display="16314897" xr:uid="{AFC7F606-0B14-4F59-9624-45E8E8E08336}"/>
    <hyperlink ref="B33" r:id="rId64" display="11402305" xr:uid="{06E85F94-912C-4827-B0E3-A0419A176B69}"/>
    <hyperlink ref="B163" r:id="rId65" display="21459437" xr:uid="{BE054EB2-6529-4EB0-88A9-DA3A67ECB062}"/>
    <hyperlink ref="B149" r:id="rId66" display="25137736" xr:uid="{D7BE9A44-99A0-4E3B-AFD6-DAEF3FB8B539}"/>
    <hyperlink ref="B26" r:id="rId67" display="40217517" xr:uid="{220DB376-B3A1-4D87-84C1-079B33D67D01}"/>
    <hyperlink ref="B19" r:id="rId68" display="32663621" xr:uid="{D5A25CAA-338D-43A2-809D-63DCAED354C3}"/>
    <hyperlink ref="B100" r:id="rId69" display="24336212" xr:uid="{BEF644D5-A784-43FE-BEAD-7949520B72C3}"/>
    <hyperlink ref="B45" r:id="rId70" display="33260059" xr:uid="{CF77166D-2A73-44E4-B306-5CB606B39E31}"/>
    <hyperlink ref="B23" r:id="rId71" display="88185811" xr:uid="{290E34AA-FDD2-4AC4-9160-FEB5DD4384AA}"/>
    <hyperlink ref="B70" r:id="rId72" display="20830786" xr:uid="{E1D3A050-C129-4A21-ADC4-D1344F29B0E1}"/>
    <hyperlink ref="B56" r:id="rId73" display="49255616" xr:uid="{115F864A-3F1D-42CE-AF43-AF8F72893B73}"/>
    <hyperlink ref="B155" r:id="rId74" display="36943378" xr:uid="{196462C9-7962-4C58-9717-803DE59CB858}"/>
    <hyperlink ref="B81" r:id="rId75" display="25980956" xr:uid="{28D723F7-4456-413D-BB14-D917C8D678C0}"/>
    <hyperlink ref="B136" r:id="rId76" display="34706808" xr:uid="{2251D144-FDE2-4EBD-B96A-B14C48CB2DE8}"/>
    <hyperlink ref="B7" r:id="rId77" display="25868455" xr:uid="{848E0288-B681-4CB3-9742-15C5FD3CF1AA}"/>
    <hyperlink ref="B121" r:id="rId78" display="31850746" xr:uid="{71E3EFE9-64D3-4734-9478-30A9DF694DC8}"/>
    <hyperlink ref="B22" r:id="rId79" display="42233269" xr:uid="{ACBF8DC7-C5BB-443D-96B5-6BB073CDFA92}"/>
    <hyperlink ref="B76" r:id="rId80" display="22460218" xr:uid="{8703286C-17BC-467A-B385-A591AEC01DE9}"/>
    <hyperlink ref="B58" r:id="rId81" display="21856436" xr:uid="{45957EC7-431D-479E-8EE5-4931D13D5D22}"/>
    <hyperlink ref="B139" r:id="rId82" display="64600028" xr:uid="{3F33ED33-B0EB-45FD-83BA-D3C2A330E78D}"/>
    <hyperlink ref="B130" r:id="rId83" display="33649584" xr:uid="{37EE082B-A7C2-40BF-925C-171F6FDECB94}"/>
    <hyperlink ref="B151" r:id="rId84" display="13059136" xr:uid="{2436ABA7-E228-40EF-8C68-269670CB5282}"/>
    <hyperlink ref="B8" r:id="rId85" display="62749318" xr:uid="{A6BAE719-4DAE-4314-B46C-BDEC99B707F8}"/>
    <hyperlink ref="B113" r:id="rId86" display="38283715" xr:uid="{C19CB5DA-0DF8-4086-B673-815700087446}"/>
    <hyperlink ref="B189" r:id="rId87" display="28673590" xr:uid="{AE424066-9499-4B61-9B68-A57C41349591}"/>
    <hyperlink ref="B71" r:id="rId88" display="51568516" xr:uid="{2CCB324A-8980-421E-AB46-67FBE141D199}"/>
    <hyperlink ref="B80" r:id="rId89" display="29220611" xr:uid="{5949E0B3-6643-42E3-A5C2-D5B8442EB1EB}"/>
    <hyperlink ref="B57" r:id="rId90" display="35802169" xr:uid="{B7460C5E-73B8-4886-87E2-FED367CC86DB}"/>
    <hyperlink ref="B134" r:id="rId91" display="13835233" xr:uid="{6ADCE760-3178-4595-B937-F8DAA2AE3203}"/>
    <hyperlink ref="B175" r:id="rId92" display="61232915" xr:uid="{5868523D-707A-4B21-9B12-3004D84B3E05}"/>
    <hyperlink ref="B9" r:id="rId93" display="64232215" xr:uid="{0FD78DF9-18B3-469D-8CEC-F7F8962A46D4}"/>
    <hyperlink ref="B42" r:id="rId94" display="26113032" xr:uid="{54C322F1-DE29-4FD3-92F4-A4B6FBC5E4EF}"/>
    <hyperlink ref="B87" r:id="rId95" display="30895460" xr:uid="{33F79E88-FB87-495D-957B-29E4765BD2D4}"/>
    <hyperlink ref="B63" r:id="rId96" display="10859581" xr:uid="{0D69C6EC-3594-4DF7-A96C-0B542A1F78D8}"/>
    <hyperlink ref="B28" r:id="rId97" display="28155379" xr:uid="{7FEB5921-F3B1-4AFF-84FB-7E705CBAB729}"/>
    <hyperlink ref="B49" r:id="rId98" display="21594873" xr:uid="{CE750878-7259-4974-AC58-316358966E58}"/>
    <hyperlink ref="B10" r:id="rId99" display="31014859" xr:uid="{B1606C72-A5D9-46FB-BE43-3C609EAA7B8D}"/>
    <hyperlink ref="B203" r:id="rId100" display="41142111" xr:uid="{C3EA57AC-95F3-4F49-9C65-49141694E3D9}"/>
    <hyperlink ref="B11" r:id="rId101" display="25925165" xr:uid="{222BE926-F5F4-49D6-B3AD-213C669FAF25}"/>
    <hyperlink ref="B124" r:id="rId102" display="36042443" xr:uid="{A3340867-2D0E-4E4D-A93A-8578CBDA8B32}"/>
    <hyperlink ref="B105" r:id="rId103" display="11810543" xr:uid="{4A947BEE-2805-4CBF-9BD7-999B2C301601}"/>
    <hyperlink ref="B82" r:id="rId104" display="29976465" xr:uid="{A4049939-7440-4C4B-A85A-EFA58C233275}"/>
    <hyperlink ref="B50" r:id="rId105" display="26277744" xr:uid="{BFF17B99-3275-4E76-ABB1-578B6838CAAA}"/>
    <hyperlink ref="B120" r:id="rId106" display="25815432" xr:uid="{537FB376-31EF-4FD5-9B35-4D4DEECB9EFA}"/>
    <hyperlink ref="B179" r:id="rId107" display="24247791" xr:uid="{42E4FB04-4EA9-4A70-BFA5-BAFA01D60E7B}"/>
    <hyperlink ref="B96" r:id="rId108" display="27300294" xr:uid="{6591AF05-10F4-48AB-B568-360BE842346A}"/>
    <hyperlink ref="B88" r:id="rId109" display="12655142" xr:uid="{F3CF8C6C-20D7-4C0B-B010-F798918B4EDD}"/>
    <hyperlink ref="B131" r:id="rId110" display="33780532" xr:uid="{FCD2AD59-36C1-40DF-86B4-2577D9EB59E0}"/>
    <hyperlink ref="B41" r:id="rId111" display="39633078" xr:uid="{FA988ABC-1CD6-447C-BC2C-5ED640140361}"/>
    <hyperlink ref="B167" r:id="rId112" display="27905013" xr:uid="{90F3E23B-17D9-443D-B5F0-05EF5D7438DB}"/>
    <hyperlink ref="B12" r:id="rId113" display="42463825" xr:uid="{3770B645-E9FA-47C6-A291-1F77F3E3169E}"/>
    <hyperlink ref="B191" r:id="rId114" display="12560796" xr:uid="{C1742769-0E64-4A70-A18A-11ACB93B58B8}"/>
    <hyperlink ref="B107" r:id="rId115" display="36959096" xr:uid="{E1BF5E8F-79CC-4AD6-88BE-CFC22B263128}"/>
    <hyperlink ref="B186" r:id="rId116" display="26480531" xr:uid="{846FA0DE-8DD2-41EA-ACEF-1D0673C0E7B8}"/>
    <hyperlink ref="B53" r:id="rId117" display="15501847" xr:uid="{2F5D0EFA-59E5-49C4-8533-747E44ADD37E}"/>
    <hyperlink ref="B132" r:id="rId118" display="37306398" xr:uid="{3A0173A2-465F-4102-A282-4B4B0D59228A}"/>
    <hyperlink ref="B114" r:id="rId119" display="31180503" xr:uid="{2C8D19C9-CBD3-4B60-8CC0-7393890DD481}"/>
    <hyperlink ref="B194" r:id="rId120" display="81260311" xr:uid="{EFDD48DA-BC09-4105-AA8D-200DD7A280BD}"/>
    <hyperlink ref="B154" r:id="rId121" display="38243292" xr:uid="{C2C2C4B7-370B-456A-BEBA-2A2C32FFBFF6}"/>
    <hyperlink ref="B29" r:id="rId122" display="38017101" xr:uid="{21450B05-1984-40C8-ADDC-6F618FCA4203}"/>
    <hyperlink ref="B34" r:id="rId123" display="80149212" xr:uid="{4CE7CF2F-2EDB-408A-A99D-5E2E9034D135}"/>
    <hyperlink ref="B137" r:id="rId124" display="35839542" xr:uid="{FB0EF585-0C2A-4482-B375-8DAF560BE5E8}"/>
    <hyperlink ref="B146" r:id="rId125" display="49677715" xr:uid="{605208A9-1D05-466F-B4A8-3A80C6D0306E}"/>
    <hyperlink ref="B150" r:id="rId126" display="15287837" xr:uid="{68E370E3-2670-45EC-9B65-78552E9C3435}"/>
    <hyperlink ref="B119" r:id="rId127" display="16608904" xr:uid="{AC569645-4A58-4C2A-9611-4AA6A9796E76}"/>
    <hyperlink ref="B187" r:id="rId128" display="40533516" xr:uid="{D5113BE0-CED7-424B-93DB-CB91938EE826}"/>
    <hyperlink ref="B55" r:id="rId129" display="33785682" xr:uid="{600D942E-F4C9-4EB1-AE47-D2A7C22FAD58}"/>
    <hyperlink ref="B59" r:id="rId130" display="33351828" xr:uid="{4FC2FEEF-D5D0-4272-ABAD-C40CE4929D46}"/>
    <hyperlink ref="B169" r:id="rId131" display="43785028" xr:uid="{62AC6947-35EB-4B1D-BB11-95084D10BA74}"/>
    <hyperlink ref="B91" r:id="rId132" display="38437011" xr:uid="{94F7E819-01DA-4758-B068-12CC7C10936F}"/>
    <hyperlink ref="B37" r:id="rId133" display="33074964" xr:uid="{5CF8AD1A-F018-4B10-8651-C2A1844A5A39}"/>
    <hyperlink ref="B173" r:id="rId134" display="26694027" xr:uid="{1254837A-E065-4D02-B35D-D938AB906319}"/>
    <hyperlink ref="B102" r:id="rId135" display="24221768" xr:uid="{8618C140-88B0-4425-9C23-08F0FEB305F4}"/>
    <hyperlink ref="B123" r:id="rId136" display="26664535" xr:uid="{92B45BC3-456B-404E-8FF4-133813DC81E8}"/>
    <hyperlink ref="B148" r:id="rId137" display="31850002" xr:uid="{710A1296-507B-4EDB-B93C-352A2A6EB19C}"/>
    <hyperlink ref="B64" r:id="rId138" display="31089204" xr:uid="{1C7350EF-A0B8-48FA-9820-74A24AB43FDB}"/>
    <hyperlink ref="B35" r:id="rId139" display="86011719" xr:uid="{2F660A7A-8E65-41CB-A2AD-9D28A4F4767C}"/>
    <hyperlink ref="B153" r:id="rId140" display="25359607" xr:uid="{A1082A47-1272-444D-93AD-FA4670E4FDE3}"/>
    <hyperlink ref="B128" r:id="rId141" display="38312189" xr:uid="{ABCCD865-6B6B-4567-AAEA-0D129FD6395A}"/>
    <hyperlink ref="B40" r:id="rId142" display="32270433" xr:uid="{48EF54C1-CE00-4087-BA96-33C447621200}"/>
    <hyperlink ref="B142" r:id="rId143" display="25662202" xr:uid="{3115392E-604B-4D8C-AA8F-EE159BEB1441}"/>
    <hyperlink ref="B144" r:id="rId144" display="33144334" xr:uid="{86C78953-F9B1-415A-B3C8-B79D37C85E39}"/>
    <hyperlink ref="B13" r:id="rId145" display="73981328" xr:uid="{F031CD53-D8BD-453C-9E42-796770458B7F}"/>
    <hyperlink ref="B36" r:id="rId146" display="25490339" xr:uid="{901E62A4-8C69-4D2C-84B1-81C1569847E6}"/>
    <hyperlink ref="B126" r:id="rId147" display="76653313" xr:uid="{6E7EFBD0-D68C-4F74-9EAE-F50FA7DCB5C8}"/>
    <hyperlink ref="B20" r:id="rId148" display="31474701" xr:uid="{AEED5749-A4D5-44A0-923C-F8B70B574601}"/>
    <hyperlink ref="B164" r:id="rId149" display="27932150" xr:uid="{CF1FFB2F-AD8B-40A6-B29A-DDB7E5D15A56}"/>
    <hyperlink ref="B51" r:id="rId150" display="33772572" xr:uid="{5852F3B5-47FC-4BDF-BDAC-E0037E9CE88B}"/>
    <hyperlink ref="B184" r:id="rId151" display="52020212" xr:uid="{990A4A2B-9AE9-4ED8-903E-4F97FE06F9BC}"/>
    <hyperlink ref="B116" r:id="rId152" display="54638116" xr:uid="{A4D412F8-372B-47D1-A559-0160471EA056}"/>
    <hyperlink ref="B112" r:id="rId153" display="12445040" xr:uid="{EF14369D-7FBE-45AF-85AD-A03C1C6ECFEB}"/>
    <hyperlink ref="B62" r:id="rId154" display="89976219" xr:uid="{4D9AEAFE-6864-4CC0-B785-9679AEE02337}"/>
    <hyperlink ref="B93" r:id="rId155" display="17473271" xr:uid="{553D6112-A6F1-440B-9424-5008F19357DC}"/>
    <hyperlink ref="B21" r:id="rId156" display="21806331" xr:uid="{59C595CE-0C3A-4A46-8F72-72AD641066BB}"/>
    <hyperlink ref="B111" r:id="rId157" display="16935697" xr:uid="{C7F882A4-92CB-4E82-A2D7-365FB5B13635}"/>
    <hyperlink ref="B30" r:id="rId158" display="66630315" xr:uid="{21189F8B-3FAF-48E3-AC0E-91749FD0086F}"/>
    <hyperlink ref="B177" r:id="rId159" display="37904589" xr:uid="{7148B24B-EB9C-489B-8BE9-60F69C9592EF}"/>
    <hyperlink ref="B180" r:id="rId160" display="33080212" xr:uid="{3B8F29A7-E398-45CC-9FB7-ED7FE6ED82EE}"/>
    <hyperlink ref="B86" r:id="rId161" display="37067997" xr:uid="{AE5B686F-E9CE-46FB-AAEE-885BA641D4AA}"/>
    <hyperlink ref="B183" r:id="rId162" display="25490762" xr:uid="{B6BC3B58-33F0-49E2-AD51-C7B738671C2A}"/>
    <hyperlink ref="B157" r:id="rId163" display="12762704" xr:uid="{551A8353-8C2F-4861-9CD0-3DD9BDE36F77}"/>
    <hyperlink ref="B158" r:id="rId164" display="27460313" xr:uid="{341E9D93-3D22-4E3E-A2EE-BDFE9F715D71}"/>
    <hyperlink ref="B65" r:id="rId165" display="36024992" xr:uid="{6A7461D7-CDA0-4E42-9712-B5EC5ADAD577}"/>
    <hyperlink ref="B166" r:id="rId166" display="35255516" xr:uid="{E8E98E3A-2DFE-4A68-BB9D-8E8B4419EDDC}"/>
    <hyperlink ref="B98" r:id="rId167" display="17952072" xr:uid="{0AE59D8E-A176-4605-AD4D-EE7676859295}"/>
    <hyperlink ref="B145" r:id="rId168" display="34093482" xr:uid="{DBDE969F-0204-4A18-A2B1-BA7A36F8C2AB}"/>
    <hyperlink ref="B43" r:id="rId169" display="29186685" xr:uid="{125C476F-BFD0-412E-890E-F216B9DEF7F9}"/>
    <hyperlink ref="B77" r:id="rId170" display="25895010" xr:uid="{C94FF1BC-1981-4D8D-9CCB-C3CC20521234}"/>
    <hyperlink ref="B152" r:id="rId171" display="17630695" xr:uid="{1DE0A211-5470-4CF6-944C-551E68035ED9}"/>
    <hyperlink ref="B161" r:id="rId172" display="37474592" xr:uid="{F9EBA632-23CF-4089-B20C-42D904765C80}"/>
    <hyperlink ref="B108" r:id="rId173" display="34604215" xr:uid="{95234903-368E-458B-809E-767C858FC578}"/>
    <hyperlink ref="B182" r:id="rId174" display="42191930" xr:uid="{D16E8C49-E611-4093-8715-0D883C95B9C6}"/>
    <hyperlink ref="B109" r:id="rId175" display="38675281" xr:uid="{4D39F0D1-8F10-4B46-9924-1DA88452BF10}"/>
    <hyperlink ref="B14" r:id="rId176" display="25800370" xr:uid="{73DBAB8D-DB66-4B81-A122-EA4E80461DD6}"/>
    <hyperlink ref="B115" r:id="rId177" display="16930989" xr:uid="{FF096DD9-02D4-489A-B1C2-60CD9AFC7B04}"/>
    <hyperlink ref="B52" r:id="rId178" display="37954829" xr:uid="{6591807B-E754-4E00-A81F-8021DA35868B}"/>
    <hyperlink ref="B25" r:id="rId179" display="49594828" xr:uid="{E2C5B391-2B4C-4548-BA49-D6251A3822CD}"/>
    <hyperlink ref="B147" r:id="rId180" display="51391713" xr:uid="{75549681-02DC-478C-A97F-66445B76D1F8}"/>
    <hyperlink ref="B198" r:id="rId181" display="40195858" xr:uid="{8B3B9433-4BF3-4A08-93C6-8FA55BCDC22D}"/>
    <hyperlink ref="B129" r:id="rId182" display="25328523" xr:uid="{0C1AD344-C567-4637-95A5-B772E67D1794}"/>
    <hyperlink ref="B192" r:id="rId183" display="33396953" xr:uid="{2663A637-4C8B-42AF-AF2F-B48E970F6DB4}"/>
    <hyperlink ref="B27" r:id="rId184" display="67760719" xr:uid="{FA88975F-083C-44E0-9D0D-D0E40DEBF004}"/>
    <hyperlink ref="B140" r:id="rId185" display="21792802" xr:uid="{0780F97B-BD4E-4EAD-A9C0-D49158FC3F70}"/>
    <hyperlink ref="B178" r:id="rId186" display="21426695" xr:uid="{3E00A99C-28E7-4E8D-A70A-0EAD1712E88D}"/>
    <hyperlink ref="B190" r:id="rId187" display="37745324" xr:uid="{518FB2FF-AB74-40BC-A057-3183837608E5}"/>
    <hyperlink ref="B15" r:id="rId188" display="12053576" xr:uid="{DE1D9E50-6EAE-4AFC-82E1-1F8B4FFAAA6A}"/>
    <hyperlink ref="B60" r:id="rId189" display="36064412" xr:uid="{802DFFA2-1F92-46B1-A120-8D1420B76A8B}"/>
    <hyperlink ref="B54" r:id="rId190" display="18915642" xr:uid="{E2E4B4D0-C909-455A-9CE6-5A38F8CB1FE6}"/>
    <hyperlink ref="B72" r:id="rId191" display="15016213" xr:uid="{F88462D6-C4A0-484D-8B0C-65BC549F5F4F}"/>
    <hyperlink ref="B160" r:id="rId192" display="27215629" xr:uid="{5FEED5CA-6511-40B9-BB6B-575F487D91F9}"/>
    <hyperlink ref="B16" r:id="rId193" display="35420452" xr:uid="{BDA678DC-DBB7-416E-8001-D1F65073BA71}"/>
    <hyperlink ref="B117" r:id="rId194" display="40300937" xr:uid="{B2FE0689-049B-40DB-9F0E-2C2834228FD0}"/>
    <hyperlink ref="B127" r:id="rId195" display="36699493" xr:uid="{A1AC35E7-79C1-4C30-B13E-E3700FD0D890}"/>
    <hyperlink ref="B89" r:id="rId196" display="13801282" xr:uid="{4F874B8C-161C-4F3E-816A-683C50AEB772}"/>
    <hyperlink ref="B84" r:id="rId197" display="36426594" xr:uid="{747846EC-A323-44F1-ADA3-95A5A00CDA89}"/>
    <hyperlink ref="B68" r:id="rId198" display="14281746" xr:uid="{6DC8454F-5B4F-430D-8A8D-8041BBA931C7}"/>
    <hyperlink ref="B188" r:id="rId199" display="14049673" xr:uid="{5829BA84-5FF9-4CF2-AF22-A52AD74FCB8F}"/>
    <hyperlink ref="B46" r:id="rId200" display="24620417" xr:uid="{29B488E3-8D73-46EC-8886-0C7C5FB96E7E}"/>
    <hyperlink ref="B94" r:id="rId201" display="19272796" xr:uid="{76C39C44-A99C-4112-90F5-E023FDEEC9E3}"/>
    <hyperlink ref="B17" r:id="rId202" display="24393968" xr:uid="{1CE2D022-EB38-4D49-BF0D-95C0009310D9}"/>
    <hyperlink ref="B174" r:id="rId203" display="12473192" xr:uid="{F09A7F33-4836-4920-9E60-F091214296F7}"/>
    <hyperlink ref="B18" r:id="rId204" display="23145928" xr:uid="{8E404215-0A4E-47A1-8CE6-E78631F5113C}"/>
  </hyperlinks>
  <pageMargins left="0.7" right="0.7" top="0.75" bottom="0.75" header="0.3" footer="0.3"/>
  <pageSetup paperSize="9" orientation="portrait" r:id="rId205"/>
  <drawing r:id="rId206"/>
  <legacyDrawing r:id="rId207"/>
  <tableParts count="1">
    <tablePart r:id="rId20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BFC12B0536499C74B8EDA36B1F10" ma:contentTypeVersion="4" ma:contentTypeDescription="Create a new document." ma:contentTypeScope="" ma:versionID="070c0922e0e344bbd38c12bb5358b62e">
  <xsd:schema xmlns:xsd="http://www.w3.org/2001/XMLSchema" xmlns:xs="http://www.w3.org/2001/XMLSchema" xmlns:p="http://schemas.microsoft.com/office/2006/metadata/properties" xmlns:ns2="f36c38eb-db40-4d0b-836f-7c7c375d1823" targetNamespace="http://schemas.microsoft.com/office/2006/metadata/properties" ma:root="true" ma:fieldsID="933eeb1ce2d15364669fdbd64a148c42" ns2:_="">
    <xsd:import namespace="f36c38eb-db40-4d0b-836f-7c7c375d18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c38eb-db40-4d0b-836f-7c7c375d1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8E102-3CEA-4F20-BB10-05A75BE18787}">
  <ds:schemaRefs>
    <ds:schemaRef ds:uri="http://purl.org/dc/elements/1.1/"/>
    <ds:schemaRef ds:uri="http://schemas.microsoft.com/office/2006/metadata/properties"/>
    <ds:schemaRef ds:uri="491882f5-46ff-41f0-9cd3-aed70958d57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  <ds:schemaRef ds:uri="bb15162a-d9d2-4253-8627-44241a3fd610"/>
  </ds:schemaRefs>
</ds:datastoreItem>
</file>

<file path=customXml/itemProps2.xml><?xml version="1.0" encoding="utf-8"?>
<ds:datastoreItem xmlns:ds="http://schemas.openxmlformats.org/officeDocument/2006/customXml" ds:itemID="{312D4065-4ED3-4704-9D60-F1954772C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c38eb-db40-4d0b-836f-7c7c375d18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FE78BA-6A52-4DBB-BFAE-EF2A486A7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Masterark</vt:lpstr>
    </vt:vector>
  </TitlesOfParts>
  <Manager/>
  <Company>Nordjyske Holding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Bæhr</dc:creator>
  <cp:keywords/>
  <dc:description/>
  <cp:lastModifiedBy>Emilie Karen Post Madsen</cp:lastModifiedBy>
  <cp:revision/>
  <dcterms:created xsi:type="dcterms:W3CDTF">2016-08-01T12:50:21Z</dcterms:created>
  <dcterms:modified xsi:type="dcterms:W3CDTF">2024-09-18T12:04:17Z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0x01010007E0BFC12B0536499C74B8EDA36B1F10</vt:lpwstr>
  </property>
  <property fmtid="{D5CDD505-2E9C-101B-9397-08002B2CF9AE}" pid="3" name="AuthorIds_UIVersion_102400">
    <vt:lpwstr>12</vt:lpwstr>
  </property>
  <property fmtid="{D5CDD505-2E9C-101B-9397-08002B2CF9AE}" pid="4" name="AuthorIds_UIVersion_103936">
    <vt:lpwstr>13</vt:lpwstr>
  </property>
  <property fmtid="{D5CDD505-2E9C-101B-9397-08002B2CF9AE}" pid="5" name="AuthorIds_UIVersion_138240">
    <vt:lpwstr>13</vt:lpwstr>
  </property>
  <property fmtid="{D5CDD505-2E9C-101B-9397-08002B2CF9AE}" pid="6" name="AuthorIds_UIVersion_141824">
    <vt:lpwstr>13</vt:lpwstr>
  </property>
  <property fmtid="{D5CDD505-2E9C-101B-9397-08002B2CF9AE}" pid="7" name="AuthorIds_UIVersion_146944">
    <vt:lpwstr>13</vt:lpwstr>
  </property>
  <property fmtid="{D5CDD505-2E9C-101B-9397-08002B2CF9AE}" pid="8" name="AuthorIds_UIVersion_154624">
    <vt:lpwstr>13</vt:lpwstr>
  </property>
  <property fmtid="{D5CDD505-2E9C-101B-9397-08002B2CF9AE}" pid="9" name="AuthorIds_UIVersion_164352">
    <vt:lpwstr>13</vt:lpwstr>
  </property>
  <property fmtid="{D5CDD505-2E9C-101B-9397-08002B2CF9AE}" pid="10" name="AuthorIds_UIVersion_166400">
    <vt:lpwstr>13</vt:lpwstr>
  </property>
  <property fmtid="{D5CDD505-2E9C-101B-9397-08002B2CF9AE}" pid="11" name="AuthorIds_UIVersion_175616">
    <vt:lpwstr>13</vt:lpwstr>
  </property>
  <property fmtid="{D5CDD505-2E9C-101B-9397-08002B2CF9AE}" pid="12" name="AuthorIds_UIVersion_177152">
    <vt:lpwstr>6</vt:lpwstr>
  </property>
  <property fmtid="{D5CDD505-2E9C-101B-9397-08002B2CF9AE}" pid="13" name="AuthorIds_UIVersion_178176">
    <vt:lpwstr>13</vt:lpwstr>
  </property>
  <property fmtid="{D5CDD505-2E9C-101B-9397-08002B2CF9AE}" pid="14" name="AuthorIds_UIVersion_180736">
    <vt:lpwstr>23</vt:lpwstr>
  </property>
  <property fmtid="{D5CDD505-2E9C-101B-9397-08002B2CF9AE}" pid="15" name="AuthorIds_UIVersion_198144">
    <vt:lpwstr>13</vt:lpwstr>
  </property>
  <property fmtid="{D5CDD505-2E9C-101B-9397-08002B2CF9AE}" pid="16" name="AuthorIds_UIVersion_200192">
    <vt:lpwstr>13</vt:lpwstr>
  </property>
  <property fmtid="{D5CDD505-2E9C-101B-9397-08002B2CF9AE}" pid="17" name="MediaServiceImageTags">
    <vt:lpwstr/>
  </property>
</Properties>
</file>