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https://d.docs.live.net/2bae57ad8ea7bb4f/OneDrive/GitHub^J Inc/EnergyIsland/"/>
    </mc:Choice>
  </mc:AlternateContent>
  <xr:revisionPtr revIDLastSave="2" documentId="13_ncr:1_{46F39D87-D6B9-40D1-9326-C41307F19AB9}" xr6:coauthVersionLast="47" xr6:coauthVersionMax="47" xr10:uidLastSave="{B7591527-A907-408D-878B-A21E4AD08001}"/>
  <bookViews>
    <workbookView xWindow="-98" yWindow="-98" windowWidth="22695" windowHeight="14595" tabRatio="853" activeTab="1" xr2:uid="{00000000-000D-0000-FFFF-FFFF00000000}"/>
  </bookViews>
  <sheets>
    <sheet name="LOG" sheetId="22" r:id="rId1"/>
    <sheet name="Region-Time Slices" sheetId="16" r:id="rId2"/>
    <sheet name="TimePeriods" sheetId="18" r:id="rId3"/>
    <sheet name="Interpol_Extrapol_Defaults" sheetId="14" r:id="rId4"/>
    <sheet name="Import Settings" sheetId="17" r:id="rId5"/>
    <sheet name="Constants" sheetId="20" r:id="rId6"/>
    <sheet name="Defaults" sheetId="21" r:id="rId7"/>
    <sheet name="Commodity Group" sheetId="15" r:id="rId8"/>
  </sheets>
  <externalReferences>
    <externalReference r:id="rId9"/>
    <externalReference r:id="rId10"/>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9" i="20" l="1"/>
  <c r="H10" i="20"/>
  <c r="H11" i="20"/>
  <c r="H12" i="20"/>
  <c r="H13" i="20"/>
  <c r="H14" i="20"/>
  <c r="H15" i="20"/>
  <c r="H16" i="20"/>
  <c r="H17" i="20"/>
  <c r="H8" i="20"/>
  <c r="G10" i="20"/>
  <c r="M24" i="20"/>
  <c r="N24" i="20" s="1"/>
  <c r="O24" i="20" s="1"/>
  <c r="P24" i="20" s="1"/>
  <c r="Q24" i="20" s="1"/>
  <c r="R24" i="20" s="1"/>
  <c r="S24" i="20" s="1"/>
  <c r="T24" i="20" s="1"/>
  <c r="U24" i="20" s="1"/>
  <c r="V24" i="20" s="1"/>
  <c r="W24" i="20" s="1"/>
  <c r="X24" i="20" s="1"/>
  <c r="Y24" i="20" s="1"/>
  <c r="Z24" i="20" s="1"/>
  <c r="AA24" i="20" s="1"/>
  <c r="AB24" i="20" s="1"/>
  <c r="AC24" i="20" s="1"/>
  <c r="AD24" i="20" s="1"/>
  <c r="AE24" i="20" s="1"/>
  <c r="AF24" i="20" s="1"/>
  <c r="AG24" i="20" s="1"/>
  <c r="AH24" i="20" s="1"/>
  <c r="AI24" i="20" s="1"/>
  <c r="AJ24" i="20" s="1"/>
  <c r="AK24" i="20" s="1"/>
  <c r="AL24" i="20" s="1"/>
  <c r="AM24" i="20" s="1"/>
  <c r="AN24" i="20" s="1"/>
  <c r="AO24" i="20" s="1"/>
  <c r="AP24" i="20" s="1"/>
  <c r="AQ24" i="20" s="1"/>
  <c r="AR24" i="20" s="1"/>
  <c r="AS24" i="20" s="1"/>
  <c r="AT24" i="20" s="1"/>
  <c r="AU24" i="20" s="1"/>
  <c r="AV24" i="20" s="1"/>
  <c r="AW24" i="20" s="1"/>
  <c r="AX24" i="20" s="1"/>
  <c r="AY24" i="20" s="1"/>
  <c r="AZ24" i="20" s="1"/>
  <c r="V25" i="20" l="1"/>
  <c r="G17" i="20"/>
  <c r="G16" i="20" l="1"/>
  <c r="G14" i="20" l="1"/>
  <c r="G15" i="20"/>
  <c r="D4" i="22"/>
  <c r="D5" i="22"/>
  <c r="M28" i="20"/>
  <c r="N28" i="20"/>
  <c r="O28" i="20"/>
  <c r="P28" i="20"/>
  <c r="Q28" i="20"/>
  <c r="R28" i="20"/>
  <c r="S28" i="20"/>
  <c r="T28" i="20"/>
  <c r="U28" i="20"/>
  <c r="V28" i="20"/>
  <c r="W28" i="20"/>
  <c r="X28" i="20"/>
  <c r="Y28" i="20"/>
  <c r="Z28" i="20"/>
  <c r="AA28" i="20"/>
  <c r="AB28" i="20"/>
  <c r="AC28" i="20"/>
  <c r="AD28" i="20"/>
  <c r="AE28" i="20"/>
  <c r="AF28" i="20"/>
  <c r="AG28" i="20"/>
  <c r="AH28" i="20"/>
  <c r="AI28" i="20"/>
  <c r="AJ28" i="20"/>
  <c r="AK28" i="20"/>
  <c r="AL28" i="20"/>
  <c r="AM28" i="20"/>
  <c r="AN28" i="20"/>
  <c r="AO28" i="20"/>
  <c r="AP28" i="20"/>
  <c r="AQ28" i="20"/>
  <c r="AR28" i="20"/>
  <c r="AS28" i="20"/>
  <c r="AT28" i="20"/>
  <c r="AU28" i="20"/>
  <c r="AV28" i="20"/>
  <c r="AW28" i="20"/>
  <c r="AX28" i="20"/>
  <c r="AY28" i="20"/>
  <c r="AZ28" i="20"/>
  <c r="L28" i="20"/>
  <c r="D6" i="22"/>
  <c r="D7" i="22"/>
  <c r="AZ25" i="20"/>
  <c r="AY25" i="20"/>
  <c r="AX25" i="20"/>
  <c r="AW25" i="20"/>
  <c r="AV25" i="20"/>
  <c r="AU25" i="20"/>
  <c r="AT25" i="20"/>
  <c r="AS25" i="20"/>
  <c r="AR25" i="20"/>
  <c r="AQ25" i="20"/>
  <c r="AP25" i="20"/>
  <c r="AO25" i="20"/>
  <c r="AN25" i="20"/>
  <c r="AM25" i="20"/>
  <c r="AL25" i="20"/>
  <c r="AK25" i="20"/>
  <c r="AJ25" i="20"/>
  <c r="AI25" i="20"/>
  <c r="AH25" i="20"/>
  <c r="AG25" i="20"/>
  <c r="AF25" i="20"/>
  <c r="AE25" i="20"/>
  <c r="AD25" i="20"/>
  <c r="AC25" i="20"/>
  <c r="AB25" i="20"/>
  <c r="AA25" i="20"/>
  <c r="Z25" i="20"/>
  <c r="Y25" i="20"/>
  <c r="X25" i="20"/>
  <c r="W25" i="20"/>
  <c r="U25" i="20"/>
  <c r="E17" i="20" s="1"/>
  <c r="T25" i="20"/>
  <c r="E16" i="20" s="1"/>
  <c r="S25" i="20"/>
  <c r="E15" i="20" s="1"/>
  <c r="R25" i="20"/>
  <c r="E14" i="20" s="1"/>
  <c r="Q25" i="20"/>
  <c r="E13" i="20" s="1"/>
  <c r="P25" i="20"/>
  <c r="E12" i="20" s="1"/>
  <c r="O25" i="20"/>
  <c r="E11" i="20" s="1"/>
  <c r="N25" i="20"/>
  <c r="E10" i="20" s="1"/>
  <c r="M25" i="20"/>
  <c r="E9" i="20" s="1"/>
  <c r="L25" i="20"/>
  <c r="E8" i="20" s="1"/>
  <c r="G13" i="20"/>
  <c r="G12" i="20"/>
  <c r="G11" i="20"/>
  <c r="G9" i="20"/>
  <c r="G8" i="20"/>
  <c r="E19" i="20"/>
  <c r="D9" i="22"/>
  <c r="D10" i="22"/>
  <c r="D11" i="22"/>
  <c r="D12" i="22"/>
  <c r="D13" i="22"/>
  <c r="D14" i="22"/>
  <c r="D15" i="22"/>
  <c r="N6" i="16"/>
  <c r="N5" i="16"/>
  <c r="Q8" i="16"/>
  <c r="Q7" i="16"/>
  <c r="Q6" i="16"/>
  <c r="Q5" i="16"/>
  <c r="K8" i="16"/>
  <c r="K7" i="16"/>
  <c r="K6" i="16"/>
  <c r="K5" i="16"/>
  <c r="H7" i="14"/>
  <c r="G7"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4" authorId="0" shapeId="0" xr:uid="{00000000-0006-0000-0100-000001000000}">
      <text>
        <r>
          <rPr>
            <sz val="8"/>
            <color indexed="81"/>
            <rFont val="Tahoma"/>
            <family val="2"/>
          </rPr>
          <t>Automatically created for a New Project</t>
        </r>
      </text>
    </comment>
    <comment ref="G6" authorId="0" shapeId="0" xr:uid="{00000000-0006-0000-0100-000002000000}">
      <text>
        <r>
          <rPr>
            <b/>
            <sz val="9"/>
            <color indexed="81"/>
            <rFont val="Tahoma"/>
            <family val="2"/>
          </rPr>
          <t xml:space="preserve">Intermediate: from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Kristoffer Steen Andersen</author>
  </authors>
  <commentList>
    <comment ref="E8" authorId="0" shapeId="0" xr:uid="{00000000-0006-0000-0500-000001000000}">
      <text>
        <r>
          <rPr>
            <sz val="9"/>
            <color indexed="81"/>
            <rFont val="Tahoma"/>
            <family val="2"/>
          </rPr>
          <t>http://iea-etsap.org/docs/TIMES-3.1-Information-Note.pdf
2.1 Currency conversions
Starting from version 3.0.5, TIMES provides a mechanism for making currency
conversions inside the model generator. This means that one no longer needs to
maintain the model database in a single currency, but one can use any number
of multiple currencies, which are then converted into a selected “run” currency
when the model is run.
The new attributes for specifying currency conversions are the following:
PARAMETER R_CUREX(reg,cur1,cur2)
PARAMETER G_CUREX(cur1,cur2)
The parameter R_CUREX defines region-specific currency conversion factors from currency cur1 to currency cur2, and the parameter G_CUREX defines global
currency conversion factors.
The currency (or currencies) that will actually be used in the model must always have a discount rate G_DRATE specified. Any currency CUR1 will be converted to another currency CUR2 only if in the conversion tables there exists for CUR1 a single target currency CUR2 that has a discount rate specified in the model. 
The converted currency CUR1 will, of course, then not be used in the model.
Example: Assume that you have used in your model database the currencies
EUR95, EUR00, EUR05, USD00 and USD05, and would like to convert all of them
into EUR09 (2009 Euros) when running the model. 
The conversions can be defined by using the global conversion attribute in the following way (the numerical values should be considered exemplificationary only):
PARAMETER G_CUREX /
EUR95.EUR09 1.25
EUR00.EUR09 1.16
EUR05.EUR09 1.08
USD00.EUR09 0.95
USD05.EUR09 0.87
/ ;
In order to use the EUR09 currency as the basic model currency, the discount rate attribute G_DRATE(r,y,cur) must also be defined for EUR09 in all model regions.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G6" authorId="0" shapeId="0" xr:uid="{00000000-0006-0000-0700-000001000000}">
      <text>
        <r>
          <rPr>
            <sz val="8"/>
            <color indexed="81"/>
            <rFont val="Tahoma"/>
            <family val="2"/>
          </rPr>
          <t xml:space="preserve">Possible definitions
</t>
        </r>
        <r>
          <rPr>
            <b/>
            <sz val="8"/>
            <color indexed="81"/>
            <rFont val="Tahoma"/>
            <family val="2"/>
          </rPr>
          <t xml:space="preserve">Y </t>
        </r>
        <r>
          <rPr>
            <sz val="8"/>
            <color indexed="81"/>
            <rFont val="Tahoma"/>
            <family val="2"/>
          </rPr>
          <t xml:space="preserve">or a </t>
        </r>
        <r>
          <rPr>
            <b/>
            <sz val="8"/>
            <color indexed="81"/>
            <rFont val="Tahoma"/>
            <family val="2"/>
          </rPr>
          <t>positive number</t>
        </r>
        <r>
          <rPr>
            <sz val="8"/>
            <color indexed="81"/>
            <rFont val="Tahoma"/>
            <family val="2"/>
          </rPr>
          <t xml:space="preserve"> (mean apply this User CG in that region)
Empty mean this User CG is not applied in that region</t>
        </r>
      </text>
    </comment>
  </commentList>
</comments>
</file>

<file path=xl/sharedStrings.xml><?xml version="1.0" encoding="utf-8"?>
<sst xmlns="http://schemas.openxmlformats.org/spreadsheetml/2006/main" count="231" uniqueCount="156">
  <si>
    <t>~TFM_UPD</t>
  </si>
  <si>
    <t>Interpolation Options</t>
  </si>
  <si>
    <t>IMP*Z</t>
  </si>
  <si>
    <t>AllRegions</t>
  </si>
  <si>
    <t>ACTCOST</t>
  </si>
  <si>
    <t>IMPDEMZ</t>
  </si>
  <si>
    <t>User-Defined CG</t>
  </si>
  <si>
    <t>~TFM_COMGRP</t>
  </si>
  <si>
    <t>Name</t>
  </si>
  <si>
    <t>Description</t>
  </si>
  <si>
    <t>~BookRegions_Map</t>
  </si>
  <si>
    <t>~TimePeriods</t>
  </si>
  <si>
    <t>~TimeSlices</t>
  </si>
  <si>
    <t>Season</t>
  </si>
  <si>
    <t>Weekly</t>
  </si>
  <si>
    <t>DayNite</t>
  </si>
  <si>
    <t>BookName</t>
  </si>
  <si>
    <t>Region</t>
  </si>
  <si>
    <t>IRE</t>
  </si>
  <si>
    <t>~TFM_INS</t>
  </si>
  <si>
    <t>TimeSlice</t>
  </si>
  <si>
    <t>LimType</t>
  </si>
  <si>
    <t>Attribute</t>
  </si>
  <si>
    <t>Year</t>
  </si>
  <si>
    <t>Pset_Set</t>
  </si>
  <si>
    <t>Pset_PN</t>
  </si>
  <si>
    <t>Pset_CI</t>
  </si>
  <si>
    <t>Pset_CO</t>
  </si>
  <si>
    <t>Cset_Set</t>
  </si>
  <si>
    <t>Cset_CN</t>
  </si>
  <si>
    <t>Cset_CD</t>
  </si>
  <si>
    <t>Pset_PD</t>
  </si>
  <si>
    <t/>
  </si>
  <si>
    <t>~ImpSettings</t>
  </si>
  <si>
    <t>Option</t>
  </si>
  <si>
    <t>Value</t>
  </si>
  <si>
    <t>Check #DIV/0 and #REF errors in Templates</t>
  </si>
  <si>
    <t>Create Dummy Imports for Energy and Material Commodities</t>
  </si>
  <si>
    <t>Create Dummy Imports for Demands</t>
  </si>
  <si>
    <t>Generate Vintage Bounds</t>
  </si>
  <si>
    <t>~StartYear</t>
  </si>
  <si>
    <t>~ActivePDef</t>
  </si>
  <si>
    <t>* Define the explicit commodity groups needed</t>
  </si>
  <si>
    <t>Commodity Group Description</t>
  </si>
  <si>
    <t>Dummy Imp Prices</t>
  </si>
  <si>
    <t>* Set the interpolation rules for key parameters and other data manipulation options. In the following table a standard set of key parameters and manipulation options. See the Getting Started for more informations</t>
  </si>
  <si>
    <t>*Set a default price or apply a factor for those IMPorts with "Z" in the name.</t>
  </si>
  <si>
    <t>Discount</t>
  </si>
  <si>
    <t>* Define constants for the model</t>
  </si>
  <si>
    <t>~Currencies</t>
  </si>
  <si>
    <t>Currency</t>
  </si>
  <si>
    <t>~DefUnits</t>
  </si>
  <si>
    <t>Process_ActUnit</t>
  </si>
  <si>
    <t>Process_CapUnit</t>
  </si>
  <si>
    <t>Commodity_Unit</t>
  </si>
  <si>
    <t>PJ</t>
  </si>
  <si>
    <t>Pja</t>
  </si>
  <si>
    <t>DK</t>
  </si>
  <si>
    <t>ELC</t>
  </si>
  <si>
    <t>SUP</t>
  </si>
  <si>
    <t>DEM</t>
  </si>
  <si>
    <t>MW</t>
  </si>
  <si>
    <t>*Commodity Group Name</t>
  </si>
  <si>
    <t>G_DYEAR</t>
  </si>
  <si>
    <t>COM_IE</t>
  </si>
  <si>
    <t>WD</t>
  </si>
  <si>
    <t>D</t>
  </si>
  <si>
    <t>S</t>
  </si>
  <si>
    <t>F</t>
  </si>
  <si>
    <t>W</t>
  </si>
  <si>
    <t>R</t>
  </si>
  <si>
    <t>Spring</t>
  </si>
  <si>
    <t>Summer</t>
  </si>
  <si>
    <t>Fall</t>
  </si>
  <si>
    <t>Winter</t>
  </si>
  <si>
    <t>ELCC</t>
  </si>
  <si>
    <t>COM_PROJ</t>
  </si>
  <si>
    <t>DKE</t>
  </si>
  <si>
    <t>DKW</t>
  </si>
  <si>
    <t>NW</t>
  </si>
  <si>
    <t>DumVarforUC</t>
  </si>
  <si>
    <t>HOU</t>
  </si>
  <si>
    <t>kST</t>
  </si>
  <si>
    <t>Working Day</t>
  </si>
  <si>
    <t>Non Working Day</t>
  </si>
  <si>
    <t>CHPR</t>
  </si>
  <si>
    <t>FX,UP</t>
  </si>
  <si>
    <t>A</t>
  </si>
  <si>
    <t>C</t>
  </si>
  <si>
    <t>B</t>
  </si>
  <si>
    <t>Wind High, Power demand Low</t>
  </si>
  <si>
    <t>"Rest"</t>
  </si>
  <si>
    <t>Power High, Wind Low</t>
  </si>
  <si>
    <t>MKr10</t>
  </si>
  <si>
    <t>MKr11</t>
  </si>
  <si>
    <t>MKr12</t>
  </si>
  <si>
    <t>MKr13</t>
  </si>
  <si>
    <t>MKr14</t>
  </si>
  <si>
    <t>MKr15</t>
  </si>
  <si>
    <t>CURR</t>
  </si>
  <si>
    <t>Other_Indexes</t>
  </si>
  <si>
    <t>G_CUREX</t>
  </si>
  <si>
    <t>Deflator &amp; Currency</t>
  </si>
  <si>
    <t>*Note: 2035 values are kept until 2050</t>
  </si>
  <si>
    <t>PYF (BVT-Deflator)</t>
  </si>
  <si>
    <t>BVT for price year</t>
  </si>
  <si>
    <t>EWUS (Dollarkurs)</t>
  </si>
  <si>
    <t>Log</t>
  </si>
  <si>
    <t>NO PV</t>
  </si>
  <si>
    <t>Date</t>
  </si>
  <si>
    <t>Sheet Name</t>
  </si>
  <si>
    <t>Cells</t>
  </si>
  <si>
    <t>Comments</t>
  </si>
  <si>
    <t>Rikke Næraa</t>
  </si>
  <si>
    <t>Region-Time Slices</t>
  </si>
  <si>
    <t>Changed to NO PV from PEAK</t>
  </si>
  <si>
    <t>Order of TS changed  now ACDB - before ADCB</t>
  </si>
  <si>
    <t xml:space="preserve">* Trying to highlight what should be change if TS is changed </t>
  </si>
  <si>
    <t>Constants</t>
  </si>
  <si>
    <t>updated with NO PV data</t>
  </si>
  <si>
    <t>updated with NO PV data nov</t>
  </si>
  <si>
    <t>Price year:</t>
  </si>
  <si>
    <t>*Inflation rate of current year is the change in the deflator based on the previous year</t>
  </si>
  <si>
    <t>EURO (Eurokurs)</t>
  </si>
  <si>
    <t>ksa</t>
  </si>
  <si>
    <t>Opdateret med endeligt Konvergensprogram 2014 fra FM</t>
  </si>
  <si>
    <t>Opdateret med endeligt Konvergensprogram 2015 fra FM</t>
  </si>
  <si>
    <t>Updated the currency conversion to the convergens programme 2015</t>
  </si>
  <si>
    <t>P41annual</t>
  </si>
  <si>
    <t>E46</t>
  </si>
  <si>
    <t>7% losses based on RAMSES</t>
  </si>
  <si>
    <t>MKr16</t>
  </si>
  <si>
    <t>Kristoffer Steen Andersen</t>
  </si>
  <si>
    <t>Changed base year to 2012 in order to facillitate linking with CGE - which is based of year 2012 values…</t>
  </si>
  <si>
    <t>Lars Brømsøe Termansen</t>
  </si>
  <si>
    <t>TimePeriods</t>
  </si>
  <si>
    <t>Add new milestone definitions to accomodate Energy Outlook 2016 development</t>
  </si>
  <si>
    <t>B2035-2050</t>
  </si>
  <si>
    <t>A2035-2050</t>
  </si>
  <si>
    <t>Implied Inflation rate</t>
  </si>
  <si>
    <t>lbt</t>
  </si>
  <si>
    <t>Opdateret med endeligt lang fremskrivning efterår 2016</t>
  </si>
  <si>
    <t>Updated to long term forecast from ministry of finance dated fall 2016</t>
  </si>
  <si>
    <t>Olexandr Balyk</t>
  </si>
  <si>
    <t>Removed timeslice duration from this table; moved to a scenario file</t>
  </si>
  <si>
    <t>MKr17</t>
  </si>
  <si>
    <t>P2100</t>
  </si>
  <si>
    <t>MKr18</t>
  </si>
  <si>
    <t>MKr19</t>
  </si>
  <si>
    <t>~TFM_MIG</t>
  </si>
  <si>
    <t>MKr20</t>
  </si>
  <si>
    <t>MBS</t>
  </si>
  <si>
    <t>https://fm.dk/udgivelser/2020/august/dk2025-en-groen-retfaerdig-og-ansvarlig-genopretning-af-dansk-oekonomi/</t>
  </si>
  <si>
    <t>Opdateret med DK2025</t>
  </si>
  <si>
    <t xml:space="preserve">Source: DK2025 </t>
  </si>
  <si>
    <t>DKISL1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</si>
</sst>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_([$€]* #,##0.00_);_([$€]* \(#,##0.00\);_([$€]* &quot;-&quot;??_);_(@_)"/>
  </numFmts>
  <fonts count="31"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sz val="8"/>
      <color indexed="81"/>
      <name val="Tahoma"/>
      <family val="2"/>
    </font>
    <font>
      <sz val="8"/>
      <name val="Arial"/>
      <family val="2"/>
    </font>
    <font>
      <sz val="10"/>
      <name val="Arial"/>
      <family val="2"/>
    </font>
    <font>
      <sz val="12"/>
      <color indexed="12"/>
      <name val="Arial"/>
      <family val="2"/>
    </font>
    <font>
      <b/>
      <sz val="8"/>
      <color indexed="81"/>
      <name val="Tahoma"/>
      <family val="2"/>
    </font>
    <font>
      <sz val="10"/>
      <name val="Courier"/>
      <family val="3"/>
    </font>
    <font>
      <sz val="12"/>
      <color indexed="53"/>
      <name val="Arial"/>
      <family val="2"/>
    </font>
    <font>
      <sz val="14"/>
      <color indexed="9"/>
      <name val="Arial"/>
      <family val="2"/>
    </font>
    <font>
      <sz val="10"/>
      <name val="Calibri"/>
      <family val="2"/>
    </font>
    <font>
      <sz val="9"/>
      <color indexed="8"/>
      <name val="Times New Roman"/>
      <family val="1"/>
    </font>
    <font>
      <sz val="9"/>
      <name val="Times New Roman"/>
      <family val="1"/>
    </font>
    <font>
      <b/>
      <sz val="9"/>
      <name val="Times New Roman"/>
      <family val="1"/>
    </font>
    <font>
      <sz val="9"/>
      <color indexed="81"/>
      <name val="Tahoma"/>
      <family val="2"/>
    </font>
    <font>
      <b/>
      <sz val="9"/>
      <color indexed="81"/>
      <name val="Tahoma"/>
      <family val="2"/>
    </font>
    <font>
      <b/>
      <sz val="10"/>
      <name val="Calibri"/>
      <family val="2"/>
    </font>
    <font>
      <sz val="10"/>
      <name val="Arial"/>
      <family val="2"/>
    </font>
    <font>
      <sz val="11"/>
      <color theme="1"/>
      <name val="Calibri"/>
      <family val="2"/>
      <scheme val="minor"/>
    </font>
    <font>
      <b/>
      <sz val="11"/>
      <color theme="1"/>
      <name val="Calibri"/>
      <family val="2"/>
      <scheme val="minor"/>
    </font>
    <font>
      <b/>
      <sz val="9"/>
      <name val="Calibri"/>
      <family val="2"/>
      <scheme val="minor"/>
    </font>
    <font>
      <b/>
      <sz val="10"/>
      <color theme="1"/>
      <name val="Calibri"/>
      <family val="2"/>
    </font>
    <font>
      <b/>
      <sz val="10"/>
      <color rgb="FF0000FF"/>
      <name val="Arial"/>
      <family val="2"/>
    </font>
    <font>
      <b/>
      <sz val="15"/>
      <color theme="1"/>
      <name val="Calibri"/>
      <family val="2"/>
      <scheme val="minor"/>
    </font>
    <font>
      <i/>
      <sz val="11"/>
      <color theme="1"/>
      <name val="Calibri"/>
      <family val="2"/>
      <scheme val="minor"/>
    </font>
    <font>
      <b/>
      <sz val="11"/>
      <name val="Calibri"/>
      <family val="2"/>
      <scheme val="minor"/>
    </font>
    <font>
      <i/>
      <sz val="11"/>
      <color rgb="FFFF0000"/>
      <name val="Calibri"/>
      <family val="2"/>
      <scheme val="minor"/>
    </font>
    <font>
      <u/>
      <sz val="10"/>
      <color theme="10"/>
      <name val="Arial"/>
      <family val="2"/>
    </font>
  </fonts>
  <fills count="13">
    <fill>
      <patternFill patternType="none"/>
    </fill>
    <fill>
      <patternFill patternType="gray125"/>
    </fill>
    <fill>
      <patternFill patternType="solid">
        <fgColor indexed="47"/>
        <bgColor indexed="64"/>
      </patternFill>
    </fill>
    <fill>
      <patternFill patternType="solid">
        <fgColor indexed="55"/>
        <bgColor indexed="64"/>
      </patternFill>
    </fill>
    <fill>
      <patternFill patternType="solid">
        <fgColor indexed="12"/>
        <bgColor indexed="64"/>
      </patternFill>
    </fill>
    <fill>
      <patternFill patternType="solid">
        <fgColor indexed="29"/>
        <bgColor indexed="64"/>
      </patternFill>
    </fill>
    <fill>
      <patternFill patternType="solid">
        <fgColor indexed="43"/>
        <bgColor indexed="64"/>
      </patternFill>
    </fill>
    <fill>
      <patternFill patternType="solid">
        <fgColor indexed="42"/>
        <bgColor indexed="64"/>
      </patternFill>
    </fill>
    <fill>
      <patternFill patternType="solid">
        <fgColor rgb="FFFA72EC"/>
        <bgColor indexed="64"/>
      </patternFill>
    </fill>
    <fill>
      <patternFill patternType="solid">
        <fgColor theme="6" tint="0.59999389629810485"/>
        <bgColor indexed="64"/>
      </patternFill>
    </fill>
    <fill>
      <patternFill patternType="solid">
        <fgColor rgb="FFFFFF80"/>
        <bgColor indexed="64"/>
      </patternFill>
    </fill>
    <fill>
      <patternFill patternType="solid">
        <fgColor theme="4" tint="0.59999389629810485"/>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0"/>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right/>
      <top/>
      <bottom style="thin">
        <color indexed="64"/>
      </bottom>
      <diagonal/>
    </border>
    <border>
      <left/>
      <right style="medium">
        <color rgb="FF4A82BD"/>
      </right>
      <top/>
      <bottom/>
      <diagonal/>
    </border>
    <border>
      <left/>
      <right/>
      <top style="thin">
        <color auto="1"/>
      </top>
      <bottom style="thin">
        <color auto="1"/>
      </bottom>
      <diagonal/>
    </border>
  </borders>
  <cellStyleXfs count="18">
    <xf numFmtId="0" fontId="0" fillId="0" borderId="0"/>
    <xf numFmtId="0" fontId="7" fillId="0" borderId="0" applyNumberFormat="0" applyFont="0" applyFill="0" applyBorder="0" applyProtection="0">
      <alignment horizontal="left" vertical="center" indent="5"/>
    </xf>
    <xf numFmtId="4" fontId="14" fillId="2" borderId="1">
      <alignment horizontal="right" vertical="center"/>
    </xf>
    <xf numFmtId="4" fontId="14" fillId="2" borderId="1">
      <alignment horizontal="right" vertical="center"/>
    </xf>
    <xf numFmtId="0" fontId="15" fillId="0" borderId="2">
      <alignment horizontal="left" vertical="center" wrapText="1" indent="2"/>
    </xf>
    <xf numFmtId="165" fontId="7" fillId="0" borderId="0" applyFont="0" applyFill="0" applyBorder="0" applyAlignment="0" applyProtection="0"/>
    <xf numFmtId="4" fontId="15" fillId="0" borderId="0" applyBorder="0">
      <alignment horizontal="right" vertical="center"/>
    </xf>
    <xf numFmtId="0" fontId="7" fillId="0" borderId="0"/>
    <xf numFmtId="0" fontId="7" fillId="0" borderId="0"/>
    <xf numFmtId="0" fontId="21" fillId="0" borderId="0"/>
    <xf numFmtId="4" fontId="15" fillId="0" borderId="1" applyFill="0" applyBorder="0" applyProtection="0">
      <alignment horizontal="right" vertical="center"/>
    </xf>
    <xf numFmtId="0" fontId="16" fillId="0" borderId="0" applyNumberFormat="0" applyFill="0" applyBorder="0" applyProtection="0">
      <alignment horizontal="left" vertical="center"/>
    </xf>
    <xf numFmtId="0" fontId="7" fillId="3" borderId="0" applyNumberFormat="0" applyFont="0" applyBorder="0" applyAlignment="0" applyProtection="0"/>
    <xf numFmtId="0" fontId="10" fillId="0" borderId="0"/>
    <xf numFmtId="9" fontId="3" fillId="0" borderId="0" applyFont="0" applyFill="0" applyBorder="0" applyAlignment="0" applyProtection="0"/>
    <xf numFmtId="4" fontId="15" fillId="0" borderId="0"/>
    <xf numFmtId="0" fontId="2" fillId="0" borderId="0"/>
    <xf numFmtId="0" fontId="30" fillId="0" borderId="0" applyNumberFormat="0" applyFill="0" applyBorder="0" applyAlignment="0" applyProtection="0"/>
  </cellStyleXfs>
  <cellXfs count="77">
    <xf numFmtId="0" fontId="0" fillId="0" borderId="0" xfId="0"/>
    <xf numFmtId="0" fontId="4" fillId="0" borderId="0" xfId="0" applyFont="1"/>
    <xf numFmtId="0" fontId="0" fillId="0" borderId="0" xfId="0" quotePrefix="1"/>
    <xf numFmtId="0" fontId="0" fillId="0" borderId="0" xfId="0" applyFill="1"/>
    <xf numFmtId="0" fontId="11" fillId="0" borderId="0" xfId="0" applyFont="1" applyFill="1"/>
    <xf numFmtId="0" fontId="8" fillId="0" borderId="0" xfId="0" applyFont="1" applyFill="1"/>
    <xf numFmtId="0" fontId="12" fillId="4" borderId="0" xfId="0" applyFont="1" applyFill="1" applyBorder="1" applyAlignment="1">
      <alignment horizontal="left"/>
    </xf>
    <xf numFmtId="0" fontId="0" fillId="0" borderId="0" xfId="0" applyAlignment="1">
      <alignment horizontal="center"/>
    </xf>
    <xf numFmtId="0" fontId="7" fillId="0" borderId="0" xfId="7"/>
    <xf numFmtId="2" fontId="7" fillId="0" borderId="0" xfId="7" applyNumberFormat="1"/>
    <xf numFmtId="0" fontId="7" fillId="0" borderId="0" xfId="7" applyFill="1"/>
    <xf numFmtId="0" fontId="7" fillId="0" borderId="0" xfId="0" applyFont="1"/>
    <xf numFmtId="0" fontId="0" fillId="5" borderId="0" xfId="0" applyFill="1"/>
    <xf numFmtId="0" fontId="13" fillId="6" borderId="3" xfId="0" applyFont="1" applyFill="1" applyBorder="1" applyAlignment="1">
      <alignment horizontal="left" vertical="center" wrapText="1"/>
    </xf>
    <xf numFmtId="0" fontId="7" fillId="0" borderId="0" xfId="0" applyFont="1" applyFill="1"/>
    <xf numFmtId="0" fontId="23" fillId="7" borderId="4" xfId="7" applyFont="1" applyFill="1" applyBorder="1" applyAlignment="1">
      <alignment horizontal="center" wrapText="1"/>
    </xf>
    <xf numFmtId="0" fontId="0" fillId="0" borderId="0" xfId="0" applyFill="1" applyAlignment="1">
      <alignment horizontal="center"/>
    </xf>
    <xf numFmtId="2" fontId="7" fillId="0" borderId="0" xfId="7" applyNumberFormat="1" applyFill="1"/>
    <xf numFmtId="0" fontId="0" fillId="8" borderId="0" xfId="0" applyFill="1"/>
    <xf numFmtId="0" fontId="7" fillId="9" borderId="0" xfId="0" applyFont="1" applyFill="1"/>
    <xf numFmtId="0" fontId="0" fillId="9" borderId="0" xfId="0" applyFill="1"/>
    <xf numFmtId="0" fontId="0" fillId="0" borderId="0" xfId="0" applyFill="1" applyBorder="1"/>
    <xf numFmtId="0" fontId="24" fillId="0" borderId="0" xfId="0" applyFont="1" applyFill="1" applyBorder="1" applyAlignment="1"/>
    <xf numFmtId="0" fontId="24" fillId="0" borderId="0" xfId="0" applyFont="1" applyFill="1" applyBorder="1" applyAlignment="1">
      <alignment horizontal="center"/>
    </xf>
    <xf numFmtId="0" fontId="7" fillId="8" borderId="0" xfId="0" applyFont="1" applyFill="1" applyBorder="1"/>
    <xf numFmtId="0" fontId="7" fillId="8" borderId="0" xfId="0" applyFont="1" applyFill="1"/>
    <xf numFmtId="0" fontId="25" fillId="0" borderId="0" xfId="0" applyFont="1"/>
    <xf numFmtId="0" fontId="19" fillId="10" borderId="5" xfId="0" applyFont="1" applyFill="1" applyBorder="1" applyAlignment="1">
      <alignment horizontal="left" vertical="center" wrapText="1"/>
    </xf>
    <xf numFmtId="0" fontId="19" fillId="10" borderId="6" xfId="0" applyFont="1" applyFill="1" applyBorder="1" applyAlignment="1">
      <alignment horizontal="left" vertical="center" wrapText="1"/>
    </xf>
    <xf numFmtId="0" fontId="26" fillId="0" borderId="0" xfId="0" applyFont="1" applyFill="1" applyAlignment="1">
      <alignment horizontal="left"/>
    </xf>
    <xf numFmtId="0" fontId="0" fillId="0" borderId="0" xfId="0" applyAlignment="1">
      <alignment horizontal="left"/>
    </xf>
    <xf numFmtId="164" fontId="0" fillId="0" borderId="0" xfId="0" applyNumberFormat="1" applyAlignment="1">
      <alignment horizontal="center"/>
    </xf>
    <xf numFmtId="0" fontId="22" fillId="11" borderId="8" xfId="0" applyFont="1" applyFill="1" applyBorder="1" applyAlignment="1">
      <alignment horizontal="left"/>
    </xf>
    <xf numFmtId="0" fontId="22" fillId="11" borderId="9" xfId="0" applyFont="1" applyFill="1" applyBorder="1" applyAlignment="1">
      <alignment horizontal="center"/>
    </xf>
    <xf numFmtId="0" fontId="22" fillId="11" borderId="10" xfId="0" applyFont="1" applyFill="1" applyBorder="1" applyAlignment="1">
      <alignment horizontal="center"/>
    </xf>
    <xf numFmtId="0" fontId="0" fillId="11" borderId="11" xfId="0" applyFont="1" applyFill="1" applyBorder="1" applyAlignment="1">
      <alignment horizontal="left"/>
    </xf>
    <xf numFmtId="164" fontId="0" fillId="11" borderId="0" xfId="0" applyNumberFormat="1" applyFont="1" applyFill="1" applyBorder="1" applyAlignment="1">
      <alignment horizontal="center"/>
    </xf>
    <xf numFmtId="0" fontId="0" fillId="11" borderId="11" xfId="0" applyFont="1" applyFill="1" applyBorder="1"/>
    <xf numFmtId="10" fontId="20" fillId="11" borderId="0" xfId="14" applyNumberFormat="1" applyFont="1" applyFill="1" applyBorder="1" applyAlignment="1">
      <alignment horizontal="center"/>
    </xf>
    <xf numFmtId="2" fontId="0" fillId="11" borderId="0" xfId="0" applyNumberFormat="1" applyFont="1" applyFill="1" applyBorder="1" applyAlignment="1">
      <alignment horizontal="center"/>
    </xf>
    <xf numFmtId="2" fontId="0" fillId="12" borderId="0" xfId="0" applyNumberFormat="1" applyFont="1" applyFill="1" applyBorder="1" applyAlignment="1">
      <alignment horizontal="center"/>
    </xf>
    <xf numFmtId="2" fontId="0" fillId="11" borderId="12" xfId="0" applyNumberFormat="1" applyFont="1" applyFill="1" applyBorder="1" applyAlignment="1">
      <alignment horizontal="center"/>
    </xf>
    <xf numFmtId="0" fontId="0" fillId="11" borderId="13" xfId="0" applyFont="1" applyFill="1" applyBorder="1" applyAlignment="1">
      <alignment horizontal="left"/>
    </xf>
    <xf numFmtId="2" fontId="0" fillId="11" borderId="14" xfId="0" applyNumberFormat="1" applyFont="1" applyFill="1" applyBorder="1" applyAlignment="1">
      <alignment horizontal="center"/>
    </xf>
    <xf numFmtId="0" fontId="27" fillId="0" borderId="0" xfId="0" applyFont="1" applyAlignment="1">
      <alignment horizontal="left"/>
    </xf>
    <xf numFmtId="164" fontId="0" fillId="0" borderId="0" xfId="0" applyNumberFormat="1"/>
    <xf numFmtId="164" fontId="7" fillId="0" borderId="0" xfId="7" applyNumberFormat="1" applyFill="1"/>
    <xf numFmtId="0" fontId="7" fillId="0" borderId="15" xfId="7" applyBorder="1"/>
    <xf numFmtId="0" fontId="0" fillId="0" borderId="15" xfId="0" applyBorder="1"/>
    <xf numFmtId="0" fontId="7" fillId="0" borderId="15" xfId="7" applyFill="1" applyBorder="1"/>
    <xf numFmtId="0" fontId="3" fillId="0" borderId="0" xfId="0" applyFont="1" applyAlignment="1">
      <alignment horizontal="left"/>
    </xf>
    <xf numFmtId="14" fontId="3" fillId="0" borderId="0" xfId="0" applyNumberFormat="1" applyFont="1" applyAlignment="1">
      <alignment horizontal="left"/>
    </xf>
    <xf numFmtId="0" fontId="7" fillId="12" borderId="0" xfId="0" applyFont="1" applyFill="1"/>
    <xf numFmtId="0" fontId="3" fillId="12" borderId="0" xfId="0" applyFont="1" applyFill="1"/>
    <xf numFmtId="0" fontId="0" fillId="12" borderId="0" xfId="0" applyFill="1"/>
    <xf numFmtId="0" fontId="28" fillId="0" borderId="0" xfId="0" applyFont="1" applyFill="1" applyAlignment="1">
      <alignment horizontal="left"/>
    </xf>
    <xf numFmtId="0" fontId="29" fillId="12" borderId="0" xfId="0" applyFont="1" applyFill="1"/>
    <xf numFmtId="0" fontId="22" fillId="0" borderId="0" xfId="0" applyFont="1"/>
    <xf numFmtId="14" fontId="29" fillId="0" borderId="0" xfId="0" applyNumberFormat="1" applyFont="1"/>
    <xf numFmtId="0" fontId="29" fillId="0" borderId="0" xfId="0" applyFont="1"/>
    <xf numFmtId="0" fontId="3" fillId="0" borderId="0" xfId="0" applyFont="1" applyFill="1"/>
    <xf numFmtId="0" fontId="3" fillId="11" borderId="11" xfId="0" applyFont="1" applyFill="1" applyBorder="1"/>
    <xf numFmtId="0" fontId="2" fillId="0" borderId="0" xfId="16" applyBorder="1"/>
    <xf numFmtId="0" fontId="2" fillId="0" borderId="16" xfId="16" applyBorder="1"/>
    <xf numFmtId="14" fontId="7" fillId="0" borderId="0" xfId="7" applyNumberFormat="1"/>
    <xf numFmtId="0" fontId="2" fillId="0" borderId="0" xfId="16" applyBorder="1"/>
    <xf numFmtId="0" fontId="2" fillId="0" borderId="16" xfId="16" applyBorder="1"/>
    <xf numFmtId="0" fontId="2" fillId="0" borderId="0" xfId="16" applyBorder="1"/>
    <xf numFmtId="0" fontId="2" fillId="0" borderId="16" xfId="16" applyBorder="1"/>
    <xf numFmtId="0" fontId="3" fillId="0" borderId="0" xfId="7" applyFont="1"/>
    <xf numFmtId="0" fontId="0" fillId="10" borderId="5" xfId="0" applyFill="1" applyBorder="1"/>
    <xf numFmtId="0" fontId="0" fillId="10" borderId="17" xfId="0" applyFill="1" applyBorder="1"/>
    <xf numFmtId="0" fontId="0" fillId="10" borderId="7" xfId="0" applyFill="1" applyBorder="1"/>
    <xf numFmtId="14" fontId="3" fillId="0" borderId="0" xfId="7" applyNumberFormat="1" applyFont="1"/>
    <xf numFmtId="0" fontId="1" fillId="0" borderId="0" xfId="16" applyFont="1" applyBorder="1"/>
    <xf numFmtId="0" fontId="30" fillId="0" borderId="0" xfId="17" applyBorder="1"/>
    <xf numFmtId="0" fontId="0" fillId="0" borderId="0" xfId="0" applyFont="1" applyFill="1"/>
  </cellXfs>
  <cellStyles count="18">
    <cellStyle name="5x indented GHG Textfiels" xfId="1" xr:uid="{00000000-0005-0000-0000-000000000000}"/>
    <cellStyle name="AggOrange_CRFReport-template" xfId="2" xr:uid="{00000000-0005-0000-0000-000001000000}"/>
    <cellStyle name="AggOrange9_CRFReport-template" xfId="3" xr:uid="{00000000-0005-0000-0000-000002000000}"/>
    <cellStyle name="CustomizationCells" xfId="4" xr:uid="{00000000-0005-0000-0000-000003000000}"/>
    <cellStyle name="Euro" xfId="5" xr:uid="{00000000-0005-0000-0000-000004000000}"/>
    <cellStyle name="InputCells" xfId="6" xr:uid="{00000000-0005-0000-0000-000005000000}"/>
    <cellStyle name="Link" xfId="17" builtinId="8"/>
    <cellStyle name="Normal 10" xfId="7" xr:uid="{00000000-0005-0000-0000-000007000000}"/>
    <cellStyle name="Normal 2" xfId="8" xr:uid="{00000000-0005-0000-0000-000008000000}"/>
    <cellStyle name="Normal 3" xfId="9" xr:uid="{00000000-0005-0000-0000-000009000000}"/>
    <cellStyle name="Normal 4" xfId="16" xr:uid="{00000000-0005-0000-0000-00000A000000}"/>
    <cellStyle name="Normal GHG Numbers (0.00)" xfId="10" xr:uid="{00000000-0005-0000-0000-00000B000000}"/>
    <cellStyle name="Normal GHG Textfiels Bold" xfId="11" xr:uid="{00000000-0005-0000-0000-00000C000000}"/>
    <cellStyle name="Normal GHG-Shade" xfId="12" xr:uid="{00000000-0005-0000-0000-00000D000000}"/>
    <cellStyle name="Normale_B2020" xfId="13" xr:uid="{00000000-0005-0000-0000-00000E000000}"/>
    <cellStyle name="Prozent" xfId="14" builtinId="5"/>
    <cellStyle name="Standard" xfId="0" builtinId="0"/>
    <cellStyle name="Обычный_CRF2002 (1)" xfId="15" xr:uid="{00000000-0005-0000-0000-00001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uppXLS/Scen_SYS_SubAnnual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us"/>
      <sheetName val="Intro"/>
      <sheetName val="TimeSlices"/>
      <sheetName val="ELC_AF-WinOn"/>
      <sheetName val="ELC_AF-WinOff"/>
      <sheetName val="ELC_AF-PV"/>
      <sheetName val="ELC_AF-SOL"/>
      <sheetName val="ELC_AF-WAV"/>
      <sheetName val="ELC_AF-HYD"/>
      <sheetName val="RES_AF_BSOL"/>
      <sheetName val="SUP_Prices-NO"/>
      <sheetName val="SUP_Prices_TS-SE"/>
      <sheetName val="SUP_Prices_TS-DE"/>
      <sheetName val="SUP_Prices_TS-NL"/>
      <sheetName val="RES_HSav_AF"/>
      <sheetName val="RES_HP_COP"/>
      <sheetName val="RES_DEM_FR"/>
      <sheetName val="IND_HP_COP"/>
      <sheetName val="IND_AF"/>
      <sheetName val="IND_DEM_FR"/>
      <sheetName val="COPs"/>
      <sheetName val="TimeSeries"/>
      <sheetName val="Data_TS_Price"/>
      <sheetName val="AFA fak"/>
      <sheetName val="AF DATA"/>
      <sheetName val="FIL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fm.dk/udgivelser/2020/august/dk2025-en-groen-retfaerdig-og-ansvarlig-genopretning-af-dansk-oekonomi/" TargetMode="Externa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15"/>
  <sheetViews>
    <sheetView workbookViewId="0">
      <selection activeCell="E30" sqref="E30"/>
    </sheetView>
  </sheetViews>
  <sheetFormatPr baseColWidth="10" defaultColWidth="9.06640625" defaultRowHeight="12.75" x14ac:dyDescent="0.35"/>
  <cols>
    <col min="1" max="1" width="11.53125" customWidth="1"/>
    <col min="2" max="2" width="15.6640625" customWidth="1"/>
    <col min="3" max="3" width="13.86328125" customWidth="1"/>
    <col min="4" max="4" width="19.86328125" customWidth="1"/>
    <col min="5" max="5" width="60.33203125" customWidth="1"/>
  </cols>
  <sheetData>
    <row r="3" spans="1:5" ht="13.15" x14ac:dyDescent="0.4">
      <c r="A3" s="1" t="s">
        <v>109</v>
      </c>
      <c r="B3" s="1" t="s">
        <v>8</v>
      </c>
      <c r="C3" s="1" t="s">
        <v>110</v>
      </c>
      <c r="D3" s="1" t="s">
        <v>111</v>
      </c>
      <c r="E3" s="1" t="s">
        <v>112</v>
      </c>
    </row>
    <row r="4" spans="1:5" s="50" customFormat="1" x14ac:dyDescent="0.35">
      <c r="A4" s="51">
        <v>42843</v>
      </c>
      <c r="B4" s="50" t="s">
        <v>143</v>
      </c>
      <c r="C4" s="50" t="s">
        <v>118</v>
      </c>
      <c r="D4" s="50" t="str">
        <f>ADDRESS(ROW(Constants!B5),COLUMN(Constants!B5),4,1)</f>
        <v>B5</v>
      </c>
      <c r="E4" s="50" t="s">
        <v>144</v>
      </c>
    </row>
    <row r="5" spans="1:5" s="50" customFormat="1" x14ac:dyDescent="0.35">
      <c r="A5" s="51">
        <v>42702</v>
      </c>
      <c r="B5" s="50" t="s">
        <v>134</v>
      </c>
      <c r="C5" s="50" t="s">
        <v>118</v>
      </c>
      <c r="D5" s="50" t="str">
        <f>ADDRESS(ROW(Constants!K24),COLUMN(Constants!K24),4,1)&amp;":"&amp;ADDRESS(ROW(Constants!K28),COLUMN(Constants!K28),4,1)</f>
        <v>K24:K28</v>
      </c>
      <c r="E5" s="50" t="s">
        <v>142</v>
      </c>
    </row>
    <row r="6" spans="1:5" s="50" customFormat="1" x14ac:dyDescent="0.35">
      <c r="A6" s="51">
        <v>42604</v>
      </c>
      <c r="B6" s="50" t="s">
        <v>134</v>
      </c>
      <c r="C6" s="50" t="s">
        <v>135</v>
      </c>
      <c r="D6" s="50" t="e">
        <f>ADDRESS(ROW(TimePeriods!#REF!),COLUMN(TimePeriods!#REF!),4,1)&amp;":"&amp;ADDRESS(ROW(TimePeriods!C12),COLUMN(TimePeriods!C12),4,1)</f>
        <v>#REF!</v>
      </c>
      <c r="E6" s="50" t="s">
        <v>136</v>
      </c>
    </row>
    <row r="7" spans="1:5" s="50" customFormat="1" x14ac:dyDescent="0.35">
      <c r="A7" s="51">
        <v>42549</v>
      </c>
      <c r="B7" s="50" t="s">
        <v>132</v>
      </c>
      <c r="C7" s="50" t="s">
        <v>118</v>
      </c>
      <c r="D7" s="50" t="str">
        <f>ADDRESS(ROW(Constants!C8),COLUMN(Constants!C8),4,1)&amp;":"&amp;ADDRESS(ROW(Constants!K14),COLUMN(Constants!K14),4,1)</f>
        <v>C8:K14</v>
      </c>
      <c r="E7" s="50" t="s">
        <v>133</v>
      </c>
    </row>
    <row r="8" spans="1:5" x14ac:dyDescent="0.35">
      <c r="A8" s="51">
        <v>42115</v>
      </c>
      <c r="B8" s="50" t="s">
        <v>113</v>
      </c>
      <c r="C8" s="50" t="s">
        <v>118</v>
      </c>
      <c r="D8" s="50" t="s">
        <v>129</v>
      </c>
      <c r="E8" s="50" t="s">
        <v>130</v>
      </c>
    </row>
    <row r="9" spans="1:5" s="50" customFormat="1" x14ac:dyDescent="0.35">
      <c r="A9" s="51">
        <v>42341</v>
      </c>
      <c r="B9" s="50" t="s">
        <v>113</v>
      </c>
      <c r="C9" s="50" t="s">
        <v>118</v>
      </c>
      <c r="D9" s="50" t="str">
        <f>ADDRESS(ROW(Constants!K20),COLUMN(Constants!K20),4,1)</f>
        <v>K20</v>
      </c>
      <c r="E9" s="50" t="s">
        <v>127</v>
      </c>
    </row>
    <row r="10" spans="1:5" s="50" customFormat="1" x14ac:dyDescent="0.35">
      <c r="A10" s="51">
        <v>42311</v>
      </c>
      <c r="B10" s="50" t="s">
        <v>113</v>
      </c>
      <c r="C10" s="50" t="s">
        <v>118</v>
      </c>
      <c r="D10" s="50" t="e">
        <f>ADDRESS(ROW([2]TimeSlices!#REF!),COLUMN([2]TimeSlices!#REF!),4,1)&amp;":"&amp;ADDRESS(ROW([2]TimeSlices!#REF!),COLUMN([2]TimeSlices!#REF!),4,1)</f>
        <v>#REF!</v>
      </c>
      <c r="E10" s="50" t="s">
        <v>120</v>
      </c>
    </row>
    <row r="11" spans="1:5" s="50" customFormat="1" x14ac:dyDescent="0.35">
      <c r="A11" s="51">
        <v>42264</v>
      </c>
      <c r="B11" s="50" t="s">
        <v>113</v>
      </c>
      <c r="C11" s="50" t="s">
        <v>118</v>
      </c>
      <c r="D11" s="50" t="e">
        <f>ADDRESS(ROW([2]TimeSlices!#REF!),COLUMN([2]TimeSlices!#REF!),4,1)&amp;":"&amp;ADDRESS(ROW([2]TimeSlices!#REF!),COLUMN([2]TimeSlices!#REF!),4,1)</f>
        <v>#REF!</v>
      </c>
      <c r="E11" s="50" t="s">
        <v>119</v>
      </c>
    </row>
    <row r="12" spans="1:5" s="50" customFormat="1" x14ac:dyDescent="0.35">
      <c r="A12" s="51">
        <v>42264</v>
      </c>
      <c r="B12" s="50" t="s">
        <v>113</v>
      </c>
      <c r="C12" s="50" t="s">
        <v>118</v>
      </c>
      <c r="D12" s="50" t="e">
        <f>ADDRESS(ROW(Constants!#REF!),COLUMN(Constants!#REF!),4,1)&amp;":"&amp;ADDRESS(ROW(Constants!#REF!),COLUMN(Constants!#REF!),4,1)</f>
        <v>#REF!</v>
      </c>
      <c r="E12" s="50" t="s">
        <v>119</v>
      </c>
    </row>
    <row r="13" spans="1:5" s="50" customFormat="1" x14ac:dyDescent="0.35">
      <c r="A13" s="51">
        <v>42264</v>
      </c>
      <c r="B13" s="50" t="s">
        <v>113</v>
      </c>
      <c r="C13" s="50" t="s">
        <v>114</v>
      </c>
      <c r="D13" s="50" t="str">
        <f>ADDRESS(ROW('Region-Time Slices'!G5),COLUMN('Region-Time Slices'!G5),4,1)&amp;":"&amp;ADDRESS(ROW('Region-Time Slices'!G8),COLUMN('Region-Time Slices'!G8),4,1)</f>
        <v>G5:G8</v>
      </c>
      <c r="E13" s="50" t="s">
        <v>116</v>
      </c>
    </row>
    <row r="14" spans="1:5" s="50" customFormat="1" x14ac:dyDescent="0.35">
      <c r="A14" s="51">
        <v>42264</v>
      </c>
      <c r="B14" s="50" t="s">
        <v>113</v>
      </c>
      <c r="C14" s="50" t="s">
        <v>114</v>
      </c>
      <c r="D14" s="50" t="str">
        <f>ADDRESS(ROW('Region-Time Slices'!Q5),COLUMN('Region-Time Slices'!Q5),4,1)&amp;":"&amp;ADDRESS(ROW('Region-Time Slices'!Q8),COLUMN('Region-Time Slices'!Q8),4,1)</f>
        <v>Q5:Q8</v>
      </c>
      <c r="E14" s="50" t="s">
        <v>116</v>
      </c>
    </row>
    <row r="15" spans="1:5" s="50" customFormat="1" x14ac:dyDescent="0.35">
      <c r="A15" s="51">
        <v>42264</v>
      </c>
      <c r="B15" s="50" t="s">
        <v>113</v>
      </c>
      <c r="C15" s="50" t="s">
        <v>114</v>
      </c>
      <c r="D15" s="50" t="str">
        <f>ADDRESS(ROW('Region-Time Slices'!R6),COLUMN('Region-Time Slices'!R6),4,1)</f>
        <v>R6</v>
      </c>
      <c r="E15" s="50" t="s">
        <v>115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3:S39"/>
  <sheetViews>
    <sheetView tabSelected="1" zoomScaleNormal="100" workbookViewId="0">
      <selection activeCell="C14" sqref="C14"/>
    </sheetView>
  </sheetViews>
  <sheetFormatPr baseColWidth="10" defaultColWidth="9.06640625" defaultRowHeight="12.75" x14ac:dyDescent="0.35"/>
  <cols>
    <col min="1" max="1" width="2.1328125" customWidth="1"/>
    <col min="2" max="2" width="19.1328125" bestFit="1" customWidth="1"/>
    <col min="4" max="4" width="2.1328125" customWidth="1"/>
    <col min="5" max="5" width="12.1328125" bestFit="1" customWidth="1"/>
    <col min="6" max="6" width="13.53125" bestFit="1" customWidth="1"/>
    <col min="15" max="15" width="15" bestFit="1" customWidth="1"/>
  </cols>
  <sheetData>
    <row r="3" spans="1:19" ht="13.15" x14ac:dyDescent="0.4">
      <c r="A3" s="3"/>
      <c r="B3" s="12" t="s">
        <v>10</v>
      </c>
      <c r="E3" s="12" t="s">
        <v>12</v>
      </c>
      <c r="F3" s="1"/>
      <c r="G3" s="1"/>
    </row>
    <row r="4" spans="1:19" ht="13.15" x14ac:dyDescent="0.35">
      <c r="A4" s="3"/>
      <c r="B4" s="13" t="s">
        <v>16</v>
      </c>
      <c r="C4" s="13" t="s">
        <v>17</v>
      </c>
      <c r="E4" s="13" t="s">
        <v>13</v>
      </c>
      <c r="F4" s="13" t="s">
        <v>14</v>
      </c>
      <c r="G4" s="13" t="s">
        <v>15</v>
      </c>
    </row>
    <row r="5" spans="1:19" s="3" customFormat="1" x14ac:dyDescent="0.35">
      <c r="B5" s="3" t="s">
        <v>57</v>
      </c>
      <c r="C5" s="3" t="s">
        <v>77</v>
      </c>
      <c r="E5" s="19" t="s">
        <v>70</v>
      </c>
      <c r="F5" s="3" t="s">
        <v>65</v>
      </c>
      <c r="G5" s="52" t="s">
        <v>87</v>
      </c>
      <c r="K5" s="3" t="str">
        <f>E5</f>
        <v>R</v>
      </c>
      <c r="L5" s="20" t="s">
        <v>71</v>
      </c>
      <c r="N5" s="3" t="str">
        <f>F5</f>
        <v>WD</v>
      </c>
      <c r="O5" s="3" t="s">
        <v>83</v>
      </c>
      <c r="Q5" s="54" t="str">
        <f>G5</f>
        <v>A</v>
      </c>
      <c r="R5" s="52" t="s">
        <v>90</v>
      </c>
      <c r="S5" s="20"/>
    </row>
    <row r="6" spans="1:19" s="3" customFormat="1" x14ac:dyDescent="0.35">
      <c r="C6" s="3" t="s">
        <v>78</v>
      </c>
      <c r="E6" s="19" t="s">
        <v>67</v>
      </c>
      <c r="F6" s="3" t="s">
        <v>79</v>
      </c>
      <c r="G6" s="53" t="s">
        <v>88</v>
      </c>
      <c r="K6" s="3" t="str">
        <f>E6</f>
        <v>S</v>
      </c>
      <c r="L6" s="20" t="s">
        <v>72</v>
      </c>
      <c r="N6" s="3" t="str">
        <f>F6</f>
        <v>NW</v>
      </c>
      <c r="O6" s="3" t="s">
        <v>84</v>
      </c>
      <c r="Q6" s="54" t="str">
        <f>G6</f>
        <v>C</v>
      </c>
      <c r="R6" s="53" t="s">
        <v>108</v>
      </c>
      <c r="S6" s="20"/>
    </row>
    <row r="7" spans="1:19" x14ac:dyDescent="0.35">
      <c r="A7" s="3"/>
      <c r="B7" s="3"/>
      <c r="C7" s="76" t="s">
        <v>155</v>
      </c>
      <c r="E7" s="19" t="s">
        <v>68</v>
      </c>
      <c r="F7" s="3"/>
      <c r="G7" s="53" t="s">
        <v>66</v>
      </c>
      <c r="K7" s="3" t="str">
        <f>E7</f>
        <v>F</v>
      </c>
      <c r="L7" s="20" t="s">
        <v>73</v>
      </c>
      <c r="Q7" s="54" t="str">
        <f>G7</f>
        <v>D</v>
      </c>
      <c r="R7" s="52" t="s">
        <v>91</v>
      </c>
    </row>
    <row r="8" spans="1:19" x14ac:dyDescent="0.35">
      <c r="A8" s="3"/>
      <c r="B8" s="3"/>
      <c r="C8" s="3"/>
      <c r="E8" s="19" t="s">
        <v>69</v>
      </c>
      <c r="F8" s="3"/>
      <c r="G8" s="52" t="s">
        <v>89</v>
      </c>
      <c r="K8" s="3" t="str">
        <f>E8</f>
        <v>W</v>
      </c>
      <c r="L8" s="20" t="s">
        <v>74</v>
      </c>
      <c r="Q8" s="54" t="str">
        <f>G8</f>
        <v>B</v>
      </c>
      <c r="R8" s="54" t="s">
        <v>92</v>
      </c>
      <c r="S8" s="20"/>
    </row>
    <row r="9" spans="1:19" x14ac:dyDescent="0.35">
      <c r="A9" s="3"/>
      <c r="B9" s="3"/>
      <c r="C9" s="3"/>
      <c r="E9" s="3"/>
    </row>
    <row r="10" spans="1:19" x14ac:dyDescent="0.35">
      <c r="A10" s="3"/>
      <c r="B10" s="3"/>
      <c r="C10" s="3"/>
    </row>
    <row r="11" spans="1:19" x14ac:dyDescent="0.35">
      <c r="A11" s="3"/>
      <c r="B11" s="3"/>
      <c r="C11" s="3"/>
    </row>
    <row r="12" spans="1:19" x14ac:dyDescent="0.35">
      <c r="A12" s="3"/>
      <c r="B12" s="3"/>
      <c r="C12" s="3"/>
      <c r="G12" s="53" t="s">
        <v>117</v>
      </c>
      <c r="H12" s="53"/>
      <c r="I12" s="53"/>
      <c r="J12" s="53"/>
      <c r="K12" s="53"/>
      <c r="L12" s="53"/>
      <c r="N12" s="21"/>
      <c r="O12" s="21"/>
      <c r="P12" s="21"/>
      <c r="Q12" s="21"/>
      <c r="R12" s="21"/>
    </row>
    <row r="13" spans="1:19" ht="13.15" x14ac:dyDescent="0.4">
      <c r="A13" s="3"/>
      <c r="B13" s="3"/>
      <c r="C13" s="3"/>
      <c r="G13" s="53"/>
      <c r="H13" s="53"/>
      <c r="I13" s="53"/>
      <c r="J13" s="53"/>
      <c r="K13" s="53"/>
      <c r="L13" s="53"/>
      <c r="N13" s="21"/>
      <c r="O13" s="22"/>
      <c r="P13" s="23"/>
      <c r="Q13" s="21"/>
      <c r="R13" s="21"/>
    </row>
    <row r="14" spans="1:19" ht="13.15" x14ac:dyDescent="0.4">
      <c r="A14" s="3"/>
      <c r="B14" s="3"/>
      <c r="C14" s="3"/>
      <c r="N14" s="21"/>
      <c r="O14" s="22"/>
      <c r="P14" s="23"/>
      <c r="Q14" s="21"/>
      <c r="R14" s="21"/>
    </row>
    <row r="15" spans="1:19" ht="13.15" x14ac:dyDescent="0.4">
      <c r="A15" s="3"/>
      <c r="B15" s="3"/>
      <c r="C15" s="3"/>
      <c r="N15" s="21"/>
      <c r="O15" s="22"/>
      <c r="P15" s="23"/>
      <c r="Q15" s="21"/>
      <c r="R15" s="21"/>
    </row>
    <row r="16" spans="1:19" ht="13.15" x14ac:dyDescent="0.4">
      <c r="A16" s="3"/>
      <c r="B16" s="3"/>
      <c r="C16" s="3"/>
      <c r="N16" s="21"/>
      <c r="O16" s="22"/>
      <c r="P16" s="23"/>
      <c r="Q16" s="21"/>
      <c r="R16" s="21"/>
    </row>
    <row r="17" spans="1:18" x14ac:dyDescent="0.35">
      <c r="A17" s="3"/>
      <c r="B17" s="3"/>
      <c r="C17" s="3"/>
      <c r="N17" s="21"/>
      <c r="O17" s="21"/>
      <c r="P17" s="21"/>
      <c r="Q17" s="21"/>
      <c r="R17" s="21"/>
    </row>
    <row r="18" spans="1:18" x14ac:dyDescent="0.35">
      <c r="A18" s="3"/>
      <c r="B18" s="3"/>
      <c r="C18" s="3"/>
      <c r="N18" s="21"/>
      <c r="O18" s="21"/>
      <c r="P18" s="21"/>
      <c r="Q18" s="21"/>
      <c r="R18" s="21"/>
    </row>
    <row r="19" spans="1:18" x14ac:dyDescent="0.35">
      <c r="A19" s="3"/>
      <c r="B19" s="3"/>
      <c r="C19" s="3"/>
    </row>
    <row r="20" spans="1:18" x14ac:dyDescent="0.35">
      <c r="A20" s="3"/>
    </row>
    <row r="21" spans="1:18" x14ac:dyDescent="0.35">
      <c r="A21" s="3"/>
    </row>
    <row r="22" spans="1:18" x14ac:dyDescent="0.35">
      <c r="A22" s="3"/>
    </row>
    <row r="23" spans="1:18" x14ac:dyDescent="0.35">
      <c r="A23" s="3"/>
    </row>
    <row r="24" spans="1:18" x14ac:dyDescent="0.35">
      <c r="A24" s="3"/>
    </row>
    <row r="25" spans="1:18" x14ac:dyDescent="0.35">
      <c r="A25" s="3"/>
    </row>
    <row r="26" spans="1:18" x14ac:dyDescent="0.35">
      <c r="A26" s="3"/>
    </row>
    <row r="27" spans="1:18" x14ac:dyDescent="0.35">
      <c r="A27" s="3"/>
    </row>
    <row r="28" spans="1:18" x14ac:dyDescent="0.35">
      <c r="A28" s="3"/>
    </row>
    <row r="29" spans="1:18" x14ac:dyDescent="0.35">
      <c r="A29" s="3"/>
    </row>
    <row r="30" spans="1:18" x14ac:dyDescent="0.35">
      <c r="A30" s="3"/>
    </row>
    <row r="31" spans="1:18" x14ac:dyDescent="0.35">
      <c r="A31" s="3"/>
    </row>
    <row r="32" spans="1:18" x14ac:dyDescent="0.35">
      <c r="A32" s="3"/>
    </row>
    <row r="33" spans="1:1" x14ac:dyDescent="0.35">
      <c r="A33" s="3"/>
    </row>
    <row r="34" spans="1:1" x14ac:dyDescent="0.35">
      <c r="A34" s="3"/>
    </row>
    <row r="35" spans="1:1" x14ac:dyDescent="0.35">
      <c r="A35" s="3"/>
    </row>
    <row r="36" spans="1:1" x14ac:dyDescent="0.35">
      <c r="A36" s="3"/>
    </row>
    <row r="37" spans="1:1" x14ac:dyDescent="0.35">
      <c r="A37" s="3"/>
    </row>
    <row r="38" spans="1:1" x14ac:dyDescent="0.35">
      <c r="A38" s="3"/>
    </row>
    <row r="39" spans="1:1" x14ac:dyDescent="0.35">
      <c r="A39" s="3"/>
    </row>
  </sheetData>
  <phoneticPr fontId="6" type="noConversion"/>
  <pageMargins left="0.75" right="0.75" top="1" bottom="1" header="0.5" footer="0.5"/>
  <pageSetup orientation="portrait" verticalDpi="0"/>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E53"/>
  <sheetViews>
    <sheetView zoomScaleNormal="100" workbookViewId="0">
      <selection activeCell="D8" sqref="D8"/>
    </sheetView>
  </sheetViews>
  <sheetFormatPr baseColWidth="10" defaultColWidth="9.06640625" defaultRowHeight="12.75" x14ac:dyDescent="0.35"/>
  <cols>
    <col min="1" max="1" width="13" customWidth="1"/>
    <col min="2" max="3" width="13.33203125" customWidth="1"/>
    <col min="4" max="4" width="14.1328125" bestFit="1" customWidth="1"/>
    <col min="5" max="5" width="10.86328125" bestFit="1" customWidth="1"/>
  </cols>
  <sheetData>
    <row r="3" spans="2:5" x14ac:dyDescent="0.35">
      <c r="B3" t="s">
        <v>40</v>
      </c>
    </row>
    <row r="4" spans="2:5" x14ac:dyDescent="0.35">
      <c r="B4">
        <v>2010</v>
      </c>
    </row>
    <row r="7" spans="2:5" x14ac:dyDescent="0.35">
      <c r="B7" t="s">
        <v>41</v>
      </c>
    </row>
    <row r="8" spans="2:5" x14ac:dyDescent="0.35">
      <c r="B8" t="s">
        <v>146</v>
      </c>
    </row>
    <row r="11" spans="2:5" x14ac:dyDescent="0.35">
      <c r="B11" t="s">
        <v>11</v>
      </c>
    </row>
    <row r="12" spans="2:5" x14ac:dyDescent="0.35">
      <c r="B12" s="70" t="s">
        <v>128</v>
      </c>
      <c r="C12" s="71" t="s">
        <v>138</v>
      </c>
      <c r="D12" s="71" t="s">
        <v>137</v>
      </c>
      <c r="E12" s="72" t="s">
        <v>146</v>
      </c>
    </row>
    <row r="13" spans="2:5" x14ac:dyDescent="0.35">
      <c r="B13" s="18">
        <v>1</v>
      </c>
      <c r="C13" s="18">
        <v>1</v>
      </c>
      <c r="D13" s="18">
        <v>2</v>
      </c>
      <c r="E13" s="18">
        <v>1</v>
      </c>
    </row>
    <row r="14" spans="2:5" x14ac:dyDescent="0.35">
      <c r="B14" s="18">
        <v>1</v>
      </c>
      <c r="C14" s="18">
        <v>1</v>
      </c>
      <c r="D14" s="18">
        <v>2</v>
      </c>
      <c r="E14" s="18">
        <v>3</v>
      </c>
    </row>
    <row r="15" spans="2:5" x14ac:dyDescent="0.35">
      <c r="B15" s="18">
        <v>1</v>
      </c>
      <c r="C15" s="18">
        <v>1</v>
      </c>
      <c r="D15" s="18">
        <v>2</v>
      </c>
      <c r="E15" s="18">
        <v>4</v>
      </c>
    </row>
    <row r="16" spans="2:5" x14ac:dyDescent="0.35">
      <c r="B16" s="18">
        <v>1</v>
      </c>
      <c r="C16" s="18">
        <v>1</v>
      </c>
      <c r="D16" s="18">
        <v>2</v>
      </c>
      <c r="E16" s="18">
        <v>5</v>
      </c>
    </row>
    <row r="17" spans="2:5" x14ac:dyDescent="0.35">
      <c r="B17" s="18">
        <v>1</v>
      </c>
      <c r="C17" s="18">
        <v>1</v>
      </c>
      <c r="D17" s="18">
        <v>2</v>
      </c>
      <c r="E17" s="18">
        <v>5</v>
      </c>
    </row>
    <row r="18" spans="2:5" x14ac:dyDescent="0.35">
      <c r="B18" s="18">
        <v>1</v>
      </c>
      <c r="C18" s="18">
        <v>1</v>
      </c>
      <c r="D18" s="18">
        <v>2</v>
      </c>
      <c r="E18" s="18">
        <v>5</v>
      </c>
    </row>
    <row r="19" spans="2:5" x14ac:dyDescent="0.35">
      <c r="B19" s="18">
        <v>1</v>
      </c>
      <c r="C19" s="18">
        <v>1</v>
      </c>
      <c r="D19" s="18">
        <v>2</v>
      </c>
      <c r="E19" s="18">
        <v>5</v>
      </c>
    </row>
    <row r="20" spans="2:5" x14ac:dyDescent="0.35">
      <c r="B20" s="18">
        <v>1</v>
      </c>
      <c r="C20" s="18">
        <v>1</v>
      </c>
      <c r="D20" s="18">
        <v>2</v>
      </c>
      <c r="E20" s="18">
        <v>5</v>
      </c>
    </row>
    <row r="21" spans="2:5" x14ac:dyDescent="0.35">
      <c r="B21" s="18">
        <v>1</v>
      </c>
      <c r="C21" s="18">
        <v>1</v>
      </c>
      <c r="D21" s="18">
        <v>2</v>
      </c>
      <c r="E21" s="18">
        <v>5</v>
      </c>
    </row>
    <row r="22" spans="2:5" x14ac:dyDescent="0.35">
      <c r="B22" s="18">
        <v>1</v>
      </c>
      <c r="C22" s="18">
        <v>1</v>
      </c>
      <c r="D22" s="18">
        <v>2</v>
      </c>
      <c r="E22" s="18">
        <v>5</v>
      </c>
    </row>
    <row r="23" spans="2:5" x14ac:dyDescent="0.35">
      <c r="B23" s="18">
        <v>1</v>
      </c>
      <c r="C23" s="18">
        <v>1</v>
      </c>
      <c r="D23" s="18">
        <v>2</v>
      </c>
      <c r="E23" s="18">
        <v>5</v>
      </c>
    </row>
    <row r="24" spans="2:5" x14ac:dyDescent="0.35">
      <c r="B24" s="18">
        <v>1</v>
      </c>
      <c r="C24" s="18">
        <v>1</v>
      </c>
      <c r="D24" s="18">
        <v>2</v>
      </c>
      <c r="E24" s="18">
        <v>5</v>
      </c>
    </row>
    <row r="25" spans="2:5" x14ac:dyDescent="0.35">
      <c r="B25" s="18">
        <v>1</v>
      </c>
      <c r="C25" s="18">
        <v>1</v>
      </c>
      <c r="D25" s="18">
        <v>2</v>
      </c>
      <c r="E25" s="18">
        <v>5</v>
      </c>
    </row>
    <row r="26" spans="2:5" x14ac:dyDescent="0.35">
      <c r="B26" s="18">
        <v>1</v>
      </c>
      <c r="C26" s="18">
        <v>1</v>
      </c>
      <c r="D26" s="18">
        <v>2</v>
      </c>
      <c r="E26" s="18">
        <v>5</v>
      </c>
    </row>
    <row r="27" spans="2:5" x14ac:dyDescent="0.35">
      <c r="B27" s="18">
        <v>1</v>
      </c>
      <c r="C27" s="18">
        <v>1</v>
      </c>
      <c r="D27" s="18">
        <v>5</v>
      </c>
      <c r="E27" s="18">
        <v>5</v>
      </c>
    </row>
    <row r="28" spans="2:5" x14ac:dyDescent="0.35">
      <c r="B28" s="18">
        <v>1</v>
      </c>
      <c r="C28" s="18">
        <v>1</v>
      </c>
      <c r="D28" s="18">
        <v>5</v>
      </c>
      <c r="E28" s="18">
        <v>5</v>
      </c>
    </row>
    <row r="29" spans="2:5" x14ac:dyDescent="0.35">
      <c r="B29" s="18">
        <v>1</v>
      </c>
      <c r="C29" s="18">
        <v>1</v>
      </c>
      <c r="D29" s="18">
        <v>5</v>
      </c>
      <c r="E29" s="18">
        <v>5</v>
      </c>
    </row>
    <row r="30" spans="2:5" x14ac:dyDescent="0.35">
      <c r="B30" s="18">
        <v>1</v>
      </c>
      <c r="C30" s="18">
        <v>1</v>
      </c>
      <c r="D30" s="18"/>
      <c r="E30" s="18">
        <v>5</v>
      </c>
    </row>
    <row r="31" spans="2:5" x14ac:dyDescent="0.35">
      <c r="B31" s="18">
        <v>1</v>
      </c>
      <c r="C31" s="18">
        <v>1</v>
      </c>
      <c r="D31" s="18"/>
      <c r="E31" s="18">
        <v>5</v>
      </c>
    </row>
    <row r="32" spans="2:5" x14ac:dyDescent="0.35">
      <c r="B32" s="18">
        <v>1</v>
      </c>
      <c r="C32" s="18">
        <v>1</v>
      </c>
      <c r="D32" s="18"/>
      <c r="E32" s="18">
        <v>5</v>
      </c>
    </row>
    <row r="33" spans="2:5" x14ac:dyDescent="0.35">
      <c r="B33" s="18">
        <v>1</v>
      </c>
      <c r="C33" s="18">
        <v>1</v>
      </c>
      <c r="D33" s="18"/>
      <c r="E33" s="18"/>
    </row>
    <row r="34" spans="2:5" x14ac:dyDescent="0.35">
      <c r="B34" s="18">
        <v>1</v>
      </c>
      <c r="C34" s="18">
        <v>1</v>
      </c>
      <c r="D34" s="18"/>
      <c r="E34" s="18"/>
    </row>
    <row r="35" spans="2:5" x14ac:dyDescent="0.35">
      <c r="B35" s="18">
        <v>1</v>
      </c>
      <c r="C35" s="18">
        <v>1</v>
      </c>
      <c r="D35" s="18"/>
      <c r="E35" s="18"/>
    </row>
    <row r="36" spans="2:5" x14ac:dyDescent="0.35">
      <c r="B36" s="18">
        <v>1</v>
      </c>
      <c r="C36" s="18">
        <v>1</v>
      </c>
      <c r="D36" s="18"/>
      <c r="E36" s="18"/>
    </row>
    <row r="37" spans="2:5" x14ac:dyDescent="0.35">
      <c r="B37" s="18">
        <v>1</v>
      </c>
      <c r="C37" s="18">
        <v>1</v>
      </c>
      <c r="D37" s="18"/>
      <c r="E37" s="18"/>
    </row>
    <row r="38" spans="2:5" x14ac:dyDescent="0.35">
      <c r="B38" s="18">
        <v>1</v>
      </c>
      <c r="C38" s="18">
        <v>1</v>
      </c>
      <c r="D38" s="18"/>
      <c r="E38" s="18"/>
    </row>
    <row r="39" spans="2:5" x14ac:dyDescent="0.35">
      <c r="B39" s="18">
        <v>1</v>
      </c>
      <c r="C39" s="18">
        <v>2</v>
      </c>
      <c r="D39" s="18"/>
      <c r="E39" s="18"/>
    </row>
    <row r="40" spans="2:5" x14ac:dyDescent="0.35">
      <c r="B40" s="18">
        <v>1</v>
      </c>
      <c r="C40" s="18">
        <v>5</v>
      </c>
      <c r="D40" s="18"/>
      <c r="E40" s="18"/>
    </row>
    <row r="41" spans="2:5" x14ac:dyDescent="0.35">
      <c r="B41" s="18">
        <v>1</v>
      </c>
      <c r="C41" s="18">
        <v>5</v>
      </c>
      <c r="D41" s="18"/>
      <c r="E41" s="18"/>
    </row>
    <row r="42" spans="2:5" x14ac:dyDescent="0.35">
      <c r="B42" s="18">
        <v>1</v>
      </c>
      <c r="C42" s="18">
        <v>5</v>
      </c>
      <c r="D42" s="18"/>
      <c r="E42" s="18"/>
    </row>
    <row r="43" spans="2:5" x14ac:dyDescent="0.35">
      <c r="B43" s="18">
        <v>1</v>
      </c>
      <c r="C43" s="18"/>
      <c r="D43" s="18"/>
      <c r="E43" s="18"/>
    </row>
    <row r="44" spans="2:5" x14ac:dyDescent="0.35">
      <c r="B44" s="18">
        <v>1</v>
      </c>
      <c r="C44" s="18"/>
      <c r="D44" s="18"/>
      <c r="E44" s="18"/>
    </row>
    <row r="45" spans="2:5" x14ac:dyDescent="0.35">
      <c r="B45" s="18">
        <v>1</v>
      </c>
      <c r="C45" s="18"/>
      <c r="D45" s="18"/>
      <c r="E45" s="18"/>
    </row>
    <row r="46" spans="2:5" x14ac:dyDescent="0.35">
      <c r="B46" s="18">
        <v>1</v>
      </c>
      <c r="C46" s="18"/>
      <c r="D46" s="18"/>
      <c r="E46" s="18"/>
    </row>
    <row r="47" spans="2:5" x14ac:dyDescent="0.35">
      <c r="B47" s="18">
        <v>1</v>
      </c>
      <c r="C47" s="18"/>
      <c r="D47" s="18"/>
      <c r="E47" s="18"/>
    </row>
    <row r="48" spans="2:5" x14ac:dyDescent="0.35">
      <c r="B48" s="18">
        <v>1</v>
      </c>
      <c r="C48" s="18"/>
      <c r="D48" s="18"/>
      <c r="E48" s="18"/>
    </row>
    <row r="49" spans="2:5" x14ac:dyDescent="0.35">
      <c r="B49" s="18">
        <v>1</v>
      </c>
      <c r="C49" s="18"/>
      <c r="D49" s="18"/>
      <c r="E49" s="18"/>
    </row>
    <row r="50" spans="2:5" x14ac:dyDescent="0.35">
      <c r="B50" s="18">
        <v>1</v>
      </c>
      <c r="C50" s="18"/>
      <c r="D50" s="18"/>
      <c r="E50" s="18"/>
    </row>
    <row r="51" spans="2:5" x14ac:dyDescent="0.35">
      <c r="B51" s="18">
        <v>1</v>
      </c>
      <c r="C51" s="18"/>
      <c r="D51" s="18"/>
      <c r="E51" s="18"/>
    </row>
    <row r="52" spans="2:5" x14ac:dyDescent="0.35">
      <c r="B52" s="18">
        <v>1</v>
      </c>
      <c r="C52" s="18"/>
      <c r="D52" s="18"/>
      <c r="E52" s="18"/>
    </row>
    <row r="53" spans="2:5" x14ac:dyDescent="0.35">
      <c r="B53" s="18">
        <v>1</v>
      </c>
      <c r="C53" s="18"/>
      <c r="D53" s="18"/>
      <c r="E53" s="18"/>
    </row>
  </sheetData>
  <phoneticPr fontId="6" type="noConversion"/>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P25"/>
  <sheetViews>
    <sheetView zoomScaleNormal="100" workbookViewId="0">
      <selection activeCell="E11" sqref="E11"/>
    </sheetView>
  </sheetViews>
  <sheetFormatPr baseColWidth="10" defaultColWidth="9.06640625" defaultRowHeight="12.75" x14ac:dyDescent="0.35"/>
  <cols>
    <col min="1" max="1" width="2.86328125" customWidth="1"/>
    <col min="2" max="2" width="13.33203125" customWidth="1"/>
    <col min="4" max="4" width="13.1328125" bestFit="1" customWidth="1"/>
    <col min="6" max="6" width="10.6640625" bestFit="1" customWidth="1"/>
    <col min="7" max="7" width="6.86328125" bestFit="1" customWidth="1"/>
    <col min="8" max="8" width="7.6640625" bestFit="1" customWidth="1"/>
    <col min="10" max="10" width="9.46484375" bestFit="1" customWidth="1"/>
    <col min="11" max="11" width="21.6640625" bestFit="1" customWidth="1"/>
    <col min="12" max="12" width="9.33203125" customWidth="1"/>
  </cols>
  <sheetData>
    <row r="3" spans="2:16" ht="15" x14ac:dyDescent="0.4">
      <c r="B3" s="4" t="s">
        <v>45</v>
      </c>
      <c r="C3" s="4"/>
      <c r="D3" s="4"/>
      <c r="E3" s="4"/>
      <c r="F3" s="4"/>
      <c r="G3" s="4"/>
      <c r="H3" s="4"/>
      <c r="I3" s="4"/>
      <c r="J3" s="4"/>
      <c r="K3" s="4"/>
    </row>
    <row r="5" spans="2:16" ht="17.25" customHeight="1" x14ac:dyDescent="0.45">
      <c r="B5" s="6" t="s">
        <v>1</v>
      </c>
      <c r="C5" s="6"/>
      <c r="D5" s="6"/>
    </row>
    <row r="6" spans="2:16" ht="20.25" customHeight="1" x14ac:dyDescent="0.35">
      <c r="B6" s="12" t="s">
        <v>149</v>
      </c>
    </row>
    <row r="7" spans="2:16" ht="18" customHeight="1" x14ac:dyDescent="0.35">
      <c r="B7" s="13" t="s">
        <v>20</v>
      </c>
      <c r="C7" s="13" t="s">
        <v>21</v>
      </c>
      <c r="D7" s="13" t="s">
        <v>22</v>
      </c>
      <c r="E7" s="13" t="s">
        <v>23</v>
      </c>
      <c r="F7" s="13" t="s">
        <v>3</v>
      </c>
      <c r="G7" s="13" t="str">
        <f>'Region-Time Slices'!C5</f>
        <v>DKE</v>
      </c>
      <c r="H7" s="13" t="str">
        <f>'Region-Time Slices'!C6</f>
        <v>DKW</v>
      </c>
      <c r="I7" s="13" t="s">
        <v>24</v>
      </c>
      <c r="J7" s="13" t="s">
        <v>25</v>
      </c>
      <c r="K7" s="13" t="s">
        <v>31</v>
      </c>
      <c r="L7" s="13" t="s">
        <v>26</v>
      </c>
      <c r="M7" s="13" t="s">
        <v>27</v>
      </c>
      <c r="N7" s="13" t="s">
        <v>28</v>
      </c>
      <c r="O7" s="13" t="s">
        <v>29</v>
      </c>
      <c r="P7" s="13" t="s">
        <v>30</v>
      </c>
    </row>
    <row r="8" spans="2:16" x14ac:dyDescent="0.35">
      <c r="B8" s="2" t="s">
        <v>32</v>
      </c>
      <c r="C8" s="2" t="s">
        <v>32</v>
      </c>
      <c r="D8" s="11" t="s">
        <v>76</v>
      </c>
      <c r="E8" s="7">
        <v>0</v>
      </c>
      <c r="F8" s="16">
        <v>5</v>
      </c>
      <c r="G8" s="16"/>
      <c r="H8" s="16"/>
      <c r="I8" s="2" t="s">
        <v>32</v>
      </c>
      <c r="J8" s="2" t="s">
        <v>32</v>
      </c>
      <c r="K8" s="2" t="s">
        <v>32</v>
      </c>
      <c r="L8" s="2" t="s">
        <v>32</v>
      </c>
      <c r="M8" s="2" t="s">
        <v>32</v>
      </c>
      <c r="N8" s="2" t="s">
        <v>32</v>
      </c>
      <c r="O8" s="2" t="s">
        <v>32</v>
      </c>
      <c r="P8" s="2" t="s">
        <v>32</v>
      </c>
    </row>
    <row r="9" spans="2:16" x14ac:dyDescent="0.35">
      <c r="C9" t="s">
        <v>86</v>
      </c>
      <c r="D9" t="s">
        <v>85</v>
      </c>
      <c r="E9" s="7">
        <v>0</v>
      </c>
      <c r="F9" s="16">
        <v>5</v>
      </c>
      <c r="G9" s="16"/>
      <c r="H9" s="16"/>
    </row>
    <row r="10" spans="2:16" x14ac:dyDescent="0.35">
      <c r="E10" s="7"/>
      <c r="F10" s="16"/>
      <c r="G10" s="16"/>
      <c r="H10" s="16"/>
    </row>
    <row r="11" spans="2:16" x14ac:dyDescent="0.35">
      <c r="E11" s="7"/>
      <c r="F11" s="16"/>
      <c r="G11" s="16"/>
      <c r="H11" s="16"/>
    </row>
    <row r="12" spans="2:16" x14ac:dyDescent="0.35">
      <c r="E12" s="7"/>
      <c r="F12" s="16"/>
      <c r="G12" s="16"/>
      <c r="H12" s="16"/>
    </row>
    <row r="13" spans="2:16" x14ac:dyDescent="0.35">
      <c r="E13" s="7"/>
      <c r="F13" s="16"/>
      <c r="G13" s="16"/>
      <c r="H13" s="16"/>
    </row>
    <row r="14" spans="2:16" x14ac:dyDescent="0.35">
      <c r="E14" s="7"/>
      <c r="F14" s="16"/>
      <c r="G14" s="16"/>
      <c r="H14" s="16"/>
    </row>
    <row r="15" spans="2:16" x14ac:dyDescent="0.35">
      <c r="E15" s="7"/>
      <c r="F15" s="16"/>
      <c r="G15" s="16"/>
      <c r="H15" s="16"/>
    </row>
    <row r="19" spans="2:16" ht="15" x14ac:dyDescent="0.4">
      <c r="B19" s="4" t="s">
        <v>46</v>
      </c>
    </row>
    <row r="21" spans="2:16" ht="17.25" x14ac:dyDescent="0.45">
      <c r="B21" s="6" t="s">
        <v>44</v>
      </c>
      <c r="C21" s="6"/>
      <c r="D21" s="6"/>
    </row>
    <row r="22" spans="2:16" ht="19.5" customHeight="1" x14ac:dyDescent="0.35">
      <c r="B22" s="12" t="s">
        <v>0</v>
      </c>
    </row>
    <row r="23" spans="2:16" ht="15.75" customHeight="1" x14ac:dyDescent="0.35">
      <c r="B23" s="13" t="s">
        <v>20</v>
      </c>
      <c r="C23" s="13" t="s">
        <v>21</v>
      </c>
      <c r="D23" s="13" t="s">
        <v>22</v>
      </c>
      <c r="E23" s="13" t="s">
        <v>23</v>
      </c>
      <c r="F23" s="13" t="s">
        <v>3</v>
      </c>
      <c r="G23" s="13" t="s">
        <v>77</v>
      </c>
      <c r="H23" s="13" t="s">
        <v>78</v>
      </c>
      <c r="I23" s="13" t="s">
        <v>24</v>
      </c>
      <c r="J23" s="13" t="s">
        <v>25</v>
      </c>
      <c r="K23" s="13" t="s">
        <v>31</v>
      </c>
      <c r="L23" s="13" t="s">
        <v>26</v>
      </c>
      <c r="M23" s="13" t="s">
        <v>27</v>
      </c>
      <c r="N23" s="13" t="s">
        <v>28</v>
      </c>
      <c r="O23" s="13" t="s">
        <v>29</v>
      </c>
      <c r="P23" s="13" t="s">
        <v>30</v>
      </c>
    </row>
    <row r="24" spans="2:16" x14ac:dyDescent="0.35">
      <c r="D24" t="s">
        <v>4</v>
      </c>
      <c r="E24" s="3"/>
      <c r="F24" s="3">
        <v>8888</v>
      </c>
      <c r="G24" s="3"/>
      <c r="H24" s="3"/>
      <c r="I24" t="s">
        <v>18</v>
      </c>
      <c r="J24" t="s">
        <v>2</v>
      </c>
    </row>
    <row r="25" spans="2:16" x14ac:dyDescent="0.35">
      <c r="D25" t="s">
        <v>4</v>
      </c>
      <c r="E25" s="3"/>
      <c r="F25" s="3">
        <v>8888</v>
      </c>
      <c r="G25" s="3"/>
      <c r="H25" s="3"/>
      <c r="I25" t="s">
        <v>18</v>
      </c>
      <c r="J25" t="s">
        <v>5</v>
      </c>
    </row>
  </sheetData>
  <phoneticPr fontId="0" type="noConversion"/>
  <pageMargins left="0.75" right="0.75" top="1" bottom="1" header="0.5" footer="0.5"/>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C9"/>
  <sheetViews>
    <sheetView zoomScaleNormal="100" workbookViewId="0">
      <selection activeCell="C19" sqref="C19"/>
    </sheetView>
  </sheetViews>
  <sheetFormatPr baseColWidth="10" defaultColWidth="9.06640625" defaultRowHeight="12.75" x14ac:dyDescent="0.35"/>
  <cols>
    <col min="1" max="1" width="2.46484375" customWidth="1"/>
    <col min="2" max="2" width="52.6640625" bestFit="1" customWidth="1"/>
  </cols>
  <sheetData>
    <row r="3" spans="2:3" ht="13.15" x14ac:dyDescent="0.4">
      <c r="B3" s="26" t="s">
        <v>33</v>
      </c>
    </row>
    <row r="4" spans="2:3" ht="13.15" x14ac:dyDescent="0.35">
      <c r="B4" s="27" t="s">
        <v>34</v>
      </c>
      <c r="C4" s="28" t="s">
        <v>35</v>
      </c>
    </row>
    <row r="5" spans="2:3" x14ac:dyDescent="0.35">
      <c r="B5" s="24" t="s">
        <v>36</v>
      </c>
      <c r="C5" s="24">
        <v>1</v>
      </c>
    </row>
    <row r="6" spans="2:3" x14ac:dyDescent="0.35">
      <c r="B6" s="24" t="s">
        <v>37</v>
      </c>
      <c r="C6" s="24">
        <v>1</v>
      </c>
    </row>
    <row r="7" spans="2:3" x14ac:dyDescent="0.35">
      <c r="B7" s="25" t="s">
        <v>38</v>
      </c>
      <c r="C7" s="25">
        <v>1</v>
      </c>
    </row>
    <row r="8" spans="2:3" x14ac:dyDescent="0.35">
      <c r="B8" s="25" t="s">
        <v>39</v>
      </c>
      <c r="C8" s="25">
        <v>0</v>
      </c>
    </row>
    <row r="9" spans="2:3" x14ac:dyDescent="0.35">
      <c r="B9" s="25" t="s">
        <v>80</v>
      </c>
      <c r="C9" s="25">
        <v>0</v>
      </c>
    </row>
  </sheetData>
  <phoneticPr fontId="6" type="noConversion"/>
  <pageMargins left="0.75" right="0.75" top="1" bottom="1" header="0.5" footer="0.5"/>
  <pageSetup orientation="portrait"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B3:CM58"/>
  <sheetViews>
    <sheetView zoomScale="110" zoomScaleNormal="110" workbookViewId="0">
      <selection activeCell="F28" sqref="F25:F28"/>
    </sheetView>
  </sheetViews>
  <sheetFormatPr baseColWidth="10" defaultColWidth="9.1328125" defaultRowHeight="12.75" x14ac:dyDescent="0.35"/>
  <cols>
    <col min="1" max="1" width="9.1328125" style="8"/>
    <col min="2" max="2" width="13.6640625" style="8" customWidth="1"/>
    <col min="3" max="3" width="12.33203125" style="8" bestFit="1" customWidth="1"/>
    <col min="4" max="4" width="5.1328125" style="8" bestFit="1" customWidth="1"/>
    <col min="5" max="5" width="9.46484375" style="8" bestFit="1" customWidth="1"/>
    <col min="6" max="6" width="13.33203125" style="8" customWidth="1"/>
    <col min="7" max="7" width="6.46484375" style="8" bestFit="1" customWidth="1"/>
    <col min="8" max="8" width="12.86328125" style="8" bestFit="1" customWidth="1"/>
    <col min="9" max="9" width="13.46484375" style="8" bestFit="1" customWidth="1"/>
    <col min="10" max="10" width="21.53125" style="8" bestFit="1" customWidth="1"/>
    <col min="11" max="11" width="25.46484375" style="8" customWidth="1"/>
    <col min="12" max="16384" width="9.1328125" style="8"/>
  </cols>
  <sheetData>
    <row r="3" spans="2:11" ht="15" x14ac:dyDescent="0.4">
      <c r="B3" s="4" t="s">
        <v>48</v>
      </c>
    </row>
    <row r="5" spans="2:11" x14ac:dyDescent="0.35">
      <c r="B5" s="12" t="s">
        <v>19</v>
      </c>
      <c r="K5" s="12" t="s">
        <v>49</v>
      </c>
    </row>
    <row r="6" spans="2:11" ht="13.15" x14ac:dyDescent="0.35">
      <c r="B6" s="13" t="s">
        <v>20</v>
      </c>
      <c r="C6" s="13" t="s">
        <v>22</v>
      </c>
      <c r="D6" s="13" t="s">
        <v>23</v>
      </c>
      <c r="E6" s="13" t="s">
        <v>3</v>
      </c>
      <c r="F6" s="13" t="s">
        <v>29</v>
      </c>
      <c r="G6" s="13" t="s">
        <v>99</v>
      </c>
      <c r="H6" s="13" t="s">
        <v>100</v>
      </c>
      <c r="K6" s="13" t="s">
        <v>50</v>
      </c>
    </row>
    <row r="7" spans="2:11" x14ac:dyDescent="0.35">
      <c r="C7" s="8" t="s">
        <v>63</v>
      </c>
      <c r="D7"/>
      <c r="E7" s="10">
        <v>2020</v>
      </c>
      <c r="K7" s="69" t="s">
        <v>150</v>
      </c>
    </row>
    <row r="8" spans="2:11" x14ac:dyDescent="0.35">
      <c r="C8" t="s">
        <v>101</v>
      </c>
      <c r="D8"/>
      <c r="E8" s="46">
        <f>1/L25</f>
        <v>1.1263056648526228</v>
      </c>
      <c r="G8" s="8" t="str">
        <f t="shared" ref="G8:G15" si="0">K8</f>
        <v>MKr10</v>
      </c>
      <c r="H8" s="8" t="str">
        <f>$K$7</f>
        <v>MKr20</v>
      </c>
      <c r="K8" s="60" t="s">
        <v>93</v>
      </c>
    </row>
    <row r="9" spans="2:11" x14ac:dyDescent="0.35">
      <c r="C9" t="s">
        <v>101</v>
      </c>
      <c r="D9"/>
      <c r="E9" s="46">
        <f>1/M25</f>
        <v>1.0988347949781687</v>
      </c>
      <c r="G9" s="8" t="str">
        <f t="shared" si="0"/>
        <v>MKr11</v>
      </c>
      <c r="H9" s="8" t="str">
        <f t="shared" ref="H9:H17" si="1">$K$7</f>
        <v>MKr20</v>
      </c>
      <c r="K9" s="60" t="s">
        <v>94</v>
      </c>
    </row>
    <row r="10" spans="2:11" x14ac:dyDescent="0.35">
      <c r="C10" t="s">
        <v>101</v>
      </c>
      <c r="D10"/>
      <c r="E10" s="46">
        <f>1/N25</f>
        <v>1.074129809362824</v>
      </c>
      <c r="G10" s="8" t="str">
        <f>K10</f>
        <v>MKr12</v>
      </c>
      <c r="H10" s="8" t="str">
        <f t="shared" si="1"/>
        <v>MKr20</v>
      </c>
      <c r="K10" s="60" t="s">
        <v>95</v>
      </c>
    </row>
    <row r="11" spans="2:11" x14ac:dyDescent="0.35">
      <c r="C11" t="s">
        <v>101</v>
      </c>
      <c r="D11"/>
      <c r="E11" s="46">
        <f>1/O25</f>
        <v>1.0489548919558829</v>
      </c>
      <c r="G11" s="8" t="str">
        <f t="shared" si="0"/>
        <v>MKr13</v>
      </c>
      <c r="H11" s="8" t="str">
        <f t="shared" si="1"/>
        <v>MKr20</v>
      </c>
      <c r="K11" s="14" t="s">
        <v>96</v>
      </c>
    </row>
    <row r="12" spans="2:11" x14ac:dyDescent="0.35">
      <c r="C12" t="s">
        <v>101</v>
      </c>
      <c r="D12"/>
      <c r="E12" s="46">
        <f>1/P25</f>
        <v>1.0406298531308362</v>
      </c>
      <c r="G12" s="8" t="str">
        <f t="shared" si="0"/>
        <v>MKr14</v>
      </c>
      <c r="H12" s="8" t="str">
        <f t="shared" si="1"/>
        <v>MKr20</v>
      </c>
      <c r="K12" s="14" t="s">
        <v>97</v>
      </c>
    </row>
    <row r="13" spans="2:11" x14ac:dyDescent="0.35">
      <c r="C13" t="s">
        <v>101</v>
      </c>
      <c r="D13"/>
      <c r="E13" s="46">
        <f>1/Q25</f>
        <v>1.0344233132513281</v>
      </c>
      <c r="G13" s="8" t="str">
        <f t="shared" si="0"/>
        <v>MKr15</v>
      </c>
      <c r="H13" s="8" t="str">
        <f t="shared" si="1"/>
        <v>MKr20</v>
      </c>
      <c r="K13" s="14" t="s">
        <v>98</v>
      </c>
    </row>
    <row r="14" spans="2:11" x14ac:dyDescent="0.35">
      <c r="C14" t="s">
        <v>101</v>
      </c>
      <c r="D14"/>
      <c r="E14" s="46">
        <f>1/R25</f>
        <v>1.0303021048320002</v>
      </c>
      <c r="G14" s="8" t="str">
        <f>K14</f>
        <v>MKr16</v>
      </c>
      <c r="H14" s="8" t="str">
        <f t="shared" si="1"/>
        <v>MKr20</v>
      </c>
      <c r="K14" s="60" t="s">
        <v>131</v>
      </c>
    </row>
    <row r="15" spans="2:11" x14ac:dyDescent="0.35">
      <c r="C15" t="s">
        <v>101</v>
      </c>
      <c r="D15"/>
      <c r="E15" s="46">
        <f>1/S25</f>
        <v>1.0292728320000002</v>
      </c>
      <c r="G15" s="8" t="str">
        <f t="shared" si="0"/>
        <v>MKr17</v>
      </c>
      <c r="H15" s="8" t="str">
        <f t="shared" si="1"/>
        <v>MKr20</v>
      </c>
      <c r="K15" s="60" t="s">
        <v>145</v>
      </c>
    </row>
    <row r="16" spans="2:11" x14ac:dyDescent="0.35">
      <c r="C16" t="s">
        <v>101</v>
      </c>
      <c r="D16"/>
      <c r="E16" s="46">
        <f>1/T25</f>
        <v>1.0160640000000001</v>
      </c>
      <c r="G16" s="8" t="str">
        <f>K16</f>
        <v>MKr18</v>
      </c>
      <c r="H16" s="8" t="str">
        <f t="shared" si="1"/>
        <v>MKr20</v>
      </c>
      <c r="K16" s="60" t="s">
        <v>147</v>
      </c>
    </row>
    <row r="17" spans="2:52" x14ac:dyDescent="0.35">
      <c r="C17" t="s">
        <v>101</v>
      </c>
      <c r="D17"/>
      <c r="E17" s="46">
        <f>1/U25</f>
        <v>1.008</v>
      </c>
      <c r="G17" s="8" t="str">
        <f>K17</f>
        <v>MKr19</v>
      </c>
      <c r="H17" s="8" t="str">
        <f t="shared" si="1"/>
        <v>MKr20</v>
      </c>
      <c r="K17" s="60" t="s">
        <v>148</v>
      </c>
    </row>
    <row r="18" spans="2:52" ht="19.5" x14ac:dyDescent="0.6">
      <c r="B18" s="47"/>
      <c r="C18" s="47" t="s">
        <v>47</v>
      </c>
      <c r="D18" s="48"/>
      <c r="E18" s="49">
        <v>0.1</v>
      </c>
      <c r="F18" s="47"/>
      <c r="G18" s="47"/>
      <c r="H18" s="47"/>
      <c r="K18" s="29"/>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row>
    <row r="19" spans="2:52" ht="19.5" x14ac:dyDescent="0.6">
      <c r="C19" s="10" t="s">
        <v>64</v>
      </c>
      <c r="D19" s="8">
        <v>2010</v>
      </c>
      <c r="E19" s="17">
        <f>1-0.07</f>
        <v>0.92999999999999994</v>
      </c>
      <c r="F19" s="8" t="s">
        <v>75</v>
      </c>
      <c r="K19" s="2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row>
    <row r="20" spans="2:52" ht="19.5" x14ac:dyDescent="0.6">
      <c r="K20" s="29" t="s">
        <v>102</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row>
    <row r="21" spans="2:52" ht="14.25" x14ac:dyDescent="0.45">
      <c r="K21" s="55" t="s">
        <v>121</v>
      </c>
      <c r="L21">
        <v>2020</v>
      </c>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row>
    <row r="22" spans="2:52" ht="13.15" thickBot="1" x14ac:dyDescent="0.4">
      <c r="K22" s="30" t="s">
        <v>122</v>
      </c>
      <c r="L22" s="7"/>
      <c r="M22" s="7"/>
      <c r="N22" s="7"/>
      <c r="O22" s="7"/>
      <c r="P22" s="31"/>
      <c r="Q22" s="31"/>
      <c r="R22" s="31"/>
      <c r="S22" s="31"/>
      <c r="T22" s="31"/>
      <c r="U22" s="31"/>
      <c r="V22" s="31"/>
      <c r="W22" s="31"/>
      <c r="X22"/>
      <c r="Y22"/>
      <c r="Z22"/>
      <c r="AA22"/>
      <c r="AB22"/>
      <c r="AC22" t="s">
        <v>103</v>
      </c>
      <c r="AD22"/>
      <c r="AE22"/>
      <c r="AF22"/>
      <c r="AG22"/>
      <c r="AH22"/>
      <c r="AI22"/>
      <c r="AJ22"/>
      <c r="AK22"/>
      <c r="AL22"/>
      <c r="AM22"/>
      <c r="AN22"/>
      <c r="AO22"/>
      <c r="AP22"/>
      <c r="AQ22"/>
      <c r="AR22"/>
      <c r="AS22"/>
      <c r="AT22"/>
      <c r="AU22"/>
      <c r="AV22"/>
      <c r="AW22"/>
      <c r="AX22"/>
      <c r="AY22"/>
      <c r="AZ22"/>
    </row>
    <row r="23" spans="2:52" ht="14.25" x14ac:dyDescent="0.45">
      <c r="K23" s="32"/>
      <c r="L23" s="33">
        <v>2010</v>
      </c>
      <c r="M23" s="33">
        <v>2011</v>
      </c>
      <c r="N23" s="33">
        <v>2012</v>
      </c>
      <c r="O23" s="33">
        <v>2013</v>
      </c>
      <c r="P23" s="33">
        <v>2014</v>
      </c>
      <c r="Q23" s="33">
        <v>2015</v>
      </c>
      <c r="R23" s="33">
        <v>2016</v>
      </c>
      <c r="S23" s="33">
        <v>2017</v>
      </c>
      <c r="T23" s="33">
        <v>2018</v>
      </c>
      <c r="U23" s="33">
        <v>2019</v>
      </c>
      <c r="V23" s="33">
        <v>2020</v>
      </c>
      <c r="W23" s="33">
        <v>2021</v>
      </c>
      <c r="X23" s="33">
        <v>2022</v>
      </c>
      <c r="Y23" s="33">
        <v>2023</v>
      </c>
      <c r="Z23" s="33">
        <v>2024</v>
      </c>
      <c r="AA23" s="33">
        <v>2025</v>
      </c>
      <c r="AB23" s="33">
        <v>2026</v>
      </c>
      <c r="AC23" s="33">
        <v>2027</v>
      </c>
      <c r="AD23" s="33">
        <v>2028</v>
      </c>
      <c r="AE23" s="33">
        <v>2029</v>
      </c>
      <c r="AF23" s="33">
        <v>2030</v>
      </c>
      <c r="AG23" s="33">
        <v>2031</v>
      </c>
      <c r="AH23" s="33">
        <v>2032</v>
      </c>
      <c r="AI23" s="33">
        <v>2033</v>
      </c>
      <c r="AJ23" s="33">
        <v>2034</v>
      </c>
      <c r="AK23" s="33">
        <v>2035</v>
      </c>
      <c r="AL23" s="33">
        <v>2036</v>
      </c>
      <c r="AM23" s="33">
        <v>2037</v>
      </c>
      <c r="AN23" s="33">
        <v>2038</v>
      </c>
      <c r="AO23" s="33">
        <v>2039</v>
      </c>
      <c r="AP23" s="33">
        <v>2040</v>
      </c>
      <c r="AQ23" s="33">
        <v>2041</v>
      </c>
      <c r="AR23" s="33">
        <v>2042</v>
      </c>
      <c r="AS23" s="33">
        <v>2043</v>
      </c>
      <c r="AT23" s="33">
        <v>2044</v>
      </c>
      <c r="AU23" s="33">
        <v>2045</v>
      </c>
      <c r="AV23" s="33">
        <v>2046</v>
      </c>
      <c r="AW23" s="33">
        <v>2047</v>
      </c>
      <c r="AX23" s="33">
        <v>2048</v>
      </c>
      <c r="AY23" s="33">
        <v>2049</v>
      </c>
      <c r="AZ23" s="34">
        <v>2050</v>
      </c>
    </row>
    <row r="24" spans="2:52" x14ac:dyDescent="0.35">
      <c r="K24" s="35" t="s">
        <v>104</v>
      </c>
      <c r="L24" s="36">
        <v>1</v>
      </c>
      <c r="M24" s="36">
        <f>L24*(L26)+L24</f>
        <v>1.0249999999999999</v>
      </c>
      <c r="N24" s="36">
        <f t="shared" ref="N24:AZ24" si="2">M24*(M26)+M24</f>
        <v>1.0485749999999998</v>
      </c>
      <c r="O24" s="36">
        <f t="shared" si="2"/>
        <v>1.0737407999999997</v>
      </c>
      <c r="P24" s="36">
        <f t="shared" si="2"/>
        <v>1.0823307263999997</v>
      </c>
      <c r="Q24" s="36">
        <f t="shared" si="2"/>
        <v>1.0888247107583997</v>
      </c>
      <c r="R24" s="36">
        <f t="shared" si="2"/>
        <v>1.0931800096014332</v>
      </c>
      <c r="S24" s="36">
        <f t="shared" si="2"/>
        <v>1.0942731896110347</v>
      </c>
      <c r="T24" s="36">
        <f t="shared" si="2"/>
        <v>1.1084987410759781</v>
      </c>
      <c r="U24" s="36">
        <f t="shared" si="2"/>
        <v>1.1173667310045861</v>
      </c>
      <c r="V24" s="36">
        <f t="shared" si="2"/>
        <v>1.1263056648526228</v>
      </c>
      <c r="W24" s="36">
        <f t="shared" si="2"/>
        <v>1.1296845818471808</v>
      </c>
      <c r="X24" s="36">
        <f t="shared" si="2"/>
        <v>1.143240796829347</v>
      </c>
      <c r="Y24" s="36">
        <f t="shared" si="2"/>
        <v>1.1603894087817872</v>
      </c>
      <c r="Z24" s="36">
        <f t="shared" si="2"/>
        <v>1.1801160287310777</v>
      </c>
      <c r="AA24" s="36">
        <f t="shared" si="2"/>
        <v>1.201358117248237</v>
      </c>
      <c r="AB24" s="36">
        <f t="shared" si="2"/>
        <v>1.2217812052414572</v>
      </c>
      <c r="AC24" s="36">
        <f t="shared" si="2"/>
        <v>1.2437732669358035</v>
      </c>
      <c r="AD24" s="36">
        <f t="shared" si="2"/>
        <v>1.2649174124737121</v>
      </c>
      <c r="AE24" s="36">
        <f t="shared" si="2"/>
        <v>1.2876859258982389</v>
      </c>
      <c r="AF24" s="36">
        <f t="shared" si="2"/>
        <v>1.3108642725644073</v>
      </c>
      <c r="AG24" s="36">
        <f t="shared" si="2"/>
        <v>1.3331489651980022</v>
      </c>
      <c r="AH24" s="36">
        <f t="shared" si="2"/>
        <v>1.3584787955367643</v>
      </c>
      <c r="AI24" s="36">
        <f t="shared" si="2"/>
        <v>1.3829314138564262</v>
      </c>
      <c r="AJ24" s="36">
        <f t="shared" si="2"/>
        <v>1.4092071107196982</v>
      </c>
      <c r="AK24" s="36">
        <f t="shared" si="2"/>
        <v>1.4345728387126528</v>
      </c>
      <c r="AL24" s="36">
        <f t="shared" si="2"/>
        <v>1.4603951498094805</v>
      </c>
      <c r="AM24" s="36">
        <f t="shared" si="2"/>
        <v>1.4896030528056701</v>
      </c>
      <c r="AN24" s="36">
        <f t="shared" si="2"/>
        <v>1.5179055108089778</v>
      </c>
      <c r="AO24" s="36">
        <f t="shared" si="2"/>
        <v>1.5467457155143485</v>
      </c>
      <c r="AP24" s="36">
        <f t="shared" si="2"/>
        <v>1.576133884109121</v>
      </c>
      <c r="AQ24" s="36">
        <f t="shared" si="2"/>
        <v>1.6060804279071943</v>
      </c>
      <c r="AR24" s="36">
        <f t="shared" si="2"/>
        <v>1.636595956037431</v>
      </c>
      <c r="AS24" s="36">
        <f t="shared" si="2"/>
        <v>1.6660546832461047</v>
      </c>
      <c r="AT24" s="36">
        <f t="shared" si="2"/>
        <v>1.6977097222277808</v>
      </c>
      <c r="AU24" s="36">
        <f t="shared" si="2"/>
        <v>1.7299662069501087</v>
      </c>
      <c r="AV24" s="36">
        <f t="shared" si="2"/>
        <v>1.7611055986752107</v>
      </c>
      <c r="AW24" s="36">
        <f t="shared" si="2"/>
        <v>1.7945666050500397</v>
      </c>
      <c r="AX24" s="36">
        <f t="shared" si="2"/>
        <v>1.8268688039409404</v>
      </c>
      <c r="AY24" s="36">
        <f t="shared" si="2"/>
        <v>1.8615793112158183</v>
      </c>
      <c r="AZ24" s="36">
        <f t="shared" si="2"/>
        <v>1.896949318128919</v>
      </c>
    </row>
    <row r="25" spans="2:52" x14ac:dyDescent="0.35">
      <c r="K25" s="35" t="s">
        <v>105</v>
      </c>
      <c r="L25" s="36">
        <f>L24/HLOOKUP($L$21,$L$23:$AZ$24,2,FALSE)</f>
        <v>0.88785844838208294</v>
      </c>
      <c r="M25" s="36">
        <f t="shared" ref="M25:AZ25" si="3">M24/HLOOKUP($L$21,$L$23:$AZ$24,2,FALSE)</f>
        <v>0.91005490959163493</v>
      </c>
      <c r="N25" s="36">
        <f t="shared" si="3"/>
        <v>0.93098617251224236</v>
      </c>
      <c r="O25" s="36">
        <f t="shared" si="3"/>
        <v>0.95332984065253612</v>
      </c>
      <c r="P25" s="36">
        <f t="shared" si="3"/>
        <v>0.96095647937775641</v>
      </c>
      <c r="Q25" s="36">
        <f t="shared" si="3"/>
        <v>0.96672221825402294</v>
      </c>
      <c r="R25" s="36">
        <f t="shared" si="3"/>
        <v>0.97058910712703905</v>
      </c>
      <c r="S25" s="36">
        <f t="shared" si="3"/>
        <v>0.97155969623416605</v>
      </c>
      <c r="T25" s="36">
        <f t="shared" si="3"/>
        <v>0.98418997228521021</v>
      </c>
      <c r="U25" s="36">
        <f t="shared" si="3"/>
        <v>0.99206349206349198</v>
      </c>
      <c r="V25" s="36">
        <f>V24/HLOOKUP($L$21,$L$23:$AZ$24,2,FALSE)</f>
        <v>1</v>
      </c>
      <c r="W25" s="36">
        <f t="shared" si="3"/>
        <v>1.0030000000000001</v>
      </c>
      <c r="X25" s="36">
        <f t="shared" si="3"/>
        <v>1.015036</v>
      </c>
      <c r="Y25" s="36">
        <f t="shared" si="3"/>
        <v>1.0302615400000001</v>
      </c>
      <c r="Z25" s="36">
        <f t="shared" si="3"/>
        <v>1.0477759861800002</v>
      </c>
      <c r="AA25" s="36">
        <f t="shared" si="3"/>
        <v>1.0666359539312402</v>
      </c>
      <c r="AB25" s="36">
        <f t="shared" si="3"/>
        <v>1.0847687651480713</v>
      </c>
      <c r="AC25" s="36">
        <f t="shared" si="3"/>
        <v>1.1042946029207368</v>
      </c>
      <c r="AD25" s="36">
        <f t="shared" si="3"/>
        <v>1.1230676111703892</v>
      </c>
      <c r="AE25" s="36">
        <f t="shared" si="3"/>
        <v>1.1432828281714562</v>
      </c>
      <c r="AF25" s="36">
        <f t="shared" si="3"/>
        <v>1.1638619190785424</v>
      </c>
      <c r="AG25" s="36">
        <f t="shared" si="3"/>
        <v>1.1836475717028776</v>
      </c>
      <c r="AH25" s="36">
        <f t="shared" si="3"/>
        <v>1.2061368755652324</v>
      </c>
      <c r="AI25" s="36">
        <f t="shared" si="3"/>
        <v>1.2278473393254066</v>
      </c>
      <c r="AJ25" s="36">
        <f t="shared" si="3"/>
        <v>1.2511764387725892</v>
      </c>
      <c r="AK25" s="36">
        <f t="shared" si="3"/>
        <v>1.2736976146704959</v>
      </c>
      <c r="AL25" s="36">
        <f t="shared" si="3"/>
        <v>1.2966241717345648</v>
      </c>
      <c r="AM25" s="36">
        <f t="shared" si="3"/>
        <v>1.322556655169256</v>
      </c>
      <c r="AN25" s="36">
        <f t="shared" si="3"/>
        <v>1.3476852316174721</v>
      </c>
      <c r="AO25" s="36">
        <f t="shared" si="3"/>
        <v>1.373291251018204</v>
      </c>
      <c r="AP25" s="36">
        <f t="shared" si="3"/>
        <v>1.3993837847875499</v>
      </c>
      <c r="AQ25" s="36">
        <f t="shared" si="3"/>
        <v>1.4259720766985133</v>
      </c>
      <c r="AR25" s="36">
        <f t="shared" si="3"/>
        <v>1.4530655461557851</v>
      </c>
      <c r="AS25" s="36">
        <f t="shared" si="3"/>
        <v>1.479220725986589</v>
      </c>
      <c r="AT25" s="36">
        <f t="shared" si="3"/>
        <v>1.5073259197803344</v>
      </c>
      <c r="AU25" s="36">
        <f t="shared" si="3"/>
        <v>1.5359651122561608</v>
      </c>
      <c r="AV25" s="36">
        <f t="shared" si="3"/>
        <v>1.5636124842767718</v>
      </c>
      <c r="AW25" s="36">
        <f t="shared" si="3"/>
        <v>1.5933211214780305</v>
      </c>
      <c r="AX25" s="36">
        <f t="shared" si="3"/>
        <v>1.6220009016646351</v>
      </c>
      <c r="AY25" s="36">
        <f t="shared" si="3"/>
        <v>1.652818918796263</v>
      </c>
      <c r="AZ25" s="36">
        <f t="shared" si="3"/>
        <v>1.6842224782533921</v>
      </c>
    </row>
    <row r="26" spans="2:52" x14ac:dyDescent="0.35">
      <c r="K26" s="61" t="s">
        <v>139</v>
      </c>
      <c r="L26" s="38">
        <v>2.5000000000000001E-2</v>
      </c>
      <c r="M26" s="38">
        <v>2.3E-2</v>
      </c>
      <c r="N26" s="38">
        <v>2.4E-2</v>
      </c>
      <c r="O26" s="38">
        <v>8.0000000000000002E-3</v>
      </c>
      <c r="P26" s="38">
        <v>6.0000000000000001E-3</v>
      </c>
      <c r="Q26" s="38">
        <v>4.0000000000000001E-3</v>
      </c>
      <c r="R26" s="38">
        <v>1E-3</v>
      </c>
      <c r="S26" s="38">
        <v>1.3000000000000001E-2</v>
      </c>
      <c r="T26" s="38">
        <v>8.0000000000000002E-3</v>
      </c>
      <c r="U26" s="38">
        <v>8.0000000000000002E-3</v>
      </c>
      <c r="V26" s="38">
        <v>3.0000000000000001E-3</v>
      </c>
      <c r="W26" s="38">
        <v>1.2E-2</v>
      </c>
      <c r="X26" s="38">
        <v>1.4999999999999999E-2</v>
      </c>
      <c r="Y26" s="38">
        <v>1.7000000000000001E-2</v>
      </c>
      <c r="Z26" s="38">
        <v>1.8000000000000002E-2</v>
      </c>
      <c r="AA26" s="38">
        <v>1.7000000000000001E-2</v>
      </c>
      <c r="AB26" s="38">
        <v>1.8000000000000002E-2</v>
      </c>
      <c r="AC26" s="38">
        <v>1.7000000000000001E-2</v>
      </c>
      <c r="AD26" s="38">
        <v>1.8000000000000002E-2</v>
      </c>
      <c r="AE26" s="38">
        <v>1.8000000000000002E-2</v>
      </c>
      <c r="AF26" s="38">
        <v>1.7000000000000001E-2</v>
      </c>
      <c r="AG26" s="38">
        <v>1.9E-2</v>
      </c>
      <c r="AH26" s="38">
        <v>1.8000000000000002E-2</v>
      </c>
      <c r="AI26" s="38">
        <v>1.9E-2</v>
      </c>
      <c r="AJ26" s="38">
        <v>1.8000000000000002E-2</v>
      </c>
      <c r="AK26" s="38">
        <v>1.8000000000000002E-2</v>
      </c>
      <c r="AL26" s="38">
        <v>0.02</v>
      </c>
      <c r="AM26" s="38">
        <v>1.9E-2</v>
      </c>
      <c r="AN26" s="38">
        <v>1.9E-2</v>
      </c>
      <c r="AO26" s="38">
        <v>1.9E-2</v>
      </c>
      <c r="AP26" s="38">
        <v>1.9E-2</v>
      </c>
      <c r="AQ26" s="38">
        <v>1.9E-2</v>
      </c>
      <c r="AR26" s="38">
        <v>1.8000000000000002E-2</v>
      </c>
      <c r="AS26" s="38">
        <v>1.9E-2</v>
      </c>
      <c r="AT26" s="38">
        <v>1.9E-2</v>
      </c>
      <c r="AU26" s="38">
        <v>1.8000000000000002E-2</v>
      </c>
      <c r="AV26" s="38">
        <v>1.9E-2</v>
      </c>
      <c r="AW26" s="38">
        <v>1.8000000000000002E-2</v>
      </c>
      <c r="AX26" s="38">
        <v>1.9E-2</v>
      </c>
      <c r="AY26" s="38">
        <v>1.9E-2</v>
      </c>
      <c r="AZ26" s="38">
        <v>1.8000000000000002E-2</v>
      </c>
    </row>
    <row r="27" spans="2:52" x14ac:dyDescent="0.35">
      <c r="K27" s="37" t="s">
        <v>123</v>
      </c>
      <c r="L27" s="39">
        <v>7.4470000000000001</v>
      </c>
      <c r="M27" s="39">
        <v>7.4539999999999997</v>
      </c>
      <c r="N27" s="39">
        <v>7.4539999999999997</v>
      </c>
      <c r="O27" s="39">
        <v>7.4539999999999997</v>
      </c>
      <c r="P27" s="40">
        <v>7.4539999999999997</v>
      </c>
      <c r="Q27" s="39">
        <v>7.4539999999999997</v>
      </c>
      <c r="R27" s="39">
        <v>7.4539999999999997</v>
      </c>
      <c r="S27" s="39">
        <v>7.4539999999999997</v>
      </c>
      <c r="T27" s="39">
        <v>7.4539999999999997</v>
      </c>
      <c r="U27" s="39">
        <v>7.4539999999999997</v>
      </c>
      <c r="V27" s="39">
        <v>7.4539999999999997</v>
      </c>
      <c r="W27" s="39">
        <v>7.4539999999999997</v>
      </c>
      <c r="X27" s="39">
        <v>7.4539999999999997</v>
      </c>
      <c r="Y27" s="39">
        <v>7.4539999999999997</v>
      </c>
      <c r="Z27" s="39">
        <v>7.4539999999999997</v>
      </c>
      <c r="AA27" s="39">
        <v>7.4539999999999997</v>
      </c>
      <c r="AB27" s="39">
        <v>7.4539999999999997</v>
      </c>
      <c r="AC27" s="39">
        <v>7.4539999999999997</v>
      </c>
      <c r="AD27" s="39">
        <v>7.4539999999999997</v>
      </c>
      <c r="AE27" s="39">
        <v>7.4539999999999997</v>
      </c>
      <c r="AF27" s="39">
        <v>7.4539999999999997</v>
      </c>
      <c r="AG27" s="39">
        <v>7.4539999999999997</v>
      </c>
      <c r="AH27" s="39">
        <v>7.4539999999999997</v>
      </c>
      <c r="AI27" s="39">
        <v>7.4539999999999997</v>
      </c>
      <c r="AJ27" s="39">
        <v>7.4539999999999997</v>
      </c>
      <c r="AK27" s="39">
        <v>7.4539999999999997</v>
      </c>
      <c r="AL27" s="39">
        <v>7.4539999999999997</v>
      </c>
      <c r="AM27" s="39">
        <v>7.4539999999999997</v>
      </c>
      <c r="AN27" s="39">
        <v>7.4539999999999997</v>
      </c>
      <c r="AO27" s="39">
        <v>7.4539999999999997</v>
      </c>
      <c r="AP27" s="39">
        <v>7.4539999999999997</v>
      </c>
      <c r="AQ27" s="39">
        <v>7.4539999999999997</v>
      </c>
      <c r="AR27" s="39">
        <v>7.4539999999999997</v>
      </c>
      <c r="AS27" s="39">
        <v>7.4539999999999997</v>
      </c>
      <c r="AT27" s="39">
        <v>7.4539999999999997</v>
      </c>
      <c r="AU27" s="39">
        <v>7.4539999999999997</v>
      </c>
      <c r="AV27" s="39">
        <v>7.4539999999999997</v>
      </c>
      <c r="AW27" s="39">
        <v>7.4539999999999997</v>
      </c>
      <c r="AX27" s="39">
        <v>7.4539999999999997</v>
      </c>
      <c r="AY27" s="39">
        <v>7.4539999999999997</v>
      </c>
      <c r="AZ27" s="41">
        <v>7.4539999999999997</v>
      </c>
    </row>
    <row r="28" spans="2:52" ht="13.15" thickBot="1" x14ac:dyDescent="0.4">
      <c r="K28" s="42" t="s">
        <v>106</v>
      </c>
      <c r="L28" s="43" t="str">
        <f>L35</f>
        <v>MBS</v>
      </c>
      <c r="M28" s="43" t="str">
        <f t="shared" ref="M28:AZ28" si="4">M35</f>
        <v>Opdateret med DK2025</v>
      </c>
      <c r="N28" s="43">
        <f t="shared" si="4"/>
        <v>0</v>
      </c>
      <c r="O28" s="43" t="str">
        <f t="shared" si="4"/>
        <v>https://fm.dk/udgivelser/2020/august/dk2025-en-groen-retfaerdig-og-ansvarlig-genopretning-af-dansk-oekonomi/</v>
      </c>
      <c r="P28" s="43">
        <f t="shared" si="4"/>
        <v>0</v>
      </c>
      <c r="Q28" s="43">
        <f t="shared" si="4"/>
        <v>0</v>
      </c>
      <c r="R28" s="43">
        <f t="shared" si="4"/>
        <v>0</v>
      </c>
      <c r="S28" s="43">
        <f t="shared" si="4"/>
        <v>0</v>
      </c>
      <c r="T28" s="43">
        <f t="shared" si="4"/>
        <v>0</v>
      </c>
      <c r="U28" s="43">
        <f t="shared" si="4"/>
        <v>0</v>
      </c>
      <c r="V28" s="43">
        <f t="shared" si="4"/>
        <v>0</v>
      </c>
      <c r="W28" s="43">
        <f t="shared" si="4"/>
        <v>0</v>
      </c>
      <c r="X28" s="43">
        <f t="shared" si="4"/>
        <v>0</v>
      </c>
      <c r="Y28" s="43">
        <f t="shared" si="4"/>
        <v>0</v>
      </c>
      <c r="Z28" s="43">
        <f t="shared" si="4"/>
        <v>0</v>
      </c>
      <c r="AA28" s="43">
        <f t="shared" si="4"/>
        <v>0</v>
      </c>
      <c r="AB28" s="43">
        <f t="shared" si="4"/>
        <v>0</v>
      </c>
      <c r="AC28" s="43">
        <f t="shared" si="4"/>
        <v>0</v>
      </c>
      <c r="AD28" s="43">
        <f t="shared" si="4"/>
        <v>0</v>
      </c>
      <c r="AE28" s="43">
        <f t="shared" si="4"/>
        <v>0</v>
      </c>
      <c r="AF28" s="43">
        <f t="shared" si="4"/>
        <v>0</v>
      </c>
      <c r="AG28" s="43">
        <f t="shared" si="4"/>
        <v>0</v>
      </c>
      <c r="AH28" s="43">
        <f t="shared" si="4"/>
        <v>0</v>
      </c>
      <c r="AI28" s="43">
        <f t="shared" si="4"/>
        <v>0</v>
      </c>
      <c r="AJ28" s="43">
        <f t="shared" si="4"/>
        <v>0</v>
      </c>
      <c r="AK28" s="43">
        <f t="shared" si="4"/>
        <v>0</v>
      </c>
      <c r="AL28" s="43">
        <f t="shared" si="4"/>
        <v>0</v>
      </c>
      <c r="AM28" s="43">
        <f t="shared" si="4"/>
        <v>0</v>
      </c>
      <c r="AN28" s="43">
        <f t="shared" si="4"/>
        <v>0</v>
      </c>
      <c r="AO28" s="43">
        <f t="shared" si="4"/>
        <v>0</v>
      </c>
      <c r="AP28" s="43">
        <f t="shared" si="4"/>
        <v>0</v>
      </c>
      <c r="AQ28" s="43">
        <f t="shared" si="4"/>
        <v>0</v>
      </c>
      <c r="AR28" s="43">
        <f t="shared" si="4"/>
        <v>0</v>
      </c>
      <c r="AS28" s="43">
        <f t="shared" si="4"/>
        <v>0</v>
      </c>
      <c r="AT28" s="43">
        <f t="shared" si="4"/>
        <v>0</v>
      </c>
      <c r="AU28" s="43">
        <f t="shared" si="4"/>
        <v>0</v>
      </c>
      <c r="AV28" s="43">
        <f t="shared" si="4"/>
        <v>0</v>
      </c>
      <c r="AW28" s="43">
        <f t="shared" si="4"/>
        <v>0</v>
      </c>
      <c r="AX28" s="43">
        <f t="shared" si="4"/>
        <v>0</v>
      </c>
      <c r="AY28" s="43">
        <f t="shared" si="4"/>
        <v>0</v>
      </c>
      <c r="AZ28" s="43">
        <f t="shared" si="4"/>
        <v>0</v>
      </c>
    </row>
    <row r="29" spans="2:52" ht="14.25" x14ac:dyDescent="0.45">
      <c r="K29" s="44" t="s">
        <v>154</v>
      </c>
      <c r="L29" s="7"/>
      <c r="M29" s="7"/>
      <c r="N29" s="7"/>
      <c r="O29" s="7"/>
      <c r="P29" s="7"/>
      <c r="Q29" s="7"/>
      <c r="R29" s="7"/>
      <c r="S29" s="7"/>
      <c r="T29" s="7"/>
      <c r="U29" s="7"/>
      <c r="V29" s="7"/>
      <c r="W29" s="7"/>
      <c r="X29"/>
      <c r="Y29"/>
      <c r="Z29"/>
      <c r="AA29"/>
      <c r="AB29"/>
      <c r="AC29"/>
      <c r="AD29"/>
      <c r="AE29"/>
      <c r="AF29"/>
      <c r="AG29"/>
      <c r="AH29"/>
      <c r="AI29"/>
      <c r="AJ29"/>
      <c r="AK29"/>
      <c r="AL29"/>
      <c r="AM29"/>
      <c r="AN29"/>
      <c r="AO29"/>
      <c r="AP29"/>
      <c r="AQ29"/>
      <c r="AR29"/>
      <c r="AS29"/>
      <c r="AT29"/>
      <c r="AU29"/>
      <c r="AV29"/>
      <c r="AW29"/>
      <c r="AX29"/>
      <c r="AY29"/>
      <c r="AZ29"/>
    </row>
    <row r="30" spans="2:52" ht="14.25" x14ac:dyDescent="0.45">
      <c r="K30" s="56"/>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row>
    <row r="31" spans="2:52" ht="14.25" x14ac:dyDescent="0.45">
      <c r="K31" s="57" t="s">
        <v>107</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row>
    <row r="32" spans="2:52" ht="14.25" x14ac:dyDescent="0.45">
      <c r="K32" s="58">
        <v>41767</v>
      </c>
      <c r="L32" s="59" t="s">
        <v>124</v>
      </c>
      <c r="M32" s="59" t="s">
        <v>125</v>
      </c>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row>
    <row r="33" spans="11:91" ht="14.25" x14ac:dyDescent="0.45">
      <c r="K33" s="58">
        <v>42102</v>
      </c>
      <c r="L33" s="59" t="s">
        <v>124</v>
      </c>
      <c r="M33" s="59" t="s">
        <v>126</v>
      </c>
      <c r="N33"/>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row>
    <row r="34" spans="11:91" ht="14.25" x14ac:dyDescent="0.45">
      <c r="K34" s="64">
        <v>42702</v>
      </c>
      <c r="L34" s="69" t="s">
        <v>140</v>
      </c>
      <c r="M34" s="59" t="s">
        <v>141</v>
      </c>
    </row>
    <row r="35" spans="11:91" ht="14.25" x14ac:dyDescent="0.45">
      <c r="K35" s="73">
        <v>44351</v>
      </c>
      <c r="L35" s="74" t="s">
        <v>151</v>
      </c>
      <c r="M35" s="74" t="s">
        <v>153</v>
      </c>
      <c r="N35" s="67"/>
      <c r="O35" s="75" t="s">
        <v>152</v>
      </c>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c r="AZ35" s="68"/>
      <c r="BA35" s="65"/>
      <c r="BB35" s="65"/>
      <c r="BC35" s="65"/>
      <c r="BD35" s="65"/>
      <c r="BE35" s="65"/>
      <c r="BF35" s="65"/>
      <c r="BG35" s="65"/>
      <c r="BH35" s="65"/>
      <c r="BI35" s="65"/>
      <c r="BJ35" s="65"/>
      <c r="BK35" s="65"/>
      <c r="BL35" s="65"/>
      <c r="BM35" s="65"/>
      <c r="BN35" s="65"/>
      <c r="BO35" s="65"/>
      <c r="BP35" s="65"/>
      <c r="BQ35" s="65"/>
      <c r="BR35" s="65"/>
      <c r="BS35" s="65"/>
      <c r="BT35" s="65"/>
      <c r="BU35" s="65"/>
      <c r="BV35" s="65"/>
      <c r="BW35" s="65"/>
      <c r="BX35" s="65"/>
      <c r="BY35" s="65"/>
      <c r="BZ35" s="65"/>
      <c r="CA35" s="65"/>
      <c r="CB35" s="65"/>
      <c r="CC35" s="65"/>
      <c r="CD35" s="65"/>
      <c r="CE35" s="65"/>
      <c r="CF35" s="65"/>
      <c r="CG35" s="65"/>
      <c r="CH35" s="65"/>
      <c r="CI35" s="65"/>
      <c r="CJ35" s="65"/>
      <c r="CK35" s="65"/>
      <c r="CL35" s="65"/>
      <c r="CM35" s="66"/>
    </row>
    <row r="36" spans="11:91" ht="14.25" x14ac:dyDescent="0.45">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3"/>
    </row>
    <row r="52" spans="2:5" x14ac:dyDescent="0.35">
      <c r="C52" s="10"/>
      <c r="E52" s="17"/>
    </row>
    <row r="53" spans="2:5" x14ac:dyDescent="0.35">
      <c r="B53"/>
      <c r="C53" s="10"/>
      <c r="E53" s="17"/>
    </row>
    <row r="56" spans="2:5" x14ac:dyDescent="0.35">
      <c r="E56" s="9"/>
    </row>
    <row r="57" spans="2:5" x14ac:dyDescent="0.35">
      <c r="E57" s="9"/>
    </row>
    <row r="58" spans="2:5" x14ac:dyDescent="0.35">
      <c r="B58"/>
      <c r="E58" s="9"/>
    </row>
  </sheetData>
  <phoneticPr fontId="0" type="noConversion"/>
  <hyperlinks>
    <hyperlink ref="O35" r:id="rId1" xr:uid="{2A5C4B4A-D7D5-4EDE-B99F-9E5AC5DB0C93}"/>
  </hyperlinks>
  <pageMargins left="0.7" right="0.7" top="0.75" bottom="0.75" header="0.3" footer="0.3"/>
  <pageSetup paperSize="9" orientation="portrait" horizontalDpi="300" verticalDpi="300"/>
  <headerFooter alignWithMargins="0"/>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L2:P6"/>
  <sheetViews>
    <sheetView workbookViewId="0">
      <selection activeCell="L48" sqref="K48:L49"/>
    </sheetView>
  </sheetViews>
  <sheetFormatPr baseColWidth="10" defaultColWidth="9.06640625" defaultRowHeight="12.75" x14ac:dyDescent="0.35"/>
  <cols>
    <col min="2" max="2" width="11.1328125" bestFit="1" customWidth="1"/>
    <col min="4" max="4" width="10.6640625" bestFit="1" customWidth="1"/>
    <col min="5" max="5" width="5.1328125" bestFit="1" customWidth="1"/>
    <col min="6" max="6" width="10.6640625" bestFit="1" customWidth="1"/>
    <col min="7" max="7" width="14.33203125" bestFit="1" customWidth="1"/>
    <col min="12" max="12" width="15.53125" bestFit="1" customWidth="1"/>
  </cols>
  <sheetData>
    <row r="2" spans="12:16" x14ac:dyDescent="0.35">
      <c r="L2" s="12" t="s">
        <v>51</v>
      </c>
    </row>
    <row r="3" spans="12:16" ht="13.15" x14ac:dyDescent="0.35">
      <c r="L3" s="13" t="s">
        <v>34</v>
      </c>
      <c r="M3" s="13" t="s">
        <v>58</v>
      </c>
      <c r="N3" s="13" t="s">
        <v>59</v>
      </c>
      <c r="O3" s="13" t="s">
        <v>60</v>
      </c>
      <c r="P3" s="13" t="s">
        <v>81</v>
      </c>
    </row>
    <row r="4" spans="12:16" x14ac:dyDescent="0.35">
      <c r="L4" t="s">
        <v>52</v>
      </c>
      <c r="M4" t="s">
        <v>55</v>
      </c>
      <c r="N4" s="11" t="s">
        <v>55</v>
      </c>
      <c r="O4" s="11" t="s">
        <v>55</v>
      </c>
      <c r="P4" s="11" t="s">
        <v>82</v>
      </c>
    </row>
    <row r="5" spans="12:16" x14ac:dyDescent="0.35">
      <c r="L5" t="s">
        <v>53</v>
      </c>
      <c r="M5" s="11" t="s">
        <v>61</v>
      </c>
      <c r="N5" s="11" t="s">
        <v>56</v>
      </c>
      <c r="O5" s="11" t="s">
        <v>56</v>
      </c>
      <c r="P5" s="11" t="s">
        <v>82</v>
      </c>
    </row>
    <row r="6" spans="12:16" x14ac:dyDescent="0.35">
      <c r="L6" t="s">
        <v>54</v>
      </c>
      <c r="M6" t="s">
        <v>55</v>
      </c>
      <c r="N6" s="11" t="s">
        <v>55</v>
      </c>
      <c r="O6" s="11" t="s">
        <v>55</v>
      </c>
      <c r="P6" s="11" t="s">
        <v>82</v>
      </c>
    </row>
  </sheetData>
  <phoneticPr fontId="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G7"/>
  <sheetViews>
    <sheetView zoomScaleNormal="100" workbookViewId="0">
      <selection activeCell="H26" sqref="H26"/>
    </sheetView>
  </sheetViews>
  <sheetFormatPr baseColWidth="10" defaultColWidth="9.06640625" defaultRowHeight="12.75" x14ac:dyDescent="0.35"/>
  <cols>
    <col min="1" max="1" width="3.1328125" customWidth="1"/>
    <col min="2" max="2" width="19.33203125" customWidth="1"/>
    <col min="3" max="3" width="23.33203125" customWidth="1"/>
    <col min="4" max="4" width="8.6640625" bestFit="1" customWidth="1"/>
    <col min="5" max="5" width="14.33203125" bestFit="1" customWidth="1"/>
    <col min="6" max="6" width="8.46484375" bestFit="1" customWidth="1"/>
    <col min="7" max="7" width="11.33203125" customWidth="1"/>
    <col min="8" max="10" width="11.86328125" customWidth="1"/>
  </cols>
  <sheetData>
    <row r="1" spans="2:7" x14ac:dyDescent="0.35">
      <c r="B1" s="3"/>
      <c r="C1" s="3"/>
      <c r="D1" s="3"/>
      <c r="E1" s="3"/>
      <c r="F1" s="3"/>
      <c r="G1" s="3"/>
    </row>
    <row r="2" spans="2:7" ht="15" x14ac:dyDescent="0.4">
      <c r="B2" s="4" t="s">
        <v>42</v>
      </c>
      <c r="C2" s="5"/>
      <c r="D2" s="5"/>
      <c r="E2" s="5"/>
      <c r="F2" s="5"/>
      <c r="G2" s="5"/>
    </row>
    <row r="4" spans="2:7" ht="21" customHeight="1" x14ac:dyDescent="0.45">
      <c r="B4" s="6" t="s">
        <v>6</v>
      </c>
      <c r="C4" s="6"/>
      <c r="D4" s="6"/>
      <c r="E4" s="6"/>
      <c r="F4" s="6"/>
    </row>
    <row r="5" spans="2:7" ht="18" customHeight="1" x14ac:dyDescent="0.35">
      <c r="B5" s="12" t="s">
        <v>7</v>
      </c>
    </row>
    <row r="6" spans="2:7" ht="18.75" customHeight="1" x14ac:dyDescent="0.35">
      <c r="B6" s="13" t="s">
        <v>8</v>
      </c>
      <c r="C6" s="13" t="s">
        <v>9</v>
      </c>
      <c r="D6" s="13" t="s">
        <v>28</v>
      </c>
      <c r="E6" s="13" t="s">
        <v>29</v>
      </c>
      <c r="F6" s="13" t="s">
        <v>30</v>
      </c>
      <c r="G6" s="13" t="s">
        <v>3</v>
      </c>
    </row>
    <row r="7" spans="2:7" ht="13.15" thickBot="1" x14ac:dyDescent="0.4">
      <c r="B7" s="15" t="s">
        <v>62</v>
      </c>
      <c r="C7" s="15" t="s">
        <v>43</v>
      </c>
      <c r="D7" s="15"/>
      <c r="E7" s="15"/>
      <c r="F7" s="15"/>
      <c r="G7" s="15"/>
    </row>
  </sheetData>
  <phoneticPr fontId="0" type="noConversion"/>
  <pageMargins left="0.75" right="0.75" top="1" bottom="1" header="0.5" footer="0.5"/>
  <pageSetup paperSize="9" orientation="portrait"/>
  <headerFooter alignWithMargins="0"/>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LOG</vt:lpstr>
      <vt:lpstr>Region-Time Slices</vt:lpstr>
      <vt:lpstr>TimePeriods</vt:lpstr>
      <vt:lpstr>Interpol_Extrapol_Defaults</vt:lpstr>
      <vt:lpstr>Import Settings</vt:lpstr>
      <vt:lpstr>Constants</vt:lpstr>
      <vt:lpstr>Defaults</vt:lpstr>
      <vt:lpstr>Commodity Group</vt:lpstr>
    </vt:vector>
  </TitlesOfParts>
  <Company>Dell Computer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Tom Haut</cp:lastModifiedBy>
  <cp:lastPrinted>2001-09-28T20:39:50Z</cp:lastPrinted>
  <dcterms:created xsi:type="dcterms:W3CDTF">2001-09-28T18:48:17Z</dcterms:created>
  <dcterms:modified xsi:type="dcterms:W3CDTF">2021-09-07T12:17:27Z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170844674110412</vt:r8>
  </property>
</Properties>
</file>