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queryTables/queryTable2.xml" ContentType="application/vnd.openxmlformats-officedocument.spreadsheetml.queryTable+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45" windowWidth="14805" windowHeight="7770" activeTab="3"/>
  </bookViews>
  <sheets>
    <sheet name="Export from GIS" sheetId="1" r:id="rId1"/>
    <sheet name="Constraint 1" sheetId="2" r:id="rId2"/>
    <sheet name="Constraint 2" sheetId="5" r:id="rId3"/>
    <sheet name="PV" sheetId="9" r:id="rId4"/>
    <sheet name="Constraint 3" sheetId="3" r:id="rId5"/>
    <sheet name="Graphs" sheetId="8" r:id="rId6"/>
    <sheet name="f_values" sheetId="4" r:id="rId7"/>
    <sheet name="Export to GIS" sheetId="6" r:id="rId8"/>
    <sheet name="Buildings not within polygins" sheetId="7" r:id="rId9"/>
  </sheets>
  <definedNames>
    <definedName name="_xlnm._FilterDatabase" localSheetId="4" hidden="1">'Constraint 3'!$BF$3:$BY$764</definedName>
    <definedName name="_xlnm._FilterDatabase" localSheetId="0" hidden="1">'Export from GIS'!$A$1:$G$179</definedName>
    <definedName name="BBR_m2_not_within_polygons_1" localSheetId="8">'Buildings not within polygins'!$A$1:$G$521</definedName>
    <definedName name="kW_Solar_constraint_1" localSheetId="4">'Constraint 3'!$BF$3:$BU$764</definedName>
    <definedName name="Residential_Reg_CDI_anv_BA72" localSheetId="0">'Export from GIS'!$A$1:$G$179</definedName>
  </definedNames>
  <calcPr calcId="145621"/>
</workbook>
</file>

<file path=xl/calcChain.xml><?xml version="1.0" encoding="utf-8"?>
<calcChain xmlns="http://schemas.openxmlformats.org/spreadsheetml/2006/main">
  <c r="AD44" i="5" l="1"/>
  <c r="AT44" i="5" s="1"/>
  <c r="AG44" i="5"/>
  <c r="AL44" i="5"/>
  <c r="AN44" i="5"/>
  <c r="AP44" i="5"/>
  <c r="AU44" i="5"/>
  <c r="AD46" i="5"/>
  <c r="AT46" i="5" s="1"/>
  <c r="AG46" i="5"/>
  <c r="AL46" i="5"/>
  <c r="AN46" i="5"/>
  <c r="AP46" i="5"/>
  <c r="AU46" i="5"/>
  <c r="AD47" i="5"/>
  <c r="AT47" i="5" s="1"/>
  <c r="AG47" i="5"/>
  <c r="AL47" i="5"/>
  <c r="AN47" i="5"/>
  <c r="AP47" i="5"/>
  <c r="AU47" i="5"/>
  <c r="AD48" i="5"/>
  <c r="AT48" i="5" s="1"/>
  <c r="AG48" i="5"/>
  <c r="AL48" i="5"/>
  <c r="AN48" i="5"/>
  <c r="AP48" i="5"/>
  <c r="AU48" i="5"/>
  <c r="T15" i="9"/>
  <c r="S15" i="9"/>
  <c r="R15" i="9"/>
  <c r="Q15" i="9"/>
  <c r="P15" i="9"/>
  <c r="O15" i="9"/>
  <c r="N15" i="9"/>
  <c r="M15" i="9"/>
  <c r="L15" i="9"/>
  <c r="K15" i="9"/>
  <c r="J15" i="9"/>
  <c r="I15" i="9"/>
  <c r="H15" i="9"/>
  <c r="G15" i="9"/>
  <c r="F15" i="9"/>
  <c r="E15" i="9"/>
  <c r="D15" i="9"/>
  <c r="C15" i="9"/>
  <c r="T14" i="9"/>
  <c r="S14" i="9"/>
  <c r="R14" i="9"/>
  <c r="Q14" i="9"/>
  <c r="P14" i="9"/>
  <c r="O14" i="9"/>
  <c r="N14" i="9"/>
  <c r="M14" i="9"/>
  <c r="L14" i="9"/>
  <c r="K14" i="9"/>
  <c r="J14" i="9"/>
  <c r="I14" i="9"/>
  <c r="H14" i="9"/>
  <c r="G14" i="9"/>
  <c r="F14" i="9"/>
  <c r="E14" i="9"/>
  <c r="D14" i="9"/>
  <c r="C14" i="9"/>
  <c r="T13" i="9"/>
  <c r="S13" i="9"/>
  <c r="R13" i="9"/>
  <c r="Q13" i="9"/>
  <c r="P13" i="9"/>
  <c r="O13" i="9"/>
  <c r="N13" i="9"/>
  <c r="M13" i="9"/>
  <c r="L13" i="9"/>
  <c r="K13" i="9"/>
  <c r="J13" i="9"/>
  <c r="I13" i="9"/>
  <c r="H13" i="9"/>
  <c r="G13" i="9"/>
  <c r="F13" i="9"/>
  <c r="E13" i="9"/>
  <c r="D13" i="9"/>
  <c r="C13" i="9"/>
  <c r="T12" i="9"/>
  <c r="S12" i="9"/>
  <c r="R12" i="9"/>
  <c r="Q12" i="9"/>
  <c r="P12" i="9"/>
  <c r="O12" i="9"/>
  <c r="N12" i="9"/>
  <c r="M12" i="9"/>
  <c r="L12" i="9"/>
  <c r="K12" i="9"/>
  <c r="J12" i="9"/>
  <c r="I12" i="9"/>
  <c r="H12" i="9"/>
  <c r="G12" i="9"/>
  <c r="F12" i="9"/>
  <c r="E12" i="9"/>
  <c r="D12" i="9"/>
  <c r="C12" i="9"/>
  <c r="T11" i="9"/>
  <c r="S11" i="9"/>
  <c r="R11" i="9"/>
  <c r="Q11" i="9"/>
  <c r="P11" i="9"/>
  <c r="O11" i="9"/>
  <c r="N11" i="9"/>
  <c r="M11" i="9"/>
  <c r="L11" i="9"/>
  <c r="K11" i="9"/>
  <c r="J11" i="9"/>
  <c r="I11" i="9"/>
  <c r="H11" i="9"/>
  <c r="G11" i="9"/>
  <c r="F11" i="9"/>
  <c r="E11" i="9"/>
  <c r="D11" i="9"/>
  <c r="C11" i="9"/>
  <c r="T10" i="9"/>
  <c r="S10" i="9"/>
  <c r="R10" i="9"/>
  <c r="Q10" i="9"/>
  <c r="P10" i="9"/>
  <c r="O10" i="9"/>
  <c r="N10" i="9"/>
  <c r="M10" i="9"/>
  <c r="L10" i="9"/>
  <c r="K10" i="9"/>
  <c r="J10" i="9"/>
  <c r="I10" i="9"/>
  <c r="H10" i="9"/>
  <c r="G10" i="9"/>
  <c r="F10" i="9"/>
  <c r="E10" i="9"/>
  <c r="D10" i="9"/>
  <c r="C10" i="9"/>
  <c r="T9" i="9"/>
  <c r="S9" i="9"/>
  <c r="R9" i="9"/>
  <c r="Q9" i="9"/>
  <c r="P9" i="9"/>
  <c r="O9" i="9"/>
  <c r="N9" i="9"/>
  <c r="M9" i="9"/>
  <c r="L9" i="9"/>
  <c r="K9" i="9"/>
  <c r="J9" i="9"/>
  <c r="I9" i="9"/>
  <c r="H9" i="9"/>
  <c r="G9" i="9"/>
  <c r="F9" i="9"/>
  <c r="E9" i="9"/>
  <c r="D9" i="9"/>
  <c r="C9" i="9"/>
  <c r="T8" i="9"/>
  <c r="S8" i="9"/>
  <c r="R8" i="9"/>
  <c r="Q8" i="9"/>
  <c r="P8" i="9"/>
  <c r="O8" i="9"/>
  <c r="N8" i="9"/>
  <c r="M8" i="9"/>
  <c r="L8" i="9"/>
  <c r="K8" i="9"/>
  <c r="J8" i="9"/>
  <c r="I8" i="9"/>
  <c r="H8" i="9"/>
  <c r="G8" i="9"/>
  <c r="F8" i="9"/>
  <c r="E8" i="9"/>
  <c r="D8" i="9"/>
  <c r="C8" i="9"/>
  <c r="T7" i="9"/>
  <c r="S7" i="9"/>
  <c r="R7" i="9"/>
  <c r="Q7" i="9"/>
  <c r="P7" i="9"/>
  <c r="O7" i="9"/>
  <c r="N7" i="9"/>
  <c r="M7" i="9"/>
  <c r="L7" i="9"/>
  <c r="K7" i="9"/>
  <c r="J7" i="9"/>
  <c r="I7" i="9"/>
  <c r="H7" i="9"/>
  <c r="G7" i="9"/>
  <c r="F7" i="9"/>
  <c r="E7" i="9"/>
  <c r="D7" i="9"/>
  <c r="C7" i="9"/>
  <c r="T6" i="9"/>
  <c r="S6" i="9"/>
  <c r="R6" i="9"/>
  <c r="Q6" i="9"/>
  <c r="P6" i="9"/>
  <c r="O6" i="9"/>
  <c r="N6" i="9"/>
  <c r="M6" i="9"/>
  <c r="L6" i="9"/>
  <c r="K6" i="9"/>
  <c r="J6" i="9"/>
  <c r="I6" i="9"/>
  <c r="H6" i="9"/>
  <c r="G6" i="9"/>
  <c r="F6" i="9"/>
  <c r="E6" i="9"/>
  <c r="D6" i="9"/>
  <c r="C6" i="9"/>
  <c r="C6" i="5"/>
  <c r="BX5" i="3"/>
  <c r="BX6" i="3"/>
  <c r="BX7" i="3"/>
  <c r="BX8" i="3"/>
  <c r="BX9" i="3"/>
  <c r="BX10" i="3"/>
  <c r="BX11" i="3"/>
  <c r="BX12" i="3"/>
  <c r="BX13" i="3"/>
  <c r="BX14" i="3"/>
  <c r="BX15" i="3"/>
  <c r="BX16" i="3"/>
  <c r="BX17" i="3"/>
  <c r="BX18" i="3"/>
  <c r="BX19" i="3"/>
  <c r="BX20" i="3"/>
  <c r="BX21" i="3"/>
  <c r="BX22" i="3"/>
  <c r="BX23" i="3"/>
  <c r="BX24" i="3"/>
  <c r="BX25" i="3"/>
  <c r="BX26" i="3"/>
  <c r="BX27" i="3"/>
  <c r="BX28" i="3"/>
  <c r="BX29" i="3"/>
  <c r="BX30" i="3"/>
  <c r="BX31" i="3"/>
  <c r="BX32" i="3"/>
  <c r="BX33" i="3"/>
  <c r="BX34" i="3"/>
  <c r="BX35" i="3"/>
  <c r="BX36" i="3"/>
  <c r="BX37" i="3"/>
  <c r="BX38" i="3"/>
  <c r="BX39" i="3"/>
  <c r="BX40" i="3"/>
  <c r="BX41" i="3"/>
  <c r="BX42" i="3"/>
  <c r="BX43" i="3"/>
  <c r="BX44" i="3"/>
  <c r="BX45" i="3"/>
  <c r="BX46" i="3"/>
  <c r="BX47" i="3"/>
  <c r="BX48" i="3"/>
  <c r="BX49" i="3"/>
  <c r="BX50" i="3"/>
  <c r="BX51" i="3"/>
  <c r="BX52" i="3"/>
  <c r="BX53" i="3"/>
  <c r="BX54" i="3"/>
  <c r="BX55" i="3"/>
  <c r="BX56" i="3"/>
  <c r="BX57" i="3"/>
  <c r="BX58" i="3"/>
  <c r="BX59" i="3"/>
  <c r="BX60" i="3"/>
  <c r="BX61" i="3"/>
  <c r="BX62" i="3"/>
  <c r="BX63" i="3"/>
  <c r="BX64" i="3"/>
  <c r="BX65" i="3"/>
  <c r="BX66" i="3"/>
  <c r="BX67" i="3"/>
  <c r="BX68" i="3"/>
  <c r="BX69" i="3"/>
  <c r="BX70" i="3"/>
  <c r="BX71" i="3"/>
  <c r="BX72" i="3"/>
  <c r="BX73" i="3"/>
  <c r="BX74" i="3"/>
  <c r="BX75" i="3"/>
  <c r="BX76" i="3"/>
  <c r="BX77" i="3"/>
  <c r="BX78" i="3"/>
  <c r="BX79" i="3"/>
  <c r="BX80" i="3"/>
  <c r="BX81" i="3"/>
  <c r="BX82" i="3"/>
  <c r="BX83" i="3"/>
  <c r="BX84" i="3"/>
  <c r="BX85" i="3"/>
  <c r="BX86" i="3"/>
  <c r="BX87" i="3"/>
  <c r="BX88" i="3"/>
  <c r="BX89" i="3"/>
  <c r="BX90" i="3"/>
  <c r="BX91" i="3"/>
  <c r="BX92" i="3"/>
  <c r="BX93" i="3"/>
  <c r="BX94" i="3"/>
  <c r="BX95" i="3"/>
  <c r="BX96" i="3"/>
  <c r="BX97" i="3"/>
  <c r="BX98" i="3"/>
  <c r="BX99" i="3"/>
  <c r="BX100" i="3"/>
  <c r="BX101" i="3"/>
  <c r="BX102" i="3"/>
  <c r="BX103" i="3"/>
  <c r="BX104" i="3"/>
  <c r="BX105" i="3"/>
  <c r="BX106" i="3"/>
  <c r="BX107" i="3"/>
  <c r="BX108" i="3"/>
  <c r="BX109" i="3"/>
  <c r="BX110" i="3"/>
  <c r="BX111" i="3"/>
  <c r="BX112" i="3"/>
  <c r="BX113" i="3"/>
  <c r="BX114" i="3"/>
  <c r="BX115" i="3"/>
  <c r="BX116" i="3"/>
  <c r="BX117" i="3"/>
  <c r="BX118" i="3"/>
  <c r="BX119" i="3"/>
  <c r="BX120" i="3"/>
  <c r="BX121" i="3"/>
  <c r="BX122" i="3"/>
  <c r="BX123" i="3"/>
  <c r="BX124" i="3"/>
  <c r="BX125" i="3"/>
  <c r="BX126" i="3"/>
  <c r="BX127" i="3"/>
  <c r="BX128" i="3"/>
  <c r="BX129" i="3"/>
  <c r="BX130" i="3"/>
  <c r="BX131" i="3"/>
  <c r="BX132" i="3"/>
  <c r="BX133" i="3"/>
  <c r="BX134" i="3"/>
  <c r="BX135" i="3"/>
  <c r="BX136" i="3"/>
  <c r="BX137" i="3"/>
  <c r="BX138" i="3"/>
  <c r="BX139" i="3"/>
  <c r="BX140" i="3"/>
  <c r="BX141" i="3"/>
  <c r="BX142" i="3"/>
  <c r="BX143" i="3"/>
  <c r="BX144" i="3"/>
  <c r="BX145" i="3"/>
  <c r="BX146" i="3"/>
  <c r="BX147" i="3"/>
  <c r="BX148" i="3"/>
  <c r="BX149" i="3"/>
  <c r="BX150" i="3"/>
  <c r="BX151" i="3"/>
  <c r="BX152" i="3"/>
  <c r="BX153" i="3"/>
  <c r="BX154" i="3"/>
  <c r="BX155" i="3"/>
  <c r="BX156" i="3"/>
  <c r="BX157" i="3"/>
  <c r="BX158" i="3"/>
  <c r="BX159" i="3"/>
  <c r="BX160" i="3"/>
  <c r="BX161" i="3"/>
  <c r="BX162" i="3"/>
  <c r="BX163" i="3"/>
  <c r="BX164" i="3"/>
  <c r="BX165" i="3"/>
  <c r="BX166" i="3"/>
  <c r="BX167" i="3"/>
  <c r="BX168" i="3"/>
  <c r="BX169" i="3"/>
  <c r="BX170" i="3"/>
  <c r="BX171" i="3"/>
  <c r="BX172" i="3"/>
  <c r="BX173" i="3"/>
  <c r="BX174" i="3"/>
  <c r="BX175" i="3"/>
  <c r="BX176" i="3"/>
  <c r="BX177" i="3"/>
  <c r="BX178" i="3"/>
  <c r="BX179" i="3"/>
  <c r="BX180" i="3"/>
  <c r="BX181" i="3"/>
  <c r="BX182" i="3"/>
  <c r="BX183" i="3"/>
  <c r="BX184" i="3"/>
  <c r="BX185" i="3"/>
  <c r="BX186" i="3"/>
  <c r="BX187" i="3"/>
  <c r="BX188" i="3"/>
  <c r="BX189" i="3"/>
  <c r="BX190" i="3"/>
  <c r="BX191" i="3"/>
  <c r="BX192" i="3"/>
  <c r="BX193" i="3"/>
  <c r="BX194" i="3"/>
  <c r="BX195" i="3"/>
  <c r="BX196" i="3"/>
  <c r="BX197" i="3"/>
  <c r="BX198" i="3"/>
  <c r="BX199" i="3"/>
  <c r="BX200" i="3"/>
  <c r="BX201" i="3"/>
  <c r="BX202" i="3"/>
  <c r="BX203" i="3"/>
  <c r="BX204" i="3"/>
  <c r="BX205" i="3"/>
  <c r="BX206" i="3"/>
  <c r="BX207" i="3"/>
  <c r="BX208" i="3"/>
  <c r="BX209" i="3"/>
  <c r="BX210" i="3"/>
  <c r="BX211" i="3"/>
  <c r="BX212" i="3"/>
  <c r="BX213" i="3"/>
  <c r="BX214" i="3"/>
  <c r="BX215" i="3"/>
  <c r="BX216" i="3"/>
  <c r="BX217" i="3"/>
  <c r="BX218" i="3"/>
  <c r="BX219" i="3"/>
  <c r="BX220" i="3"/>
  <c r="BX221" i="3"/>
  <c r="BX222" i="3"/>
  <c r="BX223" i="3"/>
  <c r="BX224" i="3"/>
  <c r="BX225" i="3"/>
  <c r="BX226" i="3"/>
  <c r="BX227" i="3"/>
  <c r="BX228" i="3"/>
  <c r="BX229" i="3"/>
  <c r="BX230" i="3"/>
  <c r="BX231" i="3"/>
  <c r="BX232" i="3"/>
  <c r="BX233" i="3"/>
  <c r="BX234" i="3"/>
  <c r="BX235" i="3"/>
  <c r="BX236" i="3"/>
  <c r="BX237" i="3"/>
  <c r="BX238" i="3"/>
  <c r="BX239" i="3"/>
  <c r="BX240" i="3"/>
  <c r="BX241" i="3"/>
  <c r="BX242" i="3"/>
  <c r="BX243" i="3"/>
  <c r="BX244" i="3"/>
  <c r="BX245" i="3"/>
  <c r="BX246" i="3"/>
  <c r="BX247" i="3"/>
  <c r="BX248" i="3"/>
  <c r="BX249" i="3"/>
  <c r="BX250" i="3"/>
  <c r="BX251" i="3"/>
  <c r="BX252" i="3"/>
  <c r="BX253" i="3"/>
  <c r="BX254" i="3"/>
  <c r="BX255" i="3"/>
  <c r="BX256" i="3"/>
  <c r="BX257" i="3"/>
  <c r="BX258" i="3"/>
  <c r="BX259" i="3"/>
  <c r="BX260" i="3"/>
  <c r="BX261" i="3"/>
  <c r="BX262" i="3"/>
  <c r="BX263" i="3"/>
  <c r="BX264" i="3"/>
  <c r="BX265" i="3"/>
  <c r="BX266" i="3"/>
  <c r="BX267" i="3"/>
  <c r="BX268" i="3"/>
  <c r="BX269" i="3"/>
  <c r="BX270" i="3"/>
  <c r="BX271" i="3"/>
  <c r="BX272" i="3"/>
  <c r="BX273" i="3"/>
  <c r="BX274" i="3"/>
  <c r="BX275" i="3"/>
  <c r="BX276" i="3"/>
  <c r="BX277" i="3"/>
  <c r="BX278" i="3"/>
  <c r="BX279" i="3"/>
  <c r="BX280" i="3"/>
  <c r="BX281" i="3"/>
  <c r="BX282" i="3"/>
  <c r="BX283" i="3"/>
  <c r="BX284" i="3"/>
  <c r="BX285" i="3"/>
  <c r="BX286" i="3"/>
  <c r="BX287" i="3"/>
  <c r="BX288" i="3"/>
  <c r="BX289" i="3"/>
  <c r="BX290" i="3"/>
  <c r="BX291" i="3"/>
  <c r="BX292" i="3"/>
  <c r="BX293" i="3"/>
  <c r="BX294" i="3"/>
  <c r="BX295" i="3"/>
  <c r="BX296" i="3"/>
  <c r="BX297" i="3"/>
  <c r="BX298" i="3"/>
  <c r="BX299" i="3"/>
  <c r="BX300" i="3"/>
  <c r="BX301" i="3"/>
  <c r="BX302" i="3"/>
  <c r="BX303" i="3"/>
  <c r="BX304" i="3"/>
  <c r="BX305" i="3"/>
  <c r="BX306" i="3"/>
  <c r="BX307" i="3"/>
  <c r="BX308" i="3"/>
  <c r="BX309" i="3"/>
  <c r="BX310" i="3"/>
  <c r="BX311" i="3"/>
  <c r="BX312" i="3"/>
  <c r="BX313" i="3"/>
  <c r="BX314" i="3"/>
  <c r="BX315" i="3"/>
  <c r="BX316" i="3"/>
  <c r="BX317" i="3"/>
  <c r="BX318" i="3"/>
  <c r="BX319" i="3"/>
  <c r="BX320" i="3"/>
  <c r="BX321" i="3"/>
  <c r="BX322" i="3"/>
  <c r="BX323" i="3"/>
  <c r="BX324" i="3"/>
  <c r="BX325" i="3"/>
  <c r="BX326" i="3"/>
  <c r="BX327" i="3"/>
  <c r="BX328" i="3"/>
  <c r="BX329" i="3"/>
  <c r="BX330" i="3"/>
  <c r="BX331" i="3"/>
  <c r="BX332" i="3"/>
  <c r="BX333" i="3"/>
  <c r="BX334" i="3"/>
  <c r="BX335" i="3"/>
  <c r="BX336" i="3"/>
  <c r="BX337" i="3"/>
  <c r="BX338" i="3"/>
  <c r="BX339" i="3"/>
  <c r="BX340" i="3"/>
  <c r="BX341" i="3"/>
  <c r="BX342" i="3"/>
  <c r="BX343" i="3"/>
  <c r="BX344" i="3"/>
  <c r="BX345" i="3"/>
  <c r="BX346" i="3"/>
  <c r="BX347" i="3"/>
  <c r="BX348" i="3"/>
  <c r="BX349" i="3"/>
  <c r="BX350" i="3"/>
  <c r="BX351" i="3"/>
  <c r="BX352" i="3"/>
  <c r="BX353" i="3"/>
  <c r="BX354" i="3"/>
  <c r="BX355" i="3"/>
  <c r="BX356" i="3"/>
  <c r="BX357" i="3"/>
  <c r="BX358" i="3"/>
  <c r="BX359" i="3"/>
  <c r="BX360" i="3"/>
  <c r="BX361" i="3"/>
  <c r="BX362" i="3"/>
  <c r="BX363" i="3"/>
  <c r="BX364" i="3"/>
  <c r="BX365" i="3"/>
  <c r="BX366" i="3"/>
  <c r="BX367" i="3"/>
  <c r="BX368" i="3"/>
  <c r="BX369" i="3"/>
  <c r="BX370" i="3"/>
  <c r="BX371" i="3"/>
  <c r="BX372" i="3"/>
  <c r="BX373" i="3"/>
  <c r="BX374" i="3"/>
  <c r="BX375" i="3"/>
  <c r="BX376" i="3"/>
  <c r="BX377" i="3"/>
  <c r="BX378" i="3"/>
  <c r="BX379" i="3"/>
  <c r="BX380" i="3"/>
  <c r="BX381" i="3"/>
  <c r="BX382" i="3"/>
  <c r="BX383" i="3"/>
  <c r="BX384" i="3"/>
  <c r="BX385" i="3"/>
  <c r="BX386" i="3"/>
  <c r="BX387" i="3"/>
  <c r="BX388" i="3"/>
  <c r="BX389" i="3"/>
  <c r="BX390" i="3"/>
  <c r="BX391" i="3"/>
  <c r="BX392" i="3"/>
  <c r="BX393" i="3"/>
  <c r="BX394" i="3"/>
  <c r="BX395" i="3"/>
  <c r="BX396" i="3"/>
  <c r="BX397" i="3"/>
  <c r="BX398" i="3"/>
  <c r="BX399" i="3"/>
  <c r="BX400" i="3"/>
  <c r="BX401" i="3"/>
  <c r="BX402" i="3"/>
  <c r="BX403" i="3"/>
  <c r="BX404" i="3"/>
  <c r="BX405" i="3"/>
  <c r="BX406" i="3"/>
  <c r="BX407" i="3"/>
  <c r="BX408" i="3"/>
  <c r="BX409" i="3"/>
  <c r="BX410" i="3"/>
  <c r="BX411" i="3"/>
  <c r="BX412" i="3"/>
  <c r="BX413" i="3"/>
  <c r="BX414" i="3"/>
  <c r="BX415" i="3"/>
  <c r="BX416" i="3"/>
  <c r="BX417" i="3"/>
  <c r="BX418" i="3"/>
  <c r="BX419" i="3"/>
  <c r="BX420" i="3"/>
  <c r="BX421" i="3"/>
  <c r="BX422" i="3"/>
  <c r="BX423" i="3"/>
  <c r="BX424" i="3"/>
  <c r="BX425" i="3"/>
  <c r="BX426" i="3"/>
  <c r="BX427" i="3"/>
  <c r="BX428" i="3"/>
  <c r="BX429" i="3"/>
  <c r="BX430" i="3"/>
  <c r="BX431" i="3"/>
  <c r="BX432" i="3"/>
  <c r="BX433" i="3"/>
  <c r="BX434" i="3"/>
  <c r="BX435" i="3"/>
  <c r="BX436" i="3"/>
  <c r="BX437" i="3"/>
  <c r="BX438" i="3"/>
  <c r="BX439" i="3"/>
  <c r="BX440" i="3"/>
  <c r="BX441" i="3"/>
  <c r="BX442" i="3"/>
  <c r="BX443" i="3"/>
  <c r="BX444" i="3"/>
  <c r="BX445" i="3"/>
  <c r="BX446" i="3"/>
  <c r="BX447" i="3"/>
  <c r="BX448" i="3"/>
  <c r="BX449" i="3"/>
  <c r="BX450" i="3"/>
  <c r="BX451" i="3"/>
  <c r="BX452" i="3"/>
  <c r="BX453" i="3"/>
  <c r="BX454" i="3"/>
  <c r="BX455" i="3"/>
  <c r="BX456" i="3"/>
  <c r="BX457" i="3"/>
  <c r="BX458" i="3"/>
  <c r="BX459" i="3"/>
  <c r="BX460" i="3"/>
  <c r="BX461" i="3"/>
  <c r="BX462" i="3"/>
  <c r="BX463" i="3"/>
  <c r="BX464" i="3"/>
  <c r="BX465" i="3"/>
  <c r="BX466" i="3"/>
  <c r="BX467" i="3"/>
  <c r="BX468" i="3"/>
  <c r="BX469" i="3"/>
  <c r="BX470" i="3"/>
  <c r="BX471" i="3"/>
  <c r="BX472" i="3"/>
  <c r="BX473" i="3"/>
  <c r="BX474" i="3"/>
  <c r="BX475" i="3"/>
  <c r="BX476" i="3"/>
  <c r="BX477" i="3"/>
  <c r="BX478" i="3"/>
  <c r="BX479" i="3"/>
  <c r="BX480" i="3"/>
  <c r="BX481" i="3"/>
  <c r="BX482" i="3"/>
  <c r="BX483" i="3"/>
  <c r="BX484" i="3"/>
  <c r="BX485" i="3"/>
  <c r="BX486" i="3"/>
  <c r="BX487" i="3"/>
  <c r="BX488" i="3"/>
  <c r="BX489" i="3"/>
  <c r="BX490" i="3"/>
  <c r="BX491" i="3"/>
  <c r="BX492" i="3"/>
  <c r="BX493" i="3"/>
  <c r="BX494" i="3"/>
  <c r="BX495" i="3"/>
  <c r="BX496" i="3"/>
  <c r="BX497" i="3"/>
  <c r="BX498" i="3"/>
  <c r="BX499" i="3"/>
  <c r="BX500" i="3"/>
  <c r="BX501" i="3"/>
  <c r="BX502" i="3"/>
  <c r="BX503" i="3"/>
  <c r="BX504" i="3"/>
  <c r="BX505" i="3"/>
  <c r="BX506" i="3"/>
  <c r="BX507" i="3"/>
  <c r="BX508" i="3"/>
  <c r="BX509" i="3"/>
  <c r="BX510" i="3"/>
  <c r="BX511" i="3"/>
  <c r="BX512" i="3"/>
  <c r="BX513" i="3"/>
  <c r="BX514" i="3"/>
  <c r="BX515" i="3"/>
  <c r="BX516" i="3"/>
  <c r="BX517" i="3"/>
  <c r="BX518" i="3"/>
  <c r="BX519" i="3"/>
  <c r="BX520" i="3"/>
  <c r="BX521" i="3"/>
  <c r="BX522" i="3"/>
  <c r="BX523" i="3"/>
  <c r="BX524" i="3"/>
  <c r="BX525" i="3"/>
  <c r="BX526" i="3"/>
  <c r="BX527" i="3"/>
  <c r="BX528" i="3"/>
  <c r="BX529" i="3"/>
  <c r="BX530" i="3"/>
  <c r="BX531" i="3"/>
  <c r="BX532" i="3"/>
  <c r="BX533" i="3"/>
  <c r="BX534" i="3"/>
  <c r="BX535" i="3"/>
  <c r="BX536" i="3"/>
  <c r="BX537" i="3"/>
  <c r="BX538" i="3"/>
  <c r="BX539" i="3"/>
  <c r="BX540" i="3"/>
  <c r="BX541" i="3"/>
  <c r="BX542" i="3"/>
  <c r="BX543" i="3"/>
  <c r="BX544" i="3"/>
  <c r="BX545" i="3"/>
  <c r="BX546" i="3"/>
  <c r="BX547" i="3"/>
  <c r="BX548" i="3"/>
  <c r="BX549" i="3"/>
  <c r="BX550" i="3"/>
  <c r="BX551" i="3"/>
  <c r="BX552" i="3"/>
  <c r="BX553" i="3"/>
  <c r="BX554" i="3"/>
  <c r="BX555" i="3"/>
  <c r="BX556" i="3"/>
  <c r="BX557" i="3"/>
  <c r="BX558" i="3"/>
  <c r="BX559" i="3"/>
  <c r="BX560" i="3"/>
  <c r="BX561" i="3"/>
  <c r="BX562" i="3"/>
  <c r="BX563" i="3"/>
  <c r="BX564" i="3"/>
  <c r="BX565" i="3"/>
  <c r="BX566" i="3"/>
  <c r="BX567" i="3"/>
  <c r="BX568" i="3"/>
  <c r="BX569" i="3"/>
  <c r="BX570" i="3"/>
  <c r="BX571" i="3"/>
  <c r="BX572" i="3"/>
  <c r="BX573" i="3"/>
  <c r="BX574" i="3"/>
  <c r="BX575" i="3"/>
  <c r="BX576" i="3"/>
  <c r="BX577" i="3"/>
  <c r="BX578" i="3"/>
  <c r="BX579" i="3"/>
  <c r="BX580" i="3"/>
  <c r="BX581" i="3"/>
  <c r="BX582" i="3"/>
  <c r="BX583" i="3"/>
  <c r="BX584" i="3"/>
  <c r="BX585" i="3"/>
  <c r="BX586" i="3"/>
  <c r="BX587" i="3"/>
  <c r="BX588" i="3"/>
  <c r="BX589" i="3"/>
  <c r="BX590" i="3"/>
  <c r="BX591" i="3"/>
  <c r="BX592" i="3"/>
  <c r="BX593" i="3"/>
  <c r="BX594" i="3"/>
  <c r="BX595" i="3"/>
  <c r="BX596" i="3"/>
  <c r="BX597" i="3"/>
  <c r="BX598" i="3"/>
  <c r="BX599" i="3"/>
  <c r="BX600" i="3"/>
  <c r="BX601" i="3"/>
  <c r="BX602" i="3"/>
  <c r="BX603" i="3"/>
  <c r="BX604" i="3"/>
  <c r="BX605" i="3"/>
  <c r="BX606" i="3"/>
  <c r="BX607" i="3"/>
  <c r="BX608" i="3"/>
  <c r="BX609" i="3"/>
  <c r="BX610" i="3"/>
  <c r="BX611" i="3"/>
  <c r="BX612" i="3"/>
  <c r="BX613" i="3"/>
  <c r="BX614" i="3"/>
  <c r="BX615" i="3"/>
  <c r="BX616" i="3"/>
  <c r="BX617" i="3"/>
  <c r="BX618" i="3"/>
  <c r="BX619" i="3"/>
  <c r="BX620" i="3"/>
  <c r="BX621" i="3"/>
  <c r="BX622" i="3"/>
  <c r="BX623" i="3"/>
  <c r="BX624" i="3"/>
  <c r="BX625" i="3"/>
  <c r="BX626" i="3"/>
  <c r="BX627" i="3"/>
  <c r="BX628" i="3"/>
  <c r="BX629" i="3"/>
  <c r="BX630" i="3"/>
  <c r="BX631" i="3"/>
  <c r="BX632" i="3"/>
  <c r="BX633" i="3"/>
  <c r="BX634" i="3"/>
  <c r="BX635" i="3"/>
  <c r="BX636" i="3"/>
  <c r="BX637" i="3"/>
  <c r="BX638" i="3"/>
  <c r="BX639" i="3"/>
  <c r="BX640" i="3"/>
  <c r="BX641" i="3"/>
  <c r="BX642" i="3"/>
  <c r="BX643" i="3"/>
  <c r="BX644" i="3"/>
  <c r="BX645" i="3"/>
  <c r="BX646" i="3"/>
  <c r="BX647" i="3"/>
  <c r="BX648" i="3"/>
  <c r="BX649" i="3"/>
  <c r="BX650" i="3"/>
  <c r="BX651" i="3"/>
  <c r="BX652" i="3"/>
  <c r="BX653" i="3"/>
  <c r="BX654" i="3"/>
  <c r="BX655" i="3"/>
  <c r="BX656" i="3"/>
  <c r="BX657" i="3"/>
  <c r="BX658" i="3"/>
  <c r="BX659" i="3"/>
  <c r="BX660" i="3"/>
  <c r="BX661" i="3"/>
  <c r="BX662" i="3"/>
  <c r="BX663" i="3"/>
  <c r="BX664" i="3"/>
  <c r="BX665" i="3"/>
  <c r="BX666" i="3"/>
  <c r="BX667" i="3"/>
  <c r="BX668" i="3"/>
  <c r="BX669" i="3"/>
  <c r="BX670" i="3"/>
  <c r="BX671" i="3"/>
  <c r="BX672" i="3"/>
  <c r="BX673" i="3"/>
  <c r="BX674" i="3"/>
  <c r="BX675" i="3"/>
  <c r="BX676" i="3"/>
  <c r="BX677" i="3"/>
  <c r="BX678" i="3"/>
  <c r="BX679" i="3"/>
  <c r="BX680" i="3"/>
  <c r="BX681" i="3"/>
  <c r="BX682" i="3"/>
  <c r="BX683" i="3"/>
  <c r="BX684" i="3"/>
  <c r="BX685" i="3"/>
  <c r="BX686" i="3"/>
  <c r="BX687" i="3"/>
  <c r="BX688" i="3"/>
  <c r="BX689" i="3"/>
  <c r="BX690" i="3"/>
  <c r="BX691" i="3"/>
  <c r="BX692" i="3"/>
  <c r="BX693" i="3"/>
  <c r="BX694" i="3"/>
  <c r="BX695" i="3"/>
  <c r="BX696" i="3"/>
  <c r="BX697" i="3"/>
  <c r="BX698" i="3"/>
  <c r="BX699" i="3"/>
  <c r="BX700" i="3"/>
  <c r="BX701" i="3"/>
  <c r="BX702" i="3"/>
  <c r="BX703" i="3"/>
  <c r="BX704" i="3"/>
  <c r="BX705" i="3"/>
  <c r="BX706" i="3"/>
  <c r="BX707" i="3"/>
  <c r="BX708" i="3"/>
  <c r="BX709" i="3"/>
  <c r="BX710" i="3"/>
  <c r="BX711" i="3"/>
  <c r="BX712" i="3"/>
  <c r="BX713" i="3"/>
  <c r="BX714" i="3"/>
  <c r="BX715" i="3"/>
  <c r="BX716" i="3"/>
  <c r="BX717" i="3"/>
  <c r="BX718" i="3"/>
  <c r="BX719" i="3"/>
  <c r="BX720" i="3"/>
  <c r="BX721" i="3"/>
  <c r="BX722" i="3"/>
  <c r="BX723" i="3"/>
  <c r="BX724" i="3"/>
  <c r="BX725" i="3"/>
  <c r="BX726" i="3"/>
  <c r="BX727" i="3"/>
  <c r="BX728" i="3"/>
  <c r="BX729" i="3"/>
  <c r="BX730" i="3"/>
  <c r="BX731" i="3"/>
  <c r="BX732" i="3"/>
  <c r="BX733" i="3"/>
  <c r="BX734" i="3"/>
  <c r="BX735" i="3"/>
  <c r="BX736" i="3"/>
  <c r="BX737" i="3"/>
  <c r="BX738" i="3"/>
  <c r="BX739" i="3"/>
  <c r="BX740" i="3"/>
  <c r="BX741" i="3"/>
  <c r="BX742" i="3"/>
  <c r="BX743" i="3"/>
  <c r="BX744" i="3"/>
  <c r="BX745" i="3"/>
  <c r="BX746" i="3"/>
  <c r="BX747" i="3"/>
  <c r="BX748" i="3"/>
  <c r="BX749" i="3"/>
  <c r="BX750" i="3"/>
  <c r="BX751" i="3"/>
  <c r="BX752" i="3"/>
  <c r="BX753" i="3"/>
  <c r="BX754" i="3"/>
  <c r="BX755" i="3"/>
  <c r="BX756" i="3"/>
  <c r="BX757" i="3"/>
  <c r="BX758" i="3"/>
  <c r="BX759" i="3"/>
  <c r="BX760" i="3"/>
  <c r="BX761" i="3"/>
  <c r="BX762" i="3"/>
  <c r="BX763" i="3"/>
  <c r="BX764" i="3"/>
  <c r="BX4" i="3"/>
  <c r="BV5" i="3"/>
  <c r="BV6" i="3"/>
  <c r="BV7" i="3"/>
  <c r="BV8" i="3"/>
  <c r="BV9" i="3"/>
  <c r="BV10" i="3"/>
  <c r="BV11" i="3"/>
  <c r="BV12" i="3"/>
  <c r="BV13" i="3"/>
  <c r="BV14" i="3"/>
  <c r="BV15" i="3"/>
  <c r="BV16" i="3"/>
  <c r="BV17" i="3"/>
  <c r="BV18" i="3"/>
  <c r="BV19" i="3"/>
  <c r="BV20" i="3"/>
  <c r="BV21" i="3"/>
  <c r="BV22" i="3"/>
  <c r="BV23" i="3"/>
  <c r="BV24" i="3"/>
  <c r="BV25" i="3"/>
  <c r="BV26" i="3"/>
  <c r="BV27" i="3"/>
  <c r="BV28" i="3"/>
  <c r="BV29" i="3"/>
  <c r="BV30" i="3"/>
  <c r="BV31" i="3"/>
  <c r="BV32" i="3"/>
  <c r="BV33" i="3"/>
  <c r="BV34" i="3"/>
  <c r="BV35" i="3"/>
  <c r="BV36" i="3"/>
  <c r="BV37" i="3"/>
  <c r="BV38" i="3"/>
  <c r="BV39" i="3"/>
  <c r="BV40" i="3"/>
  <c r="BV41" i="3"/>
  <c r="BV42" i="3"/>
  <c r="BV43" i="3"/>
  <c r="BV44" i="3"/>
  <c r="BV45" i="3"/>
  <c r="BV46" i="3"/>
  <c r="BV47" i="3"/>
  <c r="BV48" i="3"/>
  <c r="BV49" i="3"/>
  <c r="BV50" i="3"/>
  <c r="BV51" i="3"/>
  <c r="BV52" i="3"/>
  <c r="BV53" i="3"/>
  <c r="BV54" i="3"/>
  <c r="BV55" i="3"/>
  <c r="BV56" i="3"/>
  <c r="BV57" i="3"/>
  <c r="BV58" i="3"/>
  <c r="BV59" i="3"/>
  <c r="BV60" i="3"/>
  <c r="BV61" i="3"/>
  <c r="BV62" i="3"/>
  <c r="BV63" i="3"/>
  <c r="BV64" i="3"/>
  <c r="BV65" i="3"/>
  <c r="BV66" i="3"/>
  <c r="BV67" i="3"/>
  <c r="BV68" i="3"/>
  <c r="BV69" i="3"/>
  <c r="BV70" i="3"/>
  <c r="BV71" i="3"/>
  <c r="BV72" i="3"/>
  <c r="BV73" i="3"/>
  <c r="BV74" i="3"/>
  <c r="BV75" i="3"/>
  <c r="BV76" i="3"/>
  <c r="BV77" i="3"/>
  <c r="BV78" i="3"/>
  <c r="BV79" i="3"/>
  <c r="BV80" i="3"/>
  <c r="BV81" i="3"/>
  <c r="BV82" i="3"/>
  <c r="BV83" i="3"/>
  <c r="BV84" i="3"/>
  <c r="BV85" i="3"/>
  <c r="BV86" i="3"/>
  <c r="BV87" i="3"/>
  <c r="BV88" i="3"/>
  <c r="BV89" i="3"/>
  <c r="BV90" i="3"/>
  <c r="BV91" i="3"/>
  <c r="BV92" i="3"/>
  <c r="BV93" i="3"/>
  <c r="BV94" i="3"/>
  <c r="BV95" i="3"/>
  <c r="BV96" i="3"/>
  <c r="BV97" i="3"/>
  <c r="BV98" i="3"/>
  <c r="BV99" i="3"/>
  <c r="BV100" i="3"/>
  <c r="BV101" i="3"/>
  <c r="BV102" i="3"/>
  <c r="BV103" i="3"/>
  <c r="BV104" i="3"/>
  <c r="BV105" i="3"/>
  <c r="BV106" i="3"/>
  <c r="BV107" i="3"/>
  <c r="BV108" i="3"/>
  <c r="BV109" i="3"/>
  <c r="BV110" i="3"/>
  <c r="BV111" i="3"/>
  <c r="BV112" i="3"/>
  <c r="BV113" i="3"/>
  <c r="BV114" i="3"/>
  <c r="BV115" i="3"/>
  <c r="BV116" i="3"/>
  <c r="BV117" i="3"/>
  <c r="BV118" i="3"/>
  <c r="BV119" i="3"/>
  <c r="BV120" i="3"/>
  <c r="BV121" i="3"/>
  <c r="BV122" i="3"/>
  <c r="BV123" i="3"/>
  <c r="BV124" i="3"/>
  <c r="BV125" i="3"/>
  <c r="BV126" i="3"/>
  <c r="BV127" i="3"/>
  <c r="BV128" i="3"/>
  <c r="BV129" i="3"/>
  <c r="BV130" i="3"/>
  <c r="BV131" i="3"/>
  <c r="BV132" i="3"/>
  <c r="BV133" i="3"/>
  <c r="BV134" i="3"/>
  <c r="BV135" i="3"/>
  <c r="BV136" i="3"/>
  <c r="BV137" i="3"/>
  <c r="BV138" i="3"/>
  <c r="BV139" i="3"/>
  <c r="BV140" i="3"/>
  <c r="BV141" i="3"/>
  <c r="BV142" i="3"/>
  <c r="BV143" i="3"/>
  <c r="BV144" i="3"/>
  <c r="BV145" i="3"/>
  <c r="BV146" i="3"/>
  <c r="BV147" i="3"/>
  <c r="BV148" i="3"/>
  <c r="BV149" i="3"/>
  <c r="BV150" i="3"/>
  <c r="BV151" i="3"/>
  <c r="BV152" i="3"/>
  <c r="BV153" i="3"/>
  <c r="BV154" i="3"/>
  <c r="BV155" i="3"/>
  <c r="BV156" i="3"/>
  <c r="BV157" i="3"/>
  <c r="BV158" i="3"/>
  <c r="BV159" i="3"/>
  <c r="BV160" i="3"/>
  <c r="BV161" i="3"/>
  <c r="BV162" i="3"/>
  <c r="BV163" i="3"/>
  <c r="BV164" i="3"/>
  <c r="BV165" i="3"/>
  <c r="BV166" i="3"/>
  <c r="BV167" i="3"/>
  <c r="BV168" i="3"/>
  <c r="BV169" i="3"/>
  <c r="BV170" i="3"/>
  <c r="BV171" i="3"/>
  <c r="BV172" i="3"/>
  <c r="BV173" i="3"/>
  <c r="BV174" i="3"/>
  <c r="BV175" i="3"/>
  <c r="BV176" i="3"/>
  <c r="BV177" i="3"/>
  <c r="BV178" i="3"/>
  <c r="BV179" i="3"/>
  <c r="BV180" i="3"/>
  <c r="BV181" i="3"/>
  <c r="BV182" i="3"/>
  <c r="BV183" i="3"/>
  <c r="BV184" i="3"/>
  <c r="BV185" i="3"/>
  <c r="BV186" i="3"/>
  <c r="BV187" i="3"/>
  <c r="BV188" i="3"/>
  <c r="BV189" i="3"/>
  <c r="BV190" i="3"/>
  <c r="BV191" i="3"/>
  <c r="BV192" i="3"/>
  <c r="BV193" i="3"/>
  <c r="BV194" i="3"/>
  <c r="BV195" i="3"/>
  <c r="BV196" i="3"/>
  <c r="BV197" i="3"/>
  <c r="BV198" i="3"/>
  <c r="BV199" i="3"/>
  <c r="BV200" i="3"/>
  <c r="BV201" i="3"/>
  <c r="BV202" i="3"/>
  <c r="BV203" i="3"/>
  <c r="BV204" i="3"/>
  <c r="BV205" i="3"/>
  <c r="BV206" i="3"/>
  <c r="BV207" i="3"/>
  <c r="BV208" i="3"/>
  <c r="BV209" i="3"/>
  <c r="BV210" i="3"/>
  <c r="BV211" i="3"/>
  <c r="BV212" i="3"/>
  <c r="BV213" i="3"/>
  <c r="BV214" i="3"/>
  <c r="BV215" i="3"/>
  <c r="BV216" i="3"/>
  <c r="BV217" i="3"/>
  <c r="BV218" i="3"/>
  <c r="BV219" i="3"/>
  <c r="BV220" i="3"/>
  <c r="BV221" i="3"/>
  <c r="BV222" i="3"/>
  <c r="BV223" i="3"/>
  <c r="BV224" i="3"/>
  <c r="BV225" i="3"/>
  <c r="BV226" i="3"/>
  <c r="BV227" i="3"/>
  <c r="BV228" i="3"/>
  <c r="BV229" i="3"/>
  <c r="BV230" i="3"/>
  <c r="BV231" i="3"/>
  <c r="BV232" i="3"/>
  <c r="BV233" i="3"/>
  <c r="BV234" i="3"/>
  <c r="BV235" i="3"/>
  <c r="BV236" i="3"/>
  <c r="BV237" i="3"/>
  <c r="BV238" i="3"/>
  <c r="BV239" i="3"/>
  <c r="BV240" i="3"/>
  <c r="BV241" i="3"/>
  <c r="BV242" i="3"/>
  <c r="BV243" i="3"/>
  <c r="BV244" i="3"/>
  <c r="BV245" i="3"/>
  <c r="BV246" i="3"/>
  <c r="BV247" i="3"/>
  <c r="BV248" i="3"/>
  <c r="BV249" i="3"/>
  <c r="BV250" i="3"/>
  <c r="BV251" i="3"/>
  <c r="BV252" i="3"/>
  <c r="BV253" i="3"/>
  <c r="BV254" i="3"/>
  <c r="BV255" i="3"/>
  <c r="BV256" i="3"/>
  <c r="BV257" i="3"/>
  <c r="BV258" i="3"/>
  <c r="BV259" i="3"/>
  <c r="BV260" i="3"/>
  <c r="BV261" i="3"/>
  <c r="BV262" i="3"/>
  <c r="BV263" i="3"/>
  <c r="BV264" i="3"/>
  <c r="BV265" i="3"/>
  <c r="BV266" i="3"/>
  <c r="BV267" i="3"/>
  <c r="BV268" i="3"/>
  <c r="BV269" i="3"/>
  <c r="BV270" i="3"/>
  <c r="BV271" i="3"/>
  <c r="BV272" i="3"/>
  <c r="BV273" i="3"/>
  <c r="BV274" i="3"/>
  <c r="BV275" i="3"/>
  <c r="BV276" i="3"/>
  <c r="BV277" i="3"/>
  <c r="BV278" i="3"/>
  <c r="BV279" i="3"/>
  <c r="BV280" i="3"/>
  <c r="BV281" i="3"/>
  <c r="BV282" i="3"/>
  <c r="BV283" i="3"/>
  <c r="BV284" i="3"/>
  <c r="BV285" i="3"/>
  <c r="BV286" i="3"/>
  <c r="BV287" i="3"/>
  <c r="BV288" i="3"/>
  <c r="BV289" i="3"/>
  <c r="BV290" i="3"/>
  <c r="BV291" i="3"/>
  <c r="BV292" i="3"/>
  <c r="BV293" i="3"/>
  <c r="BV294" i="3"/>
  <c r="BV295" i="3"/>
  <c r="BV296" i="3"/>
  <c r="BV297" i="3"/>
  <c r="BV298" i="3"/>
  <c r="BV299" i="3"/>
  <c r="BV300" i="3"/>
  <c r="BV301" i="3"/>
  <c r="BV302" i="3"/>
  <c r="BV303" i="3"/>
  <c r="BV304" i="3"/>
  <c r="BV305" i="3"/>
  <c r="BV306" i="3"/>
  <c r="BV307" i="3"/>
  <c r="BV308" i="3"/>
  <c r="BV309" i="3"/>
  <c r="BV310" i="3"/>
  <c r="BV311" i="3"/>
  <c r="BV312" i="3"/>
  <c r="BV313" i="3"/>
  <c r="BV314" i="3"/>
  <c r="BV315" i="3"/>
  <c r="BV316" i="3"/>
  <c r="BV317" i="3"/>
  <c r="BV318" i="3"/>
  <c r="BV319" i="3"/>
  <c r="BV320" i="3"/>
  <c r="BV321" i="3"/>
  <c r="BV322" i="3"/>
  <c r="BV323" i="3"/>
  <c r="BV324" i="3"/>
  <c r="BV325" i="3"/>
  <c r="BV326" i="3"/>
  <c r="BV327" i="3"/>
  <c r="BV328" i="3"/>
  <c r="BV329" i="3"/>
  <c r="BV330" i="3"/>
  <c r="BV331" i="3"/>
  <c r="BV332" i="3"/>
  <c r="BV333" i="3"/>
  <c r="BV334" i="3"/>
  <c r="BV335" i="3"/>
  <c r="BV336" i="3"/>
  <c r="BV337" i="3"/>
  <c r="BV338" i="3"/>
  <c r="BV339" i="3"/>
  <c r="BV340" i="3"/>
  <c r="BV341" i="3"/>
  <c r="BV342" i="3"/>
  <c r="BV343" i="3"/>
  <c r="BV344" i="3"/>
  <c r="BV345" i="3"/>
  <c r="BV346" i="3"/>
  <c r="BV347" i="3"/>
  <c r="BV348" i="3"/>
  <c r="BV349" i="3"/>
  <c r="BV350" i="3"/>
  <c r="BV351" i="3"/>
  <c r="BV352" i="3"/>
  <c r="BV353" i="3"/>
  <c r="BV354" i="3"/>
  <c r="BV355" i="3"/>
  <c r="BV356" i="3"/>
  <c r="BV357" i="3"/>
  <c r="BV358" i="3"/>
  <c r="BV359" i="3"/>
  <c r="BV360" i="3"/>
  <c r="BV361" i="3"/>
  <c r="BV362" i="3"/>
  <c r="BV363" i="3"/>
  <c r="BV364" i="3"/>
  <c r="BV365" i="3"/>
  <c r="BV366" i="3"/>
  <c r="BV367" i="3"/>
  <c r="BV368" i="3"/>
  <c r="BV369" i="3"/>
  <c r="BV370" i="3"/>
  <c r="BV371" i="3"/>
  <c r="BV372" i="3"/>
  <c r="BV373" i="3"/>
  <c r="BV374" i="3"/>
  <c r="BV375" i="3"/>
  <c r="BV376" i="3"/>
  <c r="BV377" i="3"/>
  <c r="BV378" i="3"/>
  <c r="BV379" i="3"/>
  <c r="BV380" i="3"/>
  <c r="BV381" i="3"/>
  <c r="BV382" i="3"/>
  <c r="BV383" i="3"/>
  <c r="BV384" i="3"/>
  <c r="BV385" i="3"/>
  <c r="BV386" i="3"/>
  <c r="BV387" i="3"/>
  <c r="BV388" i="3"/>
  <c r="BV389" i="3"/>
  <c r="BV390" i="3"/>
  <c r="BV391" i="3"/>
  <c r="BV392" i="3"/>
  <c r="BV393" i="3"/>
  <c r="BV394" i="3"/>
  <c r="BV395" i="3"/>
  <c r="BV396" i="3"/>
  <c r="BV397" i="3"/>
  <c r="BV398" i="3"/>
  <c r="BV399" i="3"/>
  <c r="BV400" i="3"/>
  <c r="BV401" i="3"/>
  <c r="BV402" i="3"/>
  <c r="BV403" i="3"/>
  <c r="BV404" i="3"/>
  <c r="BV405" i="3"/>
  <c r="BV406" i="3"/>
  <c r="BV407" i="3"/>
  <c r="BV408" i="3"/>
  <c r="BV409" i="3"/>
  <c r="BV410" i="3"/>
  <c r="BV411" i="3"/>
  <c r="BV412" i="3"/>
  <c r="BV413" i="3"/>
  <c r="BV414" i="3"/>
  <c r="BV415" i="3"/>
  <c r="BV416" i="3"/>
  <c r="BV417" i="3"/>
  <c r="BV418" i="3"/>
  <c r="BV419" i="3"/>
  <c r="BV420" i="3"/>
  <c r="BV421" i="3"/>
  <c r="BV422" i="3"/>
  <c r="BV423" i="3"/>
  <c r="BV424" i="3"/>
  <c r="BV425" i="3"/>
  <c r="BV426" i="3"/>
  <c r="BV427" i="3"/>
  <c r="BV428" i="3"/>
  <c r="BV429" i="3"/>
  <c r="BV430" i="3"/>
  <c r="BV431" i="3"/>
  <c r="BV432" i="3"/>
  <c r="BV433" i="3"/>
  <c r="BV434" i="3"/>
  <c r="BV435" i="3"/>
  <c r="BV436" i="3"/>
  <c r="BV437" i="3"/>
  <c r="BV438" i="3"/>
  <c r="BV439" i="3"/>
  <c r="BV440" i="3"/>
  <c r="BV441" i="3"/>
  <c r="BV442" i="3"/>
  <c r="BV443" i="3"/>
  <c r="BV444" i="3"/>
  <c r="BV445" i="3"/>
  <c r="BV446" i="3"/>
  <c r="BV447" i="3"/>
  <c r="BV448" i="3"/>
  <c r="BV449" i="3"/>
  <c r="BV450" i="3"/>
  <c r="BV451" i="3"/>
  <c r="BV452" i="3"/>
  <c r="BV453" i="3"/>
  <c r="BV454" i="3"/>
  <c r="BV455" i="3"/>
  <c r="BV456" i="3"/>
  <c r="BV457" i="3"/>
  <c r="BV458" i="3"/>
  <c r="BV459" i="3"/>
  <c r="BV460" i="3"/>
  <c r="BV461" i="3"/>
  <c r="BV462" i="3"/>
  <c r="BV463" i="3"/>
  <c r="BV464" i="3"/>
  <c r="BV465" i="3"/>
  <c r="BV466" i="3"/>
  <c r="BV467" i="3"/>
  <c r="BV468" i="3"/>
  <c r="BV469" i="3"/>
  <c r="BV470" i="3"/>
  <c r="BV471" i="3"/>
  <c r="BV472" i="3"/>
  <c r="BV473" i="3"/>
  <c r="BV474" i="3"/>
  <c r="BV475" i="3"/>
  <c r="BV476" i="3"/>
  <c r="BV477" i="3"/>
  <c r="BV478" i="3"/>
  <c r="BV479" i="3"/>
  <c r="BV480" i="3"/>
  <c r="BV481" i="3"/>
  <c r="BV482" i="3"/>
  <c r="BV483" i="3"/>
  <c r="BV484" i="3"/>
  <c r="BV485" i="3"/>
  <c r="BV486" i="3"/>
  <c r="BV487" i="3"/>
  <c r="BV488" i="3"/>
  <c r="BV489" i="3"/>
  <c r="BV490" i="3"/>
  <c r="BV491" i="3"/>
  <c r="BV492" i="3"/>
  <c r="BV493" i="3"/>
  <c r="BV494" i="3"/>
  <c r="BV495" i="3"/>
  <c r="BV496" i="3"/>
  <c r="BV497" i="3"/>
  <c r="BV498" i="3"/>
  <c r="BV499" i="3"/>
  <c r="BV500" i="3"/>
  <c r="BV501" i="3"/>
  <c r="BV502" i="3"/>
  <c r="BV503" i="3"/>
  <c r="BV504" i="3"/>
  <c r="BV505" i="3"/>
  <c r="BV506" i="3"/>
  <c r="BV507" i="3"/>
  <c r="BV508" i="3"/>
  <c r="BV509" i="3"/>
  <c r="BV510" i="3"/>
  <c r="BV511" i="3"/>
  <c r="BV512" i="3"/>
  <c r="BV513" i="3"/>
  <c r="BV514" i="3"/>
  <c r="BV515" i="3"/>
  <c r="BV516" i="3"/>
  <c r="BV517" i="3"/>
  <c r="BV518" i="3"/>
  <c r="BV519" i="3"/>
  <c r="BV520" i="3"/>
  <c r="BV521" i="3"/>
  <c r="BV522" i="3"/>
  <c r="BV523" i="3"/>
  <c r="BV524" i="3"/>
  <c r="BV525" i="3"/>
  <c r="BV526" i="3"/>
  <c r="BV527" i="3"/>
  <c r="BV528" i="3"/>
  <c r="BV529" i="3"/>
  <c r="BV530" i="3"/>
  <c r="BV531" i="3"/>
  <c r="BV532" i="3"/>
  <c r="BV533" i="3"/>
  <c r="BV534" i="3"/>
  <c r="BV535" i="3"/>
  <c r="BV536" i="3"/>
  <c r="BV537" i="3"/>
  <c r="BV538" i="3"/>
  <c r="BV539" i="3"/>
  <c r="BV540" i="3"/>
  <c r="BV541" i="3"/>
  <c r="BV542" i="3"/>
  <c r="BV543" i="3"/>
  <c r="BV544" i="3"/>
  <c r="BV545" i="3"/>
  <c r="BV546" i="3"/>
  <c r="BV547" i="3"/>
  <c r="BV548" i="3"/>
  <c r="BV549" i="3"/>
  <c r="BV550" i="3"/>
  <c r="BV551" i="3"/>
  <c r="BV552" i="3"/>
  <c r="BV553" i="3"/>
  <c r="BV554" i="3"/>
  <c r="BV555" i="3"/>
  <c r="BV556" i="3"/>
  <c r="BV557" i="3"/>
  <c r="BV558" i="3"/>
  <c r="BV559" i="3"/>
  <c r="BV560" i="3"/>
  <c r="BV561" i="3"/>
  <c r="BV562" i="3"/>
  <c r="BV563" i="3"/>
  <c r="BV564" i="3"/>
  <c r="BV565" i="3"/>
  <c r="BV566" i="3"/>
  <c r="BV567" i="3"/>
  <c r="BV568" i="3"/>
  <c r="BV569" i="3"/>
  <c r="BV570" i="3"/>
  <c r="BV571" i="3"/>
  <c r="BV572" i="3"/>
  <c r="BV573" i="3"/>
  <c r="BV574" i="3"/>
  <c r="BV575" i="3"/>
  <c r="BV576" i="3"/>
  <c r="BV577" i="3"/>
  <c r="BV578" i="3"/>
  <c r="BV579" i="3"/>
  <c r="BV580" i="3"/>
  <c r="BV581" i="3"/>
  <c r="BV582" i="3"/>
  <c r="BV583" i="3"/>
  <c r="BV584" i="3"/>
  <c r="BV585" i="3"/>
  <c r="BV586" i="3"/>
  <c r="BV587" i="3"/>
  <c r="BV588" i="3"/>
  <c r="BV589" i="3"/>
  <c r="BV590" i="3"/>
  <c r="BV591" i="3"/>
  <c r="BV592" i="3"/>
  <c r="BV593" i="3"/>
  <c r="BV594" i="3"/>
  <c r="BV595" i="3"/>
  <c r="BV596" i="3"/>
  <c r="BV597" i="3"/>
  <c r="BV598" i="3"/>
  <c r="BV599" i="3"/>
  <c r="BV600" i="3"/>
  <c r="BV601" i="3"/>
  <c r="BV602" i="3"/>
  <c r="BV603" i="3"/>
  <c r="BV604" i="3"/>
  <c r="BV605" i="3"/>
  <c r="BV606" i="3"/>
  <c r="BV607" i="3"/>
  <c r="BV608" i="3"/>
  <c r="BV609" i="3"/>
  <c r="BV610" i="3"/>
  <c r="BV611" i="3"/>
  <c r="BV612" i="3"/>
  <c r="BV613" i="3"/>
  <c r="BV614" i="3"/>
  <c r="BV615" i="3"/>
  <c r="BV616" i="3"/>
  <c r="BV617" i="3"/>
  <c r="BV618" i="3"/>
  <c r="BV619" i="3"/>
  <c r="BV620" i="3"/>
  <c r="BV621" i="3"/>
  <c r="BV622" i="3"/>
  <c r="BV623" i="3"/>
  <c r="BV624" i="3"/>
  <c r="BV625" i="3"/>
  <c r="BV626" i="3"/>
  <c r="BV627" i="3"/>
  <c r="BV628" i="3"/>
  <c r="BV629" i="3"/>
  <c r="BV630" i="3"/>
  <c r="BV631" i="3"/>
  <c r="BV632" i="3"/>
  <c r="BV633" i="3"/>
  <c r="BV634" i="3"/>
  <c r="BV635" i="3"/>
  <c r="BV636" i="3"/>
  <c r="BV637" i="3"/>
  <c r="BV638" i="3"/>
  <c r="BV639" i="3"/>
  <c r="BV640" i="3"/>
  <c r="BV641" i="3"/>
  <c r="BV642" i="3"/>
  <c r="BV643" i="3"/>
  <c r="BV644" i="3"/>
  <c r="BV645" i="3"/>
  <c r="BV646" i="3"/>
  <c r="BV647" i="3"/>
  <c r="BV648" i="3"/>
  <c r="BV649" i="3"/>
  <c r="BV650" i="3"/>
  <c r="BV651" i="3"/>
  <c r="BV652" i="3"/>
  <c r="BV653" i="3"/>
  <c r="BV654" i="3"/>
  <c r="BV655" i="3"/>
  <c r="BV656" i="3"/>
  <c r="BV657" i="3"/>
  <c r="BV658" i="3"/>
  <c r="BV659" i="3"/>
  <c r="BV660" i="3"/>
  <c r="BV661" i="3"/>
  <c r="BV662" i="3"/>
  <c r="BV663" i="3"/>
  <c r="BV664" i="3"/>
  <c r="BV665" i="3"/>
  <c r="BV666" i="3"/>
  <c r="BV667" i="3"/>
  <c r="BV668" i="3"/>
  <c r="BV669" i="3"/>
  <c r="BV670" i="3"/>
  <c r="BV671" i="3"/>
  <c r="BV672" i="3"/>
  <c r="BV673" i="3"/>
  <c r="BV674" i="3"/>
  <c r="BV675" i="3"/>
  <c r="BV676" i="3"/>
  <c r="BV677" i="3"/>
  <c r="BV678" i="3"/>
  <c r="BV679" i="3"/>
  <c r="BV680" i="3"/>
  <c r="BV681" i="3"/>
  <c r="BV682" i="3"/>
  <c r="BV683" i="3"/>
  <c r="BV684" i="3"/>
  <c r="BV685" i="3"/>
  <c r="BV686" i="3"/>
  <c r="BV687" i="3"/>
  <c r="BV688" i="3"/>
  <c r="BV689" i="3"/>
  <c r="BV690" i="3"/>
  <c r="BV691" i="3"/>
  <c r="BV692" i="3"/>
  <c r="BV693" i="3"/>
  <c r="BV694" i="3"/>
  <c r="BV695" i="3"/>
  <c r="BV696" i="3"/>
  <c r="BV697" i="3"/>
  <c r="BV698" i="3"/>
  <c r="BV699" i="3"/>
  <c r="BV700" i="3"/>
  <c r="BV701" i="3"/>
  <c r="BV702" i="3"/>
  <c r="BV703" i="3"/>
  <c r="BV704" i="3"/>
  <c r="BV705" i="3"/>
  <c r="BV706" i="3"/>
  <c r="BV707" i="3"/>
  <c r="BV708" i="3"/>
  <c r="BV709" i="3"/>
  <c r="BV710" i="3"/>
  <c r="BV711" i="3"/>
  <c r="BV712" i="3"/>
  <c r="BV713" i="3"/>
  <c r="BV714" i="3"/>
  <c r="BV715" i="3"/>
  <c r="BV716" i="3"/>
  <c r="BV717" i="3"/>
  <c r="BV718" i="3"/>
  <c r="BV719" i="3"/>
  <c r="BV720" i="3"/>
  <c r="BV721" i="3"/>
  <c r="BV722" i="3"/>
  <c r="BV723" i="3"/>
  <c r="BV724" i="3"/>
  <c r="BV725" i="3"/>
  <c r="BV726" i="3"/>
  <c r="BV727" i="3"/>
  <c r="BV728" i="3"/>
  <c r="BV729" i="3"/>
  <c r="BV730" i="3"/>
  <c r="BV731" i="3"/>
  <c r="BV732" i="3"/>
  <c r="BV733" i="3"/>
  <c r="BV734" i="3"/>
  <c r="BV735" i="3"/>
  <c r="BV736" i="3"/>
  <c r="BV737" i="3"/>
  <c r="BV738" i="3"/>
  <c r="BV739" i="3"/>
  <c r="BV740" i="3"/>
  <c r="BV741" i="3"/>
  <c r="BV742" i="3"/>
  <c r="BV743" i="3"/>
  <c r="BV744" i="3"/>
  <c r="BV745" i="3"/>
  <c r="BV746" i="3"/>
  <c r="BV747" i="3"/>
  <c r="BV748" i="3"/>
  <c r="BV749" i="3"/>
  <c r="BV750" i="3"/>
  <c r="BV751" i="3"/>
  <c r="BV752" i="3"/>
  <c r="BV753" i="3"/>
  <c r="BV754" i="3"/>
  <c r="BV755" i="3"/>
  <c r="BV756" i="3"/>
  <c r="BV757" i="3"/>
  <c r="BV758" i="3"/>
  <c r="BV759" i="3"/>
  <c r="BV760" i="3"/>
  <c r="BV761" i="3"/>
  <c r="BV762" i="3"/>
  <c r="BV763" i="3"/>
  <c r="BV764" i="3"/>
  <c r="BV4" i="3"/>
  <c r="BW5" i="3"/>
  <c r="BW6" i="3"/>
  <c r="BW7" i="3"/>
  <c r="BW8" i="3"/>
  <c r="BW9" i="3"/>
  <c r="BW10" i="3"/>
  <c r="BW11" i="3"/>
  <c r="BW12" i="3"/>
  <c r="BW13" i="3"/>
  <c r="BW14" i="3"/>
  <c r="BW15" i="3"/>
  <c r="BW16" i="3"/>
  <c r="BW17" i="3"/>
  <c r="BW18" i="3"/>
  <c r="BW19" i="3"/>
  <c r="BW20" i="3"/>
  <c r="BW21" i="3"/>
  <c r="BW22" i="3"/>
  <c r="BW23" i="3"/>
  <c r="BW24" i="3"/>
  <c r="BW25" i="3"/>
  <c r="BW26" i="3"/>
  <c r="BW27" i="3"/>
  <c r="BW28" i="3"/>
  <c r="BW29" i="3"/>
  <c r="BW30" i="3"/>
  <c r="BW31" i="3"/>
  <c r="BW32" i="3"/>
  <c r="BW33" i="3"/>
  <c r="BW34" i="3"/>
  <c r="BW35" i="3"/>
  <c r="BW36" i="3"/>
  <c r="BW37" i="3"/>
  <c r="BW38" i="3"/>
  <c r="BW39" i="3"/>
  <c r="BW40" i="3"/>
  <c r="BW41" i="3"/>
  <c r="BW42" i="3"/>
  <c r="BW43" i="3"/>
  <c r="BW44" i="3"/>
  <c r="BW45" i="3"/>
  <c r="BW46" i="3"/>
  <c r="BW47" i="3"/>
  <c r="BW48" i="3"/>
  <c r="BW49" i="3"/>
  <c r="BW50" i="3"/>
  <c r="BW51" i="3"/>
  <c r="BW52" i="3"/>
  <c r="BW53" i="3"/>
  <c r="BW54" i="3"/>
  <c r="BW55" i="3"/>
  <c r="BW56" i="3"/>
  <c r="BW57" i="3"/>
  <c r="BW58" i="3"/>
  <c r="BW59" i="3"/>
  <c r="BW60" i="3"/>
  <c r="BW61" i="3"/>
  <c r="BW62" i="3"/>
  <c r="BW63" i="3"/>
  <c r="BW64" i="3"/>
  <c r="BW65" i="3"/>
  <c r="BW66" i="3"/>
  <c r="BW67" i="3"/>
  <c r="BW68" i="3"/>
  <c r="BW69" i="3"/>
  <c r="BW70" i="3"/>
  <c r="BW71" i="3"/>
  <c r="BW72" i="3"/>
  <c r="BW73" i="3"/>
  <c r="BW74" i="3"/>
  <c r="BW75" i="3"/>
  <c r="BW76" i="3"/>
  <c r="BW77" i="3"/>
  <c r="BW78" i="3"/>
  <c r="BW79" i="3"/>
  <c r="BW80" i="3"/>
  <c r="BW81" i="3"/>
  <c r="BW82" i="3"/>
  <c r="BW83" i="3"/>
  <c r="BW84" i="3"/>
  <c r="BW85" i="3"/>
  <c r="BW86" i="3"/>
  <c r="BW87" i="3"/>
  <c r="BW88" i="3"/>
  <c r="BW89" i="3"/>
  <c r="BW90" i="3"/>
  <c r="BW91" i="3"/>
  <c r="BW92" i="3"/>
  <c r="BW93" i="3"/>
  <c r="BW94" i="3"/>
  <c r="BW95" i="3"/>
  <c r="BW96" i="3"/>
  <c r="BW97" i="3"/>
  <c r="BW98" i="3"/>
  <c r="BW99" i="3"/>
  <c r="BW100" i="3"/>
  <c r="BW101" i="3"/>
  <c r="BW102" i="3"/>
  <c r="BW103" i="3"/>
  <c r="BW104" i="3"/>
  <c r="BW105" i="3"/>
  <c r="BW106" i="3"/>
  <c r="BW107" i="3"/>
  <c r="BW108" i="3"/>
  <c r="BW109" i="3"/>
  <c r="BW110" i="3"/>
  <c r="BW111" i="3"/>
  <c r="BW112" i="3"/>
  <c r="BW113" i="3"/>
  <c r="BW114" i="3"/>
  <c r="BW115" i="3"/>
  <c r="BW116" i="3"/>
  <c r="BW117" i="3"/>
  <c r="BW118" i="3"/>
  <c r="BW119" i="3"/>
  <c r="BW120" i="3"/>
  <c r="BW121" i="3"/>
  <c r="BW122" i="3"/>
  <c r="BW123" i="3"/>
  <c r="BW124" i="3"/>
  <c r="BW125" i="3"/>
  <c r="BW126" i="3"/>
  <c r="BW127" i="3"/>
  <c r="BW128" i="3"/>
  <c r="BW129" i="3"/>
  <c r="BW130" i="3"/>
  <c r="BW131" i="3"/>
  <c r="BW132" i="3"/>
  <c r="BW133" i="3"/>
  <c r="BW134" i="3"/>
  <c r="BW135" i="3"/>
  <c r="BW136" i="3"/>
  <c r="BW137" i="3"/>
  <c r="BW138" i="3"/>
  <c r="BW139" i="3"/>
  <c r="BW140" i="3"/>
  <c r="BW141" i="3"/>
  <c r="BW142" i="3"/>
  <c r="BW143" i="3"/>
  <c r="BW144" i="3"/>
  <c r="BW145" i="3"/>
  <c r="BW146" i="3"/>
  <c r="BW147" i="3"/>
  <c r="BW148" i="3"/>
  <c r="BW149" i="3"/>
  <c r="BW150" i="3"/>
  <c r="BW151" i="3"/>
  <c r="BW152" i="3"/>
  <c r="BW153" i="3"/>
  <c r="BW154" i="3"/>
  <c r="BW155" i="3"/>
  <c r="BW156" i="3"/>
  <c r="BW157" i="3"/>
  <c r="BW158" i="3"/>
  <c r="BW159" i="3"/>
  <c r="BW160" i="3"/>
  <c r="BW161" i="3"/>
  <c r="BW162" i="3"/>
  <c r="BW163" i="3"/>
  <c r="BW164" i="3"/>
  <c r="BW165" i="3"/>
  <c r="BW166" i="3"/>
  <c r="BW167" i="3"/>
  <c r="BW168" i="3"/>
  <c r="BW169" i="3"/>
  <c r="BW170" i="3"/>
  <c r="BW171" i="3"/>
  <c r="BW172" i="3"/>
  <c r="BW173" i="3"/>
  <c r="BW174" i="3"/>
  <c r="BW175" i="3"/>
  <c r="BW176" i="3"/>
  <c r="BW177" i="3"/>
  <c r="BW178" i="3"/>
  <c r="BW179" i="3"/>
  <c r="BW180" i="3"/>
  <c r="BW181" i="3"/>
  <c r="BW182" i="3"/>
  <c r="BW183" i="3"/>
  <c r="BW184" i="3"/>
  <c r="BW185" i="3"/>
  <c r="BW186" i="3"/>
  <c r="BW187" i="3"/>
  <c r="BW188" i="3"/>
  <c r="BW189" i="3"/>
  <c r="BW190" i="3"/>
  <c r="BW191" i="3"/>
  <c r="BW192" i="3"/>
  <c r="BW193" i="3"/>
  <c r="BW194" i="3"/>
  <c r="BW195" i="3"/>
  <c r="BW196" i="3"/>
  <c r="BW197" i="3"/>
  <c r="BW198" i="3"/>
  <c r="BW199" i="3"/>
  <c r="BW200" i="3"/>
  <c r="BW201" i="3"/>
  <c r="BW202" i="3"/>
  <c r="BW203" i="3"/>
  <c r="BW204" i="3"/>
  <c r="BW205" i="3"/>
  <c r="BW206" i="3"/>
  <c r="BW207" i="3"/>
  <c r="BW208" i="3"/>
  <c r="BW209" i="3"/>
  <c r="BW210" i="3"/>
  <c r="BW211" i="3"/>
  <c r="BW212" i="3"/>
  <c r="BW213" i="3"/>
  <c r="BW214" i="3"/>
  <c r="BW215" i="3"/>
  <c r="BW216" i="3"/>
  <c r="BW217" i="3"/>
  <c r="BW218" i="3"/>
  <c r="BW219" i="3"/>
  <c r="BW220" i="3"/>
  <c r="BW221" i="3"/>
  <c r="BW222" i="3"/>
  <c r="BW223" i="3"/>
  <c r="BW224" i="3"/>
  <c r="BW225" i="3"/>
  <c r="BW226" i="3"/>
  <c r="BW227" i="3"/>
  <c r="BW228" i="3"/>
  <c r="BW229" i="3"/>
  <c r="BW230" i="3"/>
  <c r="BW231" i="3"/>
  <c r="BW232" i="3"/>
  <c r="BW233" i="3"/>
  <c r="BW234" i="3"/>
  <c r="BW235" i="3"/>
  <c r="BW236" i="3"/>
  <c r="BW237" i="3"/>
  <c r="BW238" i="3"/>
  <c r="BW239" i="3"/>
  <c r="BW240" i="3"/>
  <c r="BW241" i="3"/>
  <c r="BW242" i="3"/>
  <c r="BW243" i="3"/>
  <c r="BW244" i="3"/>
  <c r="BW245" i="3"/>
  <c r="BW246" i="3"/>
  <c r="BW247" i="3"/>
  <c r="BW248" i="3"/>
  <c r="BW249" i="3"/>
  <c r="BW250" i="3"/>
  <c r="BW251" i="3"/>
  <c r="BW252" i="3"/>
  <c r="BW253" i="3"/>
  <c r="BW254" i="3"/>
  <c r="BW255" i="3"/>
  <c r="BW256" i="3"/>
  <c r="BW257" i="3"/>
  <c r="BW258" i="3"/>
  <c r="BW259" i="3"/>
  <c r="BW260" i="3"/>
  <c r="BW261" i="3"/>
  <c r="BW262" i="3"/>
  <c r="BW263" i="3"/>
  <c r="BW264" i="3"/>
  <c r="BW265" i="3"/>
  <c r="BW266" i="3"/>
  <c r="BW267" i="3"/>
  <c r="BW268" i="3"/>
  <c r="BW269" i="3"/>
  <c r="BW270" i="3"/>
  <c r="BW271" i="3"/>
  <c r="BW272" i="3"/>
  <c r="BW273" i="3"/>
  <c r="BW274" i="3"/>
  <c r="BW275" i="3"/>
  <c r="BW276" i="3"/>
  <c r="BW277" i="3"/>
  <c r="BW278" i="3"/>
  <c r="BW279" i="3"/>
  <c r="BW280" i="3"/>
  <c r="BW281" i="3"/>
  <c r="BW282" i="3"/>
  <c r="BW283" i="3"/>
  <c r="BW284" i="3"/>
  <c r="BW285" i="3"/>
  <c r="BW286" i="3"/>
  <c r="BW287" i="3"/>
  <c r="BW288" i="3"/>
  <c r="BW289" i="3"/>
  <c r="BW290" i="3"/>
  <c r="BW291" i="3"/>
  <c r="BW292" i="3"/>
  <c r="BW293" i="3"/>
  <c r="BW294" i="3"/>
  <c r="BW295" i="3"/>
  <c r="BW296" i="3"/>
  <c r="BW297" i="3"/>
  <c r="BW298" i="3"/>
  <c r="BW299" i="3"/>
  <c r="BW300" i="3"/>
  <c r="BW301" i="3"/>
  <c r="BW302" i="3"/>
  <c r="BW303" i="3"/>
  <c r="BW304" i="3"/>
  <c r="BW305" i="3"/>
  <c r="BW306" i="3"/>
  <c r="BW307" i="3"/>
  <c r="BW308" i="3"/>
  <c r="BW309" i="3"/>
  <c r="BW310" i="3"/>
  <c r="BW311" i="3"/>
  <c r="BW312" i="3"/>
  <c r="BW313" i="3"/>
  <c r="BW314" i="3"/>
  <c r="BW315" i="3"/>
  <c r="BW316" i="3"/>
  <c r="BW317" i="3"/>
  <c r="BW318" i="3"/>
  <c r="BW319" i="3"/>
  <c r="BW320" i="3"/>
  <c r="BW321" i="3"/>
  <c r="BW322" i="3"/>
  <c r="BW323" i="3"/>
  <c r="BW324" i="3"/>
  <c r="BW325" i="3"/>
  <c r="BW326" i="3"/>
  <c r="BW327" i="3"/>
  <c r="BW328" i="3"/>
  <c r="BW329" i="3"/>
  <c r="BW330" i="3"/>
  <c r="BW331" i="3"/>
  <c r="BW332" i="3"/>
  <c r="BW333" i="3"/>
  <c r="BW334" i="3"/>
  <c r="BW335" i="3"/>
  <c r="BW336" i="3"/>
  <c r="BW337" i="3"/>
  <c r="BW338" i="3"/>
  <c r="BW339" i="3"/>
  <c r="BW340" i="3"/>
  <c r="BW341" i="3"/>
  <c r="BW342" i="3"/>
  <c r="BW343" i="3"/>
  <c r="BW344" i="3"/>
  <c r="BW345" i="3"/>
  <c r="BW346" i="3"/>
  <c r="BW347" i="3"/>
  <c r="BW348" i="3"/>
  <c r="BW349" i="3"/>
  <c r="BW350" i="3"/>
  <c r="BW351" i="3"/>
  <c r="BW352" i="3"/>
  <c r="BW353" i="3"/>
  <c r="BW354" i="3"/>
  <c r="BW355" i="3"/>
  <c r="BW356" i="3"/>
  <c r="BW357" i="3"/>
  <c r="BW358" i="3"/>
  <c r="BW359" i="3"/>
  <c r="BW360" i="3"/>
  <c r="BW361" i="3"/>
  <c r="BW362" i="3"/>
  <c r="BW363" i="3"/>
  <c r="BW364" i="3"/>
  <c r="BW365" i="3"/>
  <c r="BW366" i="3"/>
  <c r="BW367" i="3"/>
  <c r="BW368" i="3"/>
  <c r="BW369" i="3"/>
  <c r="BW370" i="3"/>
  <c r="BW371" i="3"/>
  <c r="BW372" i="3"/>
  <c r="BW373" i="3"/>
  <c r="BW374" i="3"/>
  <c r="BW375" i="3"/>
  <c r="BW376" i="3"/>
  <c r="BW377" i="3"/>
  <c r="BW378" i="3"/>
  <c r="BW379" i="3"/>
  <c r="BW380" i="3"/>
  <c r="BW381" i="3"/>
  <c r="BW382" i="3"/>
  <c r="BW383" i="3"/>
  <c r="BW384" i="3"/>
  <c r="BW385" i="3"/>
  <c r="BW386" i="3"/>
  <c r="BW387" i="3"/>
  <c r="BW388" i="3"/>
  <c r="BW389" i="3"/>
  <c r="BW390" i="3"/>
  <c r="BW391" i="3"/>
  <c r="BW392" i="3"/>
  <c r="BW393" i="3"/>
  <c r="BW394" i="3"/>
  <c r="BW395" i="3"/>
  <c r="BW396" i="3"/>
  <c r="BW397" i="3"/>
  <c r="BW398" i="3"/>
  <c r="BW399" i="3"/>
  <c r="BW400" i="3"/>
  <c r="BW401" i="3"/>
  <c r="BW402" i="3"/>
  <c r="BW403" i="3"/>
  <c r="BW404" i="3"/>
  <c r="BW405" i="3"/>
  <c r="BW406" i="3"/>
  <c r="BW407" i="3"/>
  <c r="BW408" i="3"/>
  <c r="BW409" i="3"/>
  <c r="BW410" i="3"/>
  <c r="BW411" i="3"/>
  <c r="BW412" i="3"/>
  <c r="BW413" i="3"/>
  <c r="BW414" i="3"/>
  <c r="BW415" i="3"/>
  <c r="BW416" i="3"/>
  <c r="BW417" i="3"/>
  <c r="BW418" i="3"/>
  <c r="BW419" i="3"/>
  <c r="BW420" i="3"/>
  <c r="BW421" i="3"/>
  <c r="BW422" i="3"/>
  <c r="BW423" i="3"/>
  <c r="BW424" i="3"/>
  <c r="BW425" i="3"/>
  <c r="BW426" i="3"/>
  <c r="BW427" i="3"/>
  <c r="BW428" i="3"/>
  <c r="BW429" i="3"/>
  <c r="BW430" i="3"/>
  <c r="BW431" i="3"/>
  <c r="BW432" i="3"/>
  <c r="BW433" i="3"/>
  <c r="BW434" i="3"/>
  <c r="BW435" i="3"/>
  <c r="BW436" i="3"/>
  <c r="BW437" i="3"/>
  <c r="BW438" i="3"/>
  <c r="BW439" i="3"/>
  <c r="BW440" i="3"/>
  <c r="BW441" i="3"/>
  <c r="BW442" i="3"/>
  <c r="BW443" i="3"/>
  <c r="BW444" i="3"/>
  <c r="BW445" i="3"/>
  <c r="BW446" i="3"/>
  <c r="BW447" i="3"/>
  <c r="BW448" i="3"/>
  <c r="BW449" i="3"/>
  <c r="BW450" i="3"/>
  <c r="BW451" i="3"/>
  <c r="BW452" i="3"/>
  <c r="BW453" i="3"/>
  <c r="BW454" i="3"/>
  <c r="BW455" i="3"/>
  <c r="BW456" i="3"/>
  <c r="BW457" i="3"/>
  <c r="BW458" i="3"/>
  <c r="BW459" i="3"/>
  <c r="BW460" i="3"/>
  <c r="BW461" i="3"/>
  <c r="BW462" i="3"/>
  <c r="BW463" i="3"/>
  <c r="BW464" i="3"/>
  <c r="BW465" i="3"/>
  <c r="BW466" i="3"/>
  <c r="BW467" i="3"/>
  <c r="BW468" i="3"/>
  <c r="BW469" i="3"/>
  <c r="BW470" i="3"/>
  <c r="BW471" i="3"/>
  <c r="BW472" i="3"/>
  <c r="BW473" i="3"/>
  <c r="BW474" i="3"/>
  <c r="BW475" i="3"/>
  <c r="BW476" i="3"/>
  <c r="BW477" i="3"/>
  <c r="BW478" i="3"/>
  <c r="BW479" i="3"/>
  <c r="BW480" i="3"/>
  <c r="BW481" i="3"/>
  <c r="BW482" i="3"/>
  <c r="BW483" i="3"/>
  <c r="BW484" i="3"/>
  <c r="BW485" i="3"/>
  <c r="BW486" i="3"/>
  <c r="BW487" i="3"/>
  <c r="BW488" i="3"/>
  <c r="BW489" i="3"/>
  <c r="BW490" i="3"/>
  <c r="BW491" i="3"/>
  <c r="BW492" i="3"/>
  <c r="BW493" i="3"/>
  <c r="BW494" i="3"/>
  <c r="BW495" i="3"/>
  <c r="BW496" i="3"/>
  <c r="BW497" i="3"/>
  <c r="BW498" i="3"/>
  <c r="BW499" i="3"/>
  <c r="BW500" i="3"/>
  <c r="BW501" i="3"/>
  <c r="BW502" i="3"/>
  <c r="BW503" i="3"/>
  <c r="BW504" i="3"/>
  <c r="BW505" i="3"/>
  <c r="BW506" i="3"/>
  <c r="BW507" i="3"/>
  <c r="BW508" i="3"/>
  <c r="BW509" i="3"/>
  <c r="BW510" i="3"/>
  <c r="BW511" i="3"/>
  <c r="BW512" i="3"/>
  <c r="BW513" i="3"/>
  <c r="BW514" i="3"/>
  <c r="BW515" i="3"/>
  <c r="BW516" i="3"/>
  <c r="BW517" i="3"/>
  <c r="BW518" i="3"/>
  <c r="BW519" i="3"/>
  <c r="BW520" i="3"/>
  <c r="BW521" i="3"/>
  <c r="BW522" i="3"/>
  <c r="BW523" i="3"/>
  <c r="BW524" i="3"/>
  <c r="BW525" i="3"/>
  <c r="BW526" i="3"/>
  <c r="BW527" i="3"/>
  <c r="BW528" i="3"/>
  <c r="BW529" i="3"/>
  <c r="BW530" i="3"/>
  <c r="BW531" i="3"/>
  <c r="BW532" i="3"/>
  <c r="BW533" i="3"/>
  <c r="BW534" i="3"/>
  <c r="BW535" i="3"/>
  <c r="BW536" i="3"/>
  <c r="BW537" i="3"/>
  <c r="BW538" i="3"/>
  <c r="BW539" i="3"/>
  <c r="BW540" i="3"/>
  <c r="BW541" i="3"/>
  <c r="BW542" i="3"/>
  <c r="BW543" i="3"/>
  <c r="BW544" i="3"/>
  <c r="BW545" i="3"/>
  <c r="BW546" i="3"/>
  <c r="BW547" i="3"/>
  <c r="BW548" i="3"/>
  <c r="BW549" i="3"/>
  <c r="BW550" i="3"/>
  <c r="BW551" i="3"/>
  <c r="BW552" i="3"/>
  <c r="BW553" i="3"/>
  <c r="BW554" i="3"/>
  <c r="BW555" i="3"/>
  <c r="BW556" i="3"/>
  <c r="BW557" i="3"/>
  <c r="BW558" i="3"/>
  <c r="BW559" i="3"/>
  <c r="BW560" i="3"/>
  <c r="BW561" i="3"/>
  <c r="BW562" i="3"/>
  <c r="BW563" i="3"/>
  <c r="BW564" i="3"/>
  <c r="BW565" i="3"/>
  <c r="BW566" i="3"/>
  <c r="BW567" i="3"/>
  <c r="BW568" i="3"/>
  <c r="BW569" i="3"/>
  <c r="BW570" i="3"/>
  <c r="BW571" i="3"/>
  <c r="BW572" i="3"/>
  <c r="BW573" i="3"/>
  <c r="BW574" i="3"/>
  <c r="BW575" i="3"/>
  <c r="BW576" i="3"/>
  <c r="BW577" i="3"/>
  <c r="BW578" i="3"/>
  <c r="BW579" i="3"/>
  <c r="BW580" i="3"/>
  <c r="BW581" i="3"/>
  <c r="BW582" i="3"/>
  <c r="BW583" i="3"/>
  <c r="BW584" i="3"/>
  <c r="BW585" i="3"/>
  <c r="BW586" i="3"/>
  <c r="BW587" i="3"/>
  <c r="BW588" i="3"/>
  <c r="BW589" i="3"/>
  <c r="BW590" i="3"/>
  <c r="BW591" i="3"/>
  <c r="BW592" i="3"/>
  <c r="BW593" i="3"/>
  <c r="BW594" i="3"/>
  <c r="BW595" i="3"/>
  <c r="BW596" i="3"/>
  <c r="BW597" i="3"/>
  <c r="BW598" i="3"/>
  <c r="BW599" i="3"/>
  <c r="BW600" i="3"/>
  <c r="BW601" i="3"/>
  <c r="BW602" i="3"/>
  <c r="BW603" i="3"/>
  <c r="BW604" i="3"/>
  <c r="BW605" i="3"/>
  <c r="BW606" i="3"/>
  <c r="BW607" i="3"/>
  <c r="BW608" i="3"/>
  <c r="BW609" i="3"/>
  <c r="BW610" i="3"/>
  <c r="BW611" i="3"/>
  <c r="BW612" i="3"/>
  <c r="BW613" i="3"/>
  <c r="BW614" i="3"/>
  <c r="BW615" i="3"/>
  <c r="BW616" i="3"/>
  <c r="BW617" i="3"/>
  <c r="BW618" i="3"/>
  <c r="BW619" i="3"/>
  <c r="BW620" i="3"/>
  <c r="BW621" i="3"/>
  <c r="BW622" i="3"/>
  <c r="BW623" i="3"/>
  <c r="BW624" i="3"/>
  <c r="BW625" i="3"/>
  <c r="BW626" i="3"/>
  <c r="BW627" i="3"/>
  <c r="BW628" i="3"/>
  <c r="BW629" i="3"/>
  <c r="BW630" i="3"/>
  <c r="BW631" i="3"/>
  <c r="BW632" i="3"/>
  <c r="BW633" i="3"/>
  <c r="BW634" i="3"/>
  <c r="BW635" i="3"/>
  <c r="BW636" i="3"/>
  <c r="BW637" i="3"/>
  <c r="BW638" i="3"/>
  <c r="BW639" i="3"/>
  <c r="BW640" i="3"/>
  <c r="BW641" i="3"/>
  <c r="BW642" i="3"/>
  <c r="BW643" i="3"/>
  <c r="BW644" i="3"/>
  <c r="BW645" i="3"/>
  <c r="BW646" i="3"/>
  <c r="BW647" i="3"/>
  <c r="BW648" i="3"/>
  <c r="BW649" i="3"/>
  <c r="BW650" i="3"/>
  <c r="BW651" i="3"/>
  <c r="BW652" i="3"/>
  <c r="BW653" i="3"/>
  <c r="BW654" i="3"/>
  <c r="BW655" i="3"/>
  <c r="BW656" i="3"/>
  <c r="BW657" i="3"/>
  <c r="BW658" i="3"/>
  <c r="BW659" i="3"/>
  <c r="BW660" i="3"/>
  <c r="BW661" i="3"/>
  <c r="BW662" i="3"/>
  <c r="BW663" i="3"/>
  <c r="BW664" i="3"/>
  <c r="BW665" i="3"/>
  <c r="BW666" i="3"/>
  <c r="BW667" i="3"/>
  <c r="BW668" i="3"/>
  <c r="BW669" i="3"/>
  <c r="BW670" i="3"/>
  <c r="BW671" i="3"/>
  <c r="BW672" i="3"/>
  <c r="BW673" i="3"/>
  <c r="BW674" i="3"/>
  <c r="BW675" i="3"/>
  <c r="BW676" i="3"/>
  <c r="BW677" i="3"/>
  <c r="BW678" i="3"/>
  <c r="BW679" i="3"/>
  <c r="BW680" i="3"/>
  <c r="BW681" i="3"/>
  <c r="BW682" i="3"/>
  <c r="BW683" i="3"/>
  <c r="BW684" i="3"/>
  <c r="BW685" i="3"/>
  <c r="BW686" i="3"/>
  <c r="BW687" i="3"/>
  <c r="BW688" i="3"/>
  <c r="BW689" i="3"/>
  <c r="BW690" i="3"/>
  <c r="BW691" i="3"/>
  <c r="BW692" i="3"/>
  <c r="BW693" i="3"/>
  <c r="BW694" i="3"/>
  <c r="BW695" i="3"/>
  <c r="BW696" i="3"/>
  <c r="BW697" i="3"/>
  <c r="BW698" i="3"/>
  <c r="BW699" i="3"/>
  <c r="BW700" i="3"/>
  <c r="BW701" i="3"/>
  <c r="BW702" i="3"/>
  <c r="BW703" i="3"/>
  <c r="BW704" i="3"/>
  <c r="BW705" i="3"/>
  <c r="BW706" i="3"/>
  <c r="BW707" i="3"/>
  <c r="BW708" i="3"/>
  <c r="BW709" i="3"/>
  <c r="BW710" i="3"/>
  <c r="BW711" i="3"/>
  <c r="BW712" i="3"/>
  <c r="BW713" i="3"/>
  <c r="BW714" i="3"/>
  <c r="BW715" i="3"/>
  <c r="BW716" i="3"/>
  <c r="BW717" i="3"/>
  <c r="BW718" i="3"/>
  <c r="BW719" i="3"/>
  <c r="BW720" i="3"/>
  <c r="BW721" i="3"/>
  <c r="BW722" i="3"/>
  <c r="BW723" i="3"/>
  <c r="BW724" i="3"/>
  <c r="BW725" i="3"/>
  <c r="BW726" i="3"/>
  <c r="BW727" i="3"/>
  <c r="BW728" i="3"/>
  <c r="BW729" i="3"/>
  <c r="BW730" i="3"/>
  <c r="BW731" i="3"/>
  <c r="BW732" i="3"/>
  <c r="BW733" i="3"/>
  <c r="BW734" i="3"/>
  <c r="BW735" i="3"/>
  <c r="BW736" i="3"/>
  <c r="BW737" i="3"/>
  <c r="BW738" i="3"/>
  <c r="BW739" i="3"/>
  <c r="BW740" i="3"/>
  <c r="BW741" i="3"/>
  <c r="BW742" i="3"/>
  <c r="BW743" i="3"/>
  <c r="BW744" i="3"/>
  <c r="BW745" i="3"/>
  <c r="BW746" i="3"/>
  <c r="BW747" i="3"/>
  <c r="BW748" i="3"/>
  <c r="BW749" i="3"/>
  <c r="BW750" i="3"/>
  <c r="BW751" i="3"/>
  <c r="BW752" i="3"/>
  <c r="BW753" i="3"/>
  <c r="BW754" i="3"/>
  <c r="BW755" i="3"/>
  <c r="BW756" i="3"/>
  <c r="BW757" i="3"/>
  <c r="BW758" i="3"/>
  <c r="BW759" i="3"/>
  <c r="BW760" i="3"/>
  <c r="BW761" i="3"/>
  <c r="BW762" i="3"/>
  <c r="BW763" i="3"/>
  <c r="BW764" i="3"/>
  <c r="BW4" i="3"/>
  <c r="C6" i="2"/>
  <c r="C19" i="2" s="1"/>
  <c r="C33" i="2" s="1"/>
  <c r="AL3" i="5"/>
  <c r="AV48" i="5" l="1"/>
  <c r="AV46" i="5"/>
  <c r="AO44" i="5"/>
  <c r="AI44" i="5"/>
  <c r="AV47" i="5"/>
  <c r="AQ44" i="5"/>
  <c r="AM44" i="5"/>
  <c r="AV44" i="5"/>
  <c r="AE3" i="2" l="1"/>
  <c r="L4" i="1"/>
  <c r="AU4" i="5" l="1"/>
  <c r="AU5" i="5"/>
  <c r="AU6" i="5"/>
  <c r="AU7" i="5"/>
  <c r="AU8" i="5"/>
  <c r="AU9" i="5"/>
  <c r="AU10" i="5"/>
  <c r="AU11" i="5"/>
  <c r="AU12" i="5"/>
  <c r="AU13" i="5"/>
  <c r="AU14" i="5"/>
  <c r="AU15" i="5"/>
  <c r="AU16" i="5"/>
  <c r="AU17" i="5"/>
  <c r="AU18" i="5"/>
  <c r="AU19" i="5"/>
  <c r="AU20" i="5"/>
  <c r="AU21" i="5"/>
  <c r="AU22" i="5"/>
  <c r="AU23" i="5"/>
  <c r="AU24" i="5"/>
  <c r="AU25" i="5"/>
  <c r="AU26" i="5"/>
  <c r="AU27" i="5"/>
  <c r="AU28" i="5"/>
  <c r="AU29" i="5"/>
  <c r="AU30" i="5"/>
  <c r="AU31" i="5"/>
  <c r="AU32" i="5"/>
  <c r="AU33" i="5"/>
  <c r="AU34" i="5"/>
  <c r="AU35" i="5"/>
  <c r="AU36" i="5"/>
  <c r="AU37" i="5"/>
  <c r="AU38" i="5"/>
  <c r="AU39" i="5"/>
  <c r="AU40" i="5"/>
  <c r="AU41" i="5"/>
  <c r="AU42" i="5"/>
  <c r="AU43" i="5"/>
  <c r="AU49" i="5"/>
  <c r="AU50" i="5"/>
  <c r="AU51" i="5"/>
  <c r="AU52" i="5"/>
  <c r="AU53" i="5"/>
  <c r="AU54" i="5"/>
  <c r="AU55" i="5"/>
  <c r="AU56" i="5"/>
  <c r="AU57" i="5"/>
  <c r="AU58" i="5"/>
  <c r="AU59" i="5"/>
  <c r="AU60" i="5"/>
  <c r="AU61" i="5"/>
  <c r="AU62" i="5"/>
  <c r="AU63" i="5"/>
  <c r="AU64" i="5"/>
  <c r="AU65" i="5"/>
  <c r="AU66" i="5"/>
  <c r="AU67" i="5"/>
  <c r="AU68" i="5"/>
  <c r="AU69" i="5"/>
  <c r="AU70" i="5"/>
  <c r="AU71" i="5"/>
  <c r="AU72" i="5"/>
  <c r="AU73" i="5"/>
  <c r="AU74" i="5"/>
  <c r="AU75" i="5"/>
  <c r="AU76" i="5"/>
  <c r="AU77" i="5"/>
  <c r="AU78" i="5"/>
  <c r="AU79" i="5"/>
  <c r="AU80" i="5"/>
  <c r="AU81" i="5"/>
  <c r="AU82" i="5"/>
  <c r="AU83" i="5"/>
  <c r="AU84" i="5"/>
  <c r="AU3" i="5"/>
  <c r="N12" i="7" l="1"/>
  <c r="N4" i="7"/>
  <c r="X5" i="7" l="1"/>
  <c r="Y5" i="7"/>
  <c r="X6" i="7"/>
  <c r="Y6" i="7"/>
  <c r="X7" i="7"/>
  <c r="Y7" i="7"/>
  <c r="X8" i="7"/>
  <c r="Y8" i="7"/>
  <c r="X9" i="7"/>
  <c r="Y9" i="7"/>
  <c r="X10" i="7"/>
  <c r="Y10" i="7"/>
  <c r="X11" i="7"/>
  <c r="Y11" i="7"/>
  <c r="X12" i="7"/>
  <c r="Y12" i="7"/>
  <c r="X13" i="7"/>
  <c r="Y13" i="7"/>
  <c r="X14" i="7"/>
  <c r="Y14" i="7"/>
  <c r="X15" i="7"/>
  <c r="Y15" i="7"/>
  <c r="X16" i="7"/>
  <c r="Y16" i="7"/>
  <c r="X17" i="7"/>
  <c r="Y17" i="7"/>
  <c r="X18" i="7"/>
  <c r="Y18" i="7"/>
  <c r="X19" i="7"/>
  <c r="Y19" i="7"/>
  <c r="X20" i="7"/>
  <c r="Y20" i="7"/>
  <c r="X21" i="7"/>
  <c r="Y21" i="7"/>
  <c r="X22" i="7"/>
  <c r="Y22" i="7"/>
  <c r="X23" i="7"/>
  <c r="Y23" i="7"/>
  <c r="X24" i="7"/>
  <c r="Y24" i="7"/>
  <c r="X25" i="7"/>
  <c r="Y25" i="7"/>
  <c r="X26" i="7"/>
  <c r="Y26" i="7"/>
  <c r="X27" i="7"/>
  <c r="Y27" i="7"/>
  <c r="X28" i="7"/>
  <c r="Y28" i="7"/>
  <c r="X29" i="7"/>
  <c r="Y29" i="7"/>
  <c r="X30" i="7"/>
  <c r="Y30" i="7"/>
  <c r="X31" i="7"/>
  <c r="Y31" i="7"/>
  <c r="X32" i="7"/>
  <c r="Y32" i="7"/>
  <c r="X33" i="7"/>
  <c r="Y33" i="7"/>
  <c r="X34" i="7"/>
  <c r="Y34" i="7"/>
  <c r="X35" i="7"/>
  <c r="Y35" i="7"/>
  <c r="X36" i="7"/>
  <c r="Y36" i="7"/>
  <c r="X37" i="7"/>
  <c r="Y37" i="7"/>
  <c r="X38" i="7"/>
  <c r="Y38" i="7"/>
  <c r="X39" i="7"/>
  <c r="Y39" i="7"/>
  <c r="X40" i="7"/>
  <c r="Y40" i="7"/>
  <c r="X41" i="7"/>
  <c r="Y41" i="7"/>
  <c r="X42" i="7"/>
  <c r="Y42" i="7"/>
  <c r="X43" i="7"/>
  <c r="Y43" i="7"/>
  <c r="X44" i="7"/>
  <c r="Y44" i="7"/>
  <c r="X45" i="7"/>
  <c r="Y45" i="7"/>
  <c r="X46" i="7"/>
  <c r="Y46" i="7"/>
  <c r="X47" i="7"/>
  <c r="Y47" i="7"/>
  <c r="X48" i="7"/>
  <c r="Y48" i="7"/>
  <c r="X49" i="7"/>
  <c r="Y49" i="7"/>
  <c r="X50" i="7"/>
  <c r="Y50" i="7"/>
  <c r="X51" i="7"/>
  <c r="Y51" i="7"/>
  <c r="X52" i="7"/>
  <c r="Y52" i="7"/>
  <c r="X53" i="7"/>
  <c r="Y53" i="7"/>
  <c r="X54" i="7"/>
  <c r="Y54" i="7"/>
  <c r="X55" i="7"/>
  <c r="Y55" i="7"/>
  <c r="X56" i="7"/>
  <c r="Y56" i="7"/>
  <c r="X57" i="7"/>
  <c r="Y57" i="7"/>
  <c r="X58" i="7"/>
  <c r="Y58" i="7"/>
  <c r="X59" i="7"/>
  <c r="Y59" i="7"/>
  <c r="X60" i="7"/>
  <c r="Y60" i="7"/>
  <c r="X61" i="7"/>
  <c r="Y61" i="7"/>
  <c r="X62" i="7"/>
  <c r="Y62" i="7"/>
  <c r="X63" i="7"/>
  <c r="Y63" i="7"/>
  <c r="X64" i="7"/>
  <c r="Y64" i="7"/>
  <c r="X65" i="7"/>
  <c r="Y65" i="7"/>
  <c r="X66" i="7"/>
  <c r="Y66" i="7"/>
  <c r="X67" i="7"/>
  <c r="Y67" i="7"/>
  <c r="X68" i="7"/>
  <c r="Y68" i="7"/>
  <c r="X69" i="7"/>
  <c r="Y69" i="7"/>
  <c r="X70" i="7"/>
  <c r="Y70" i="7"/>
  <c r="X71" i="7"/>
  <c r="Y71" i="7"/>
  <c r="X72" i="7"/>
  <c r="Y72" i="7"/>
  <c r="X73" i="7"/>
  <c r="Y73" i="7"/>
  <c r="X74" i="7"/>
  <c r="Y74" i="7"/>
  <c r="X75" i="7"/>
  <c r="Y75" i="7"/>
  <c r="X76" i="7"/>
  <c r="Y76" i="7"/>
  <c r="X77" i="7"/>
  <c r="Y77" i="7"/>
  <c r="X78" i="7"/>
  <c r="Y78" i="7"/>
  <c r="X79" i="7"/>
  <c r="Y79" i="7"/>
  <c r="X80" i="7"/>
  <c r="Y80" i="7"/>
  <c r="X81" i="7"/>
  <c r="Y81" i="7"/>
  <c r="X82" i="7"/>
  <c r="Y82" i="7"/>
  <c r="X83" i="7"/>
  <c r="Y83" i="7"/>
  <c r="X84" i="7"/>
  <c r="Y84" i="7"/>
  <c r="Y4" i="7"/>
  <c r="X4"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T84" i="7"/>
  <c r="V75" i="7"/>
  <c r="U75" i="7"/>
  <c r="W66" i="7"/>
  <c r="V66" i="7"/>
  <c r="U66" i="7"/>
  <c r="T66" i="7"/>
  <c r="S66" i="7"/>
  <c r="W57" i="7"/>
  <c r="V57" i="7"/>
  <c r="U57" i="7"/>
  <c r="T57" i="7"/>
  <c r="S57" i="7"/>
  <c r="T48" i="7"/>
  <c r="V39" i="7"/>
  <c r="U39" i="7"/>
  <c r="W30" i="7"/>
  <c r="V30" i="7"/>
  <c r="U30" i="7"/>
  <c r="T30" i="7"/>
  <c r="S30" i="7"/>
  <c r="W21" i="7"/>
  <c r="V21" i="7"/>
  <c r="U21" i="7"/>
  <c r="T21" i="7"/>
  <c r="S21" i="7"/>
  <c r="W12" i="7"/>
  <c r="S13" i="7"/>
  <c r="W83" i="7"/>
  <c r="V83" i="7"/>
  <c r="S83" i="7"/>
  <c r="W82" i="7"/>
  <c r="V82" i="7"/>
  <c r="U82" i="7"/>
  <c r="T82" i="7"/>
  <c r="S82" i="7"/>
  <c r="W81" i="7"/>
  <c r="V81" i="7"/>
  <c r="U81" i="7"/>
  <c r="T81" i="7"/>
  <c r="S81" i="7"/>
  <c r="U80" i="7"/>
  <c r="W79" i="7"/>
  <c r="V79" i="7"/>
  <c r="S79" i="7"/>
  <c r="W78" i="7"/>
  <c r="V78" i="7"/>
  <c r="U78" i="7"/>
  <c r="T78" i="7"/>
  <c r="S78" i="7"/>
  <c r="W77" i="7"/>
  <c r="V77" i="7"/>
  <c r="U77" i="7"/>
  <c r="T77" i="7"/>
  <c r="S77" i="7"/>
  <c r="V76" i="7"/>
  <c r="W74" i="7"/>
  <c r="V74" i="7"/>
  <c r="U74" i="7"/>
  <c r="T74" i="7"/>
  <c r="S74" i="7"/>
  <c r="W73" i="7"/>
  <c r="V73" i="7"/>
  <c r="U73" i="7"/>
  <c r="T73" i="7"/>
  <c r="S73" i="7"/>
  <c r="U72" i="7"/>
  <c r="V71" i="7"/>
  <c r="U71" i="7"/>
  <c r="W70" i="7"/>
  <c r="V70" i="7"/>
  <c r="U70" i="7"/>
  <c r="T70" i="7"/>
  <c r="S70" i="7"/>
  <c r="W69" i="7"/>
  <c r="V69" i="7"/>
  <c r="U69" i="7"/>
  <c r="T69" i="7"/>
  <c r="S69" i="7"/>
  <c r="U68" i="7"/>
  <c r="V67" i="7"/>
  <c r="U67" i="7"/>
  <c r="W65" i="7"/>
  <c r="V65" i="7"/>
  <c r="U65" i="7"/>
  <c r="T65" i="7"/>
  <c r="S65" i="7"/>
  <c r="T64" i="7"/>
  <c r="U63" i="7"/>
  <c r="T63" i="7"/>
  <c r="W62" i="7"/>
  <c r="V62" i="7"/>
  <c r="U62" i="7"/>
  <c r="T62" i="7"/>
  <c r="S62" i="7"/>
  <c r="W61" i="7"/>
  <c r="V61" i="7"/>
  <c r="U61" i="7"/>
  <c r="T61" i="7"/>
  <c r="S61" i="7"/>
  <c r="W60" i="7"/>
  <c r="S60" i="7"/>
  <c r="U59" i="7"/>
  <c r="T59" i="7"/>
  <c r="W58" i="7"/>
  <c r="V58" i="7"/>
  <c r="U58" i="7"/>
  <c r="T58" i="7"/>
  <c r="S58" i="7"/>
  <c r="T40" i="7"/>
  <c r="T56" i="7"/>
  <c r="U55" i="7"/>
  <c r="T55" i="7"/>
  <c r="W54" i="7"/>
  <c r="V54" i="7"/>
  <c r="U54" i="7"/>
  <c r="T54" i="7"/>
  <c r="S54" i="7"/>
  <c r="W53" i="7"/>
  <c r="V53" i="7"/>
  <c r="U53" i="7"/>
  <c r="T53" i="7"/>
  <c r="S53" i="7"/>
  <c r="W52" i="7"/>
  <c r="S52" i="7"/>
  <c r="U51" i="7"/>
  <c r="T51" i="7"/>
  <c r="W50" i="7"/>
  <c r="V50" i="7"/>
  <c r="U50" i="7"/>
  <c r="T50" i="7"/>
  <c r="S50" i="7"/>
  <c r="W49" i="7"/>
  <c r="V49" i="7"/>
  <c r="U49" i="7"/>
  <c r="T49" i="7"/>
  <c r="S49" i="7"/>
  <c r="W47" i="7"/>
  <c r="T47" i="7"/>
  <c r="S47" i="7"/>
  <c r="W46" i="7"/>
  <c r="V46" i="7"/>
  <c r="U46" i="7"/>
  <c r="T46" i="7"/>
  <c r="S46" i="7"/>
  <c r="W45" i="7"/>
  <c r="V45" i="7"/>
  <c r="U45" i="7"/>
  <c r="T45" i="7"/>
  <c r="S45" i="7"/>
  <c r="W44" i="7"/>
  <c r="S44" i="7"/>
  <c r="W43" i="7"/>
  <c r="T43" i="7"/>
  <c r="S43" i="7"/>
  <c r="W42" i="7"/>
  <c r="V42" i="7"/>
  <c r="U42" i="7"/>
  <c r="T42" i="7"/>
  <c r="S42" i="7"/>
  <c r="W41" i="7"/>
  <c r="V41" i="7"/>
  <c r="U41" i="7"/>
  <c r="T41" i="7"/>
  <c r="S41" i="7"/>
  <c r="W40" i="7"/>
  <c r="W38" i="7"/>
  <c r="V38" i="7"/>
  <c r="U38" i="7"/>
  <c r="T38" i="7"/>
  <c r="S38" i="7"/>
  <c r="W37" i="7"/>
  <c r="V37" i="7"/>
  <c r="U37" i="7"/>
  <c r="T37" i="7"/>
  <c r="S37" i="7"/>
  <c r="U36" i="7"/>
  <c r="V35" i="7"/>
  <c r="U35" i="7"/>
  <c r="W34" i="7"/>
  <c r="V34" i="7"/>
  <c r="U34" i="7"/>
  <c r="T34" i="7"/>
  <c r="S34" i="7"/>
  <c r="W33" i="7"/>
  <c r="V33" i="7"/>
  <c r="U33" i="7"/>
  <c r="T33" i="7"/>
  <c r="S33" i="7"/>
  <c r="U32" i="7"/>
  <c r="V31" i="7"/>
  <c r="U31" i="7"/>
  <c r="W29" i="7"/>
  <c r="V29" i="7"/>
  <c r="U29" i="7"/>
  <c r="T29" i="7"/>
  <c r="S29" i="7"/>
  <c r="T28" i="7"/>
  <c r="U27" i="7"/>
  <c r="T27" i="7"/>
  <c r="W26" i="7"/>
  <c r="V26" i="7"/>
  <c r="U26" i="7"/>
  <c r="T26" i="7"/>
  <c r="S26" i="7"/>
  <c r="W25" i="7"/>
  <c r="V25" i="7"/>
  <c r="U25" i="7"/>
  <c r="T25" i="7"/>
  <c r="S25" i="7"/>
  <c r="W24" i="7"/>
  <c r="S24" i="7"/>
  <c r="U23" i="7"/>
  <c r="T23" i="7"/>
  <c r="W22" i="7"/>
  <c r="V22" i="7"/>
  <c r="U22" i="7"/>
  <c r="T22" i="7"/>
  <c r="S22" i="7"/>
  <c r="S14" i="7"/>
  <c r="T14" i="7"/>
  <c r="U14" i="7"/>
  <c r="V14" i="7"/>
  <c r="W14" i="7"/>
  <c r="S15" i="7"/>
  <c r="V15" i="7"/>
  <c r="W15" i="7"/>
  <c r="U16" i="7"/>
  <c r="S17" i="7"/>
  <c r="T17" i="7"/>
  <c r="U17" i="7"/>
  <c r="V17" i="7"/>
  <c r="W17" i="7"/>
  <c r="S18" i="7"/>
  <c r="T18" i="7"/>
  <c r="U18" i="7"/>
  <c r="V18" i="7"/>
  <c r="W18" i="7"/>
  <c r="S19" i="7"/>
  <c r="V19" i="7"/>
  <c r="W19" i="7"/>
  <c r="V20" i="7"/>
  <c r="T13" i="7"/>
  <c r="U13" i="7"/>
  <c r="V13" i="7"/>
  <c r="W13" i="7"/>
  <c r="S5" i="7"/>
  <c r="T5" i="7"/>
  <c r="U5" i="7"/>
  <c r="V5" i="7"/>
  <c r="W5" i="7"/>
  <c r="S6" i="7"/>
  <c r="T6" i="7"/>
  <c r="U6" i="7"/>
  <c r="V6" i="7"/>
  <c r="W6" i="7"/>
  <c r="S7" i="7"/>
  <c r="V7" i="7"/>
  <c r="W7" i="7"/>
  <c r="U8" i="7"/>
  <c r="S9" i="7"/>
  <c r="T9" i="7"/>
  <c r="U9" i="7"/>
  <c r="V9" i="7"/>
  <c r="W9" i="7"/>
  <c r="S10" i="7"/>
  <c r="T10" i="7"/>
  <c r="U10" i="7"/>
  <c r="V10" i="7"/>
  <c r="W10" i="7"/>
  <c r="S11" i="7"/>
  <c r="V11" i="7"/>
  <c r="W11" i="7"/>
  <c r="T4" i="7"/>
  <c r="U4" i="7"/>
  <c r="V4" i="7"/>
  <c r="W4" i="7"/>
  <c r="S4" i="7"/>
  <c r="O84" i="7"/>
  <c r="N84" i="7"/>
  <c r="N77" i="7"/>
  <c r="O77" i="7"/>
  <c r="P77" i="7"/>
  <c r="Q77" i="7"/>
  <c r="R77" i="7"/>
  <c r="N78" i="7"/>
  <c r="O78" i="7"/>
  <c r="P78" i="7"/>
  <c r="Q78" i="7"/>
  <c r="R78" i="7"/>
  <c r="O79" i="7"/>
  <c r="P79" i="7"/>
  <c r="O80" i="7"/>
  <c r="N81" i="7"/>
  <c r="O81" i="7"/>
  <c r="P81" i="7"/>
  <c r="Q81" i="7"/>
  <c r="R81" i="7"/>
  <c r="N82" i="7"/>
  <c r="O82" i="7"/>
  <c r="P82" i="7"/>
  <c r="Q82" i="7"/>
  <c r="R82" i="7"/>
  <c r="O83" i="7"/>
  <c r="P83" i="7"/>
  <c r="O76" i="7"/>
  <c r="N76" i="7"/>
  <c r="O75" i="7"/>
  <c r="R75" i="7"/>
  <c r="N75" i="7"/>
  <c r="P68" i="7"/>
  <c r="N69" i="7"/>
  <c r="O69" i="7"/>
  <c r="P69" i="7"/>
  <c r="Q69" i="7"/>
  <c r="R69" i="7"/>
  <c r="N70" i="7"/>
  <c r="O70" i="7"/>
  <c r="P70" i="7"/>
  <c r="Q70" i="7"/>
  <c r="R70" i="7"/>
  <c r="N71" i="7"/>
  <c r="Q71" i="7"/>
  <c r="R71" i="7"/>
  <c r="Q72" i="7"/>
  <c r="N73" i="7"/>
  <c r="O73" i="7"/>
  <c r="P73" i="7"/>
  <c r="Q73" i="7"/>
  <c r="R73" i="7"/>
  <c r="N74" i="7"/>
  <c r="O74" i="7"/>
  <c r="P74" i="7"/>
  <c r="Q74" i="7"/>
  <c r="R74" i="7"/>
  <c r="O67" i="7"/>
  <c r="R67" i="7"/>
  <c r="N67" i="7"/>
  <c r="O66" i="7"/>
  <c r="P66" i="7"/>
  <c r="Q66" i="7"/>
  <c r="R66" i="7"/>
  <c r="N66" i="7"/>
  <c r="O59" i="7"/>
  <c r="P59" i="7"/>
  <c r="O60" i="7"/>
  <c r="N61" i="7"/>
  <c r="O61" i="7"/>
  <c r="P61" i="7"/>
  <c r="Q61" i="7"/>
  <c r="R61" i="7"/>
  <c r="N62" i="7"/>
  <c r="O62" i="7"/>
  <c r="P62" i="7"/>
  <c r="Q62" i="7"/>
  <c r="R62" i="7"/>
  <c r="O63" i="7"/>
  <c r="P63" i="7"/>
  <c r="N64" i="7"/>
  <c r="R64" i="7"/>
  <c r="N65" i="7"/>
  <c r="O65" i="7"/>
  <c r="P65" i="7"/>
  <c r="Q65" i="7"/>
  <c r="R65" i="7"/>
  <c r="O58" i="7"/>
  <c r="P58" i="7"/>
  <c r="Q58" i="7"/>
  <c r="R58" i="7"/>
  <c r="N58" i="7"/>
  <c r="O57" i="7"/>
  <c r="P57" i="7"/>
  <c r="Q57" i="7"/>
  <c r="R57" i="7"/>
  <c r="N57" i="7"/>
  <c r="N50" i="7"/>
  <c r="O50" i="7"/>
  <c r="P50" i="7"/>
  <c r="Q50" i="7"/>
  <c r="R50" i="7"/>
  <c r="N51" i="7"/>
  <c r="Q51" i="7"/>
  <c r="R51" i="7"/>
  <c r="P52" i="7"/>
  <c r="N53" i="7"/>
  <c r="O53" i="7"/>
  <c r="P53" i="7"/>
  <c r="Q53" i="7"/>
  <c r="R53" i="7"/>
  <c r="N54" i="7"/>
  <c r="O54" i="7"/>
  <c r="P54" i="7"/>
  <c r="Q54" i="7"/>
  <c r="R54" i="7"/>
  <c r="N55" i="7"/>
  <c r="Q55" i="7"/>
  <c r="R55" i="7"/>
  <c r="Q56" i="7"/>
  <c r="O49" i="7"/>
  <c r="P49" i="7"/>
  <c r="Q49" i="7"/>
  <c r="R49" i="7"/>
  <c r="N49" i="7"/>
  <c r="O48" i="7"/>
  <c r="N41" i="7"/>
  <c r="O41" i="7"/>
  <c r="P41" i="7"/>
  <c r="Q41" i="7"/>
  <c r="R41" i="7"/>
  <c r="N42" i="7"/>
  <c r="O42" i="7"/>
  <c r="P42" i="7"/>
  <c r="Q42" i="7"/>
  <c r="R42" i="7"/>
  <c r="P43" i="7"/>
  <c r="Q43" i="7"/>
  <c r="O44" i="7"/>
  <c r="N45" i="7"/>
  <c r="O45" i="7"/>
  <c r="P45" i="7"/>
  <c r="Q45" i="7"/>
  <c r="R45" i="7"/>
  <c r="N46" i="7"/>
  <c r="O46" i="7"/>
  <c r="P46" i="7"/>
  <c r="Q46" i="7"/>
  <c r="R46" i="7"/>
  <c r="P47" i="7"/>
  <c r="Q47" i="7"/>
  <c r="O40" i="7"/>
  <c r="Q40" i="7"/>
  <c r="O39" i="7"/>
  <c r="P39" i="7"/>
  <c r="Q39" i="7"/>
  <c r="R39" i="7"/>
  <c r="N39" i="7"/>
  <c r="O32" i="7"/>
  <c r="Q32" i="7"/>
  <c r="N33" i="7"/>
  <c r="O33" i="7"/>
  <c r="P33" i="7"/>
  <c r="Q33" i="7"/>
  <c r="R33" i="7"/>
  <c r="N34" i="7"/>
  <c r="O34" i="7"/>
  <c r="P34" i="7"/>
  <c r="Q34" i="7"/>
  <c r="R34" i="7"/>
  <c r="N35" i="7"/>
  <c r="O35" i="7"/>
  <c r="P35" i="7"/>
  <c r="Q35" i="7"/>
  <c r="R35" i="7"/>
  <c r="O36" i="7"/>
  <c r="Q36" i="7"/>
  <c r="N37" i="7"/>
  <c r="O37" i="7"/>
  <c r="P37" i="7"/>
  <c r="Q37" i="7"/>
  <c r="R37" i="7"/>
  <c r="N38" i="7"/>
  <c r="O38" i="7"/>
  <c r="P38" i="7"/>
  <c r="Q38" i="7"/>
  <c r="R38" i="7"/>
  <c r="O31" i="7"/>
  <c r="P31" i="7"/>
  <c r="Q31" i="7"/>
  <c r="R31" i="7"/>
  <c r="N31" i="7"/>
  <c r="O30" i="7"/>
  <c r="P30" i="7"/>
  <c r="Q30" i="7"/>
  <c r="R30" i="7"/>
  <c r="N30" i="7"/>
  <c r="N23" i="7"/>
  <c r="O23" i="7"/>
  <c r="P23" i="7"/>
  <c r="Q23" i="7"/>
  <c r="R23" i="7"/>
  <c r="O24" i="7"/>
  <c r="Q24" i="7"/>
  <c r="N25" i="7"/>
  <c r="O25" i="7"/>
  <c r="P25" i="7"/>
  <c r="Q25" i="7"/>
  <c r="R25" i="7"/>
  <c r="N26" i="7"/>
  <c r="O26" i="7"/>
  <c r="P26" i="7"/>
  <c r="Q26" i="7"/>
  <c r="R26" i="7"/>
  <c r="N27" i="7"/>
  <c r="O27" i="7"/>
  <c r="P27" i="7"/>
  <c r="Q27" i="7"/>
  <c r="R27" i="7"/>
  <c r="O28" i="7"/>
  <c r="Q28" i="7"/>
  <c r="N29" i="7"/>
  <c r="O29" i="7"/>
  <c r="P29" i="7"/>
  <c r="Q29" i="7"/>
  <c r="R29" i="7"/>
  <c r="O22" i="7"/>
  <c r="P22" i="7"/>
  <c r="Q22" i="7"/>
  <c r="R22" i="7"/>
  <c r="N22" i="7"/>
  <c r="O21" i="7"/>
  <c r="P21" i="7"/>
  <c r="Q21" i="7"/>
  <c r="R21" i="7"/>
  <c r="N21" i="7"/>
  <c r="N14" i="7"/>
  <c r="O14" i="7"/>
  <c r="P14" i="7"/>
  <c r="Q14" i="7"/>
  <c r="R14" i="7"/>
  <c r="N15" i="7"/>
  <c r="O15" i="7"/>
  <c r="P15" i="7"/>
  <c r="Q15" i="7"/>
  <c r="R15" i="7"/>
  <c r="O16" i="7"/>
  <c r="Q16" i="7"/>
  <c r="N17" i="7"/>
  <c r="O17" i="7"/>
  <c r="P17" i="7"/>
  <c r="Q17" i="7"/>
  <c r="R17" i="7"/>
  <c r="N18" i="7"/>
  <c r="O18" i="7"/>
  <c r="P18" i="7"/>
  <c r="Q18" i="7"/>
  <c r="R18" i="7"/>
  <c r="N19" i="7"/>
  <c r="O19" i="7"/>
  <c r="P19" i="7"/>
  <c r="Q19" i="7"/>
  <c r="R19" i="7"/>
  <c r="O20" i="7"/>
  <c r="Q20" i="7"/>
  <c r="O13" i="7"/>
  <c r="P13" i="7"/>
  <c r="Q13" i="7"/>
  <c r="R13" i="7"/>
  <c r="N13" i="7"/>
  <c r="P12" i="7"/>
  <c r="R12" i="7"/>
  <c r="N5" i="7"/>
  <c r="O5" i="7"/>
  <c r="P5" i="7"/>
  <c r="Q5" i="7"/>
  <c r="R5" i="7"/>
  <c r="N6" i="7"/>
  <c r="O6" i="7"/>
  <c r="P6" i="7"/>
  <c r="Q6" i="7"/>
  <c r="R6" i="7"/>
  <c r="N7" i="7"/>
  <c r="O7" i="7"/>
  <c r="P7" i="7"/>
  <c r="Q7" i="7"/>
  <c r="R7" i="7"/>
  <c r="N8" i="7"/>
  <c r="O8" i="7"/>
  <c r="Q8" i="7"/>
  <c r="R8" i="7"/>
  <c r="N9" i="7"/>
  <c r="O9" i="7"/>
  <c r="P9" i="7"/>
  <c r="Q9" i="7"/>
  <c r="R9" i="7"/>
  <c r="N10" i="7"/>
  <c r="O10" i="7"/>
  <c r="P10" i="7"/>
  <c r="Q10" i="7"/>
  <c r="R10" i="7"/>
  <c r="N11" i="7"/>
  <c r="O11" i="7"/>
  <c r="P11" i="7"/>
  <c r="Q11" i="7"/>
  <c r="R11" i="7"/>
  <c r="O4" i="7"/>
  <c r="P4" i="7"/>
  <c r="Q4" i="7"/>
  <c r="R4" i="7"/>
  <c r="W84" i="7" l="1"/>
  <c r="S84" i="7"/>
  <c r="Q84" i="7"/>
  <c r="V84" i="7"/>
  <c r="R84" i="7"/>
  <c r="T80" i="7"/>
  <c r="P80" i="7"/>
  <c r="W80" i="7"/>
  <c r="S80" i="7"/>
  <c r="Q80" i="7"/>
  <c r="T76" i="7"/>
  <c r="Q76" i="7"/>
  <c r="W76" i="7"/>
  <c r="S76" i="7"/>
  <c r="R76" i="7"/>
  <c r="W72" i="7"/>
  <c r="S72" i="7"/>
  <c r="N72" i="7"/>
  <c r="R72" i="7"/>
  <c r="V72" i="7"/>
  <c r="O72" i="7"/>
  <c r="W68" i="7"/>
  <c r="S68" i="7"/>
  <c r="N68" i="7"/>
  <c r="R68" i="7"/>
  <c r="V68" i="7"/>
  <c r="O68" i="7"/>
  <c r="V64" i="7"/>
  <c r="P64" i="7"/>
  <c r="U64" i="7"/>
  <c r="Q64" i="7"/>
  <c r="V60" i="7"/>
  <c r="P60" i="7"/>
  <c r="U60" i="7"/>
  <c r="Q60" i="7"/>
  <c r="V56" i="7"/>
  <c r="N56" i="7"/>
  <c r="R56" i="7"/>
  <c r="U56" i="7"/>
  <c r="O56" i="7"/>
  <c r="V52" i="7"/>
  <c r="N52" i="7"/>
  <c r="R52" i="7"/>
  <c r="U52" i="7"/>
  <c r="O52" i="7"/>
  <c r="W48" i="7"/>
  <c r="S48" i="7"/>
  <c r="R48" i="7"/>
  <c r="V48" i="7"/>
  <c r="Q48" i="7"/>
  <c r="N48" i="7"/>
  <c r="U44" i="7"/>
  <c r="Q44" i="7"/>
  <c r="T44" i="7"/>
  <c r="N44" i="7"/>
  <c r="R44" i="7"/>
  <c r="U40" i="7"/>
  <c r="R40" i="7"/>
  <c r="S40" i="7"/>
  <c r="W36" i="7"/>
  <c r="S36" i="7"/>
  <c r="V36" i="7"/>
  <c r="W32" i="7"/>
  <c r="S32" i="7"/>
  <c r="V32" i="7"/>
  <c r="V28" i="7"/>
  <c r="U28" i="7"/>
  <c r="V24" i="7"/>
  <c r="U24" i="7"/>
  <c r="S20" i="7"/>
  <c r="W20" i="7"/>
  <c r="T20" i="7"/>
  <c r="S16" i="7"/>
  <c r="W16" i="7"/>
  <c r="T16" i="7"/>
  <c r="T12" i="7"/>
  <c r="S12" i="7"/>
  <c r="U12" i="7"/>
  <c r="S8" i="7"/>
  <c r="W8" i="7"/>
  <c r="T8" i="7"/>
  <c r="P8" i="7"/>
  <c r="Q12" i="7"/>
  <c r="R20" i="7"/>
  <c r="N20" i="7"/>
  <c r="R16" i="7"/>
  <c r="N16" i="7"/>
  <c r="P28" i="7"/>
  <c r="P24" i="7"/>
  <c r="R36" i="7"/>
  <c r="N36" i="7"/>
  <c r="R32" i="7"/>
  <c r="N32" i="7"/>
  <c r="P40" i="7"/>
  <c r="P48" i="7"/>
  <c r="P56" i="7"/>
  <c r="O64" i="7"/>
  <c r="N60" i="7"/>
  <c r="Q68" i="7"/>
  <c r="R80" i="7"/>
  <c r="P84" i="7"/>
  <c r="V8" i="7"/>
  <c r="U20" i="7"/>
  <c r="T24" i="7"/>
  <c r="W28" i="7"/>
  <c r="T32" i="7"/>
  <c r="S56" i="7"/>
  <c r="T60" i="7"/>
  <c r="W64" i="7"/>
  <c r="T68" i="7"/>
  <c r="U48" i="7"/>
  <c r="U83" i="7"/>
  <c r="Q83" i="7"/>
  <c r="T83" i="7"/>
  <c r="N83" i="7"/>
  <c r="R83" i="7"/>
  <c r="U79" i="7"/>
  <c r="Q79" i="7"/>
  <c r="T79" i="7"/>
  <c r="N79" i="7"/>
  <c r="R79" i="7"/>
  <c r="T75" i="7"/>
  <c r="P75" i="7"/>
  <c r="W75" i="7"/>
  <c r="S75" i="7"/>
  <c r="Q75" i="7"/>
  <c r="T71" i="7"/>
  <c r="O71" i="7"/>
  <c r="W71" i="7"/>
  <c r="S71" i="7"/>
  <c r="P71" i="7"/>
  <c r="T67" i="7"/>
  <c r="P67" i="7"/>
  <c r="W67" i="7"/>
  <c r="S67" i="7"/>
  <c r="Q67" i="7"/>
  <c r="W63" i="7"/>
  <c r="S63" i="7"/>
  <c r="Q63" i="7"/>
  <c r="V63" i="7"/>
  <c r="N63" i="7"/>
  <c r="R63" i="7"/>
  <c r="W59" i="7"/>
  <c r="S59" i="7"/>
  <c r="Q59" i="7"/>
  <c r="V59" i="7"/>
  <c r="N59" i="7"/>
  <c r="R59" i="7"/>
  <c r="W55" i="7"/>
  <c r="S55" i="7"/>
  <c r="O55" i="7"/>
  <c r="V55" i="7"/>
  <c r="P55" i="7"/>
  <c r="W51" i="7"/>
  <c r="S51" i="7"/>
  <c r="O51" i="7"/>
  <c r="V51" i="7"/>
  <c r="P51" i="7"/>
  <c r="V47" i="7"/>
  <c r="N47" i="7"/>
  <c r="R47" i="7"/>
  <c r="U47" i="7"/>
  <c r="O47" i="7"/>
  <c r="V43" i="7"/>
  <c r="N43" i="7"/>
  <c r="R43" i="7"/>
  <c r="U43" i="7"/>
  <c r="O43" i="7"/>
  <c r="T39" i="7"/>
  <c r="W39" i="7"/>
  <c r="S39" i="7"/>
  <c r="T35" i="7"/>
  <c r="W35" i="7"/>
  <c r="S35" i="7"/>
  <c r="T31" i="7"/>
  <c r="W31" i="7"/>
  <c r="S31" i="7"/>
  <c r="W27" i="7"/>
  <c r="S27" i="7"/>
  <c r="V27" i="7"/>
  <c r="W23" i="7"/>
  <c r="S23" i="7"/>
  <c r="V23" i="7"/>
  <c r="T19" i="7"/>
  <c r="U19" i="7"/>
  <c r="T15" i="7"/>
  <c r="U15" i="7"/>
  <c r="T11" i="7"/>
  <c r="U11" i="7"/>
  <c r="T7" i="7"/>
  <c r="U7" i="7"/>
  <c r="O12" i="7"/>
  <c r="P20" i="7"/>
  <c r="P16" i="7"/>
  <c r="R28" i="7"/>
  <c r="N28" i="7"/>
  <c r="R24" i="7"/>
  <c r="N24" i="7"/>
  <c r="P36" i="7"/>
  <c r="P32" i="7"/>
  <c r="N40" i="7"/>
  <c r="P44" i="7"/>
  <c r="Q52" i="7"/>
  <c r="R60" i="7"/>
  <c r="P72" i="7"/>
  <c r="P76" i="7"/>
  <c r="N80" i="7"/>
  <c r="V16" i="7"/>
  <c r="S28" i="7"/>
  <c r="T36" i="7"/>
  <c r="V40" i="7"/>
  <c r="V44" i="7"/>
  <c r="T52" i="7"/>
  <c r="W56" i="7"/>
  <c r="S64" i="7"/>
  <c r="T72" i="7"/>
  <c r="U76" i="7"/>
  <c r="V80" i="7"/>
  <c r="V12" i="7"/>
  <c r="U84" i="7"/>
  <c r="K8" i="3"/>
  <c r="G8" i="3"/>
  <c r="AL9" i="3"/>
  <c r="AL10" i="3"/>
  <c r="AL11" i="3"/>
  <c r="AL12" i="3"/>
  <c r="AL13" i="3"/>
  <c r="AL14" i="3"/>
  <c r="AL15" i="3"/>
  <c r="AL16" i="3"/>
  <c r="AL17" i="3"/>
  <c r="AK9" i="3"/>
  <c r="AK10" i="3"/>
  <c r="AK11" i="3"/>
  <c r="AK12" i="3"/>
  <c r="AK13" i="3"/>
  <c r="AK14" i="3"/>
  <c r="AK15" i="3"/>
  <c r="AK16" i="3"/>
  <c r="AK17" i="3"/>
  <c r="AJ9" i="3"/>
  <c r="AJ10" i="3"/>
  <c r="AJ11" i="3"/>
  <c r="AJ12" i="3"/>
  <c r="AJ13" i="3"/>
  <c r="AJ14" i="3"/>
  <c r="AJ15" i="3"/>
  <c r="AJ16" i="3"/>
  <c r="AJ17" i="3"/>
  <c r="AI9" i="3"/>
  <c r="AI10" i="3"/>
  <c r="AI11" i="3"/>
  <c r="AI12" i="3"/>
  <c r="AI13" i="3"/>
  <c r="AI14" i="3"/>
  <c r="AI15" i="3"/>
  <c r="AI16" i="3"/>
  <c r="AI17" i="3"/>
  <c r="AH9" i="3"/>
  <c r="AH10" i="3"/>
  <c r="AH11" i="3"/>
  <c r="AH12" i="3"/>
  <c r="AH13" i="3"/>
  <c r="AH14" i="3"/>
  <c r="AH15" i="3"/>
  <c r="AH16" i="3"/>
  <c r="AH17" i="3"/>
  <c r="AG9" i="3"/>
  <c r="AG10" i="3"/>
  <c r="AG11" i="3"/>
  <c r="AG12" i="3"/>
  <c r="AG13" i="3"/>
  <c r="AG14" i="3"/>
  <c r="AG15" i="3"/>
  <c r="AG16" i="3"/>
  <c r="AG17" i="3"/>
  <c r="AF9" i="3"/>
  <c r="AF10" i="3"/>
  <c r="AF11" i="3"/>
  <c r="AF12" i="3"/>
  <c r="AF13" i="3"/>
  <c r="AF14" i="3"/>
  <c r="AF15" i="3"/>
  <c r="AF16" i="3"/>
  <c r="AF17" i="3"/>
  <c r="AE9" i="3"/>
  <c r="AE10" i="3"/>
  <c r="AE11" i="3"/>
  <c r="AE12" i="3"/>
  <c r="AE13" i="3"/>
  <c r="AE14" i="3"/>
  <c r="AE15" i="3"/>
  <c r="AE16" i="3"/>
  <c r="AE17" i="3"/>
  <c r="AD9" i="3"/>
  <c r="AD10" i="3"/>
  <c r="AD11" i="3"/>
  <c r="AD12" i="3"/>
  <c r="AD13" i="3"/>
  <c r="AD14" i="3"/>
  <c r="AD15" i="3"/>
  <c r="AD16" i="3"/>
  <c r="AD17" i="3"/>
  <c r="AC9" i="3"/>
  <c r="AC10" i="3"/>
  <c r="AC11" i="3"/>
  <c r="AC12" i="3"/>
  <c r="AC13" i="3"/>
  <c r="AC14" i="3"/>
  <c r="AC15" i="3"/>
  <c r="AC16" i="3"/>
  <c r="AC17" i="3"/>
  <c r="AB9" i="3"/>
  <c r="AB10" i="3"/>
  <c r="AB11" i="3"/>
  <c r="AB12" i="3"/>
  <c r="AB13" i="3"/>
  <c r="AB14" i="3"/>
  <c r="AB15" i="3"/>
  <c r="AB16" i="3"/>
  <c r="AB17" i="3"/>
  <c r="AA17" i="3"/>
  <c r="AA9" i="3"/>
  <c r="AA10" i="3"/>
  <c r="AA11" i="3"/>
  <c r="AA12" i="3"/>
  <c r="AA13" i="3"/>
  <c r="AA14" i="3"/>
  <c r="AA15" i="3"/>
  <c r="AA16" i="3"/>
  <c r="AL8" i="3"/>
  <c r="AK8" i="3"/>
  <c r="AJ8" i="3"/>
  <c r="AI8" i="3"/>
  <c r="AH8" i="3"/>
  <c r="AG8" i="3"/>
  <c r="AF8" i="3"/>
  <c r="AE8" i="3"/>
  <c r="AD8" i="3"/>
  <c r="AC8" i="3"/>
  <c r="AB8" i="3"/>
  <c r="AA8" i="3"/>
  <c r="Z9" i="3"/>
  <c r="Z10" i="3"/>
  <c r="Z11" i="3"/>
  <c r="Z12" i="3"/>
  <c r="Z13" i="3"/>
  <c r="Z14" i="3"/>
  <c r="Z15" i="3"/>
  <c r="Z16" i="3"/>
  <c r="Z17" i="3"/>
  <c r="Z8" i="3"/>
  <c r="N9" i="3"/>
  <c r="N10" i="3"/>
  <c r="N11" i="3"/>
  <c r="N12" i="3"/>
  <c r="N13" i="3"/>
  <c r="N14" i="3"/>
  <c r="N15" i="3"/>
  <c r="N16" i="3"/>
  <c r="N17" i="3"/>
  <c r="N8" i="3"/>
  <c r="L8" i="3"/>
  <c r="Y9" i="3"/>
  <c r="Y10" i="3"/>
  <c r="Y11" i="3"/>
  <c r="Y12" i="3"/>
  <c r="Y13" i="3"/>
  <c r="Y14" i="3"/>
  <c r="Y15" i="3"/>
  <c r="Y16" i="3"/>
  <c r="Y17" i="3"/>
  <c r="X9" i="3"/>
  <c r="X10" i="3"/>
  <c r="X11" i="3"/>
  <c r="X12" i="3"/>
  <c r="X13" i="3"/>
  <c r="X14" i="3"/>
  <c r="X15" i="3"/>
  <c r="X16" i="3"/>
  <c r="X17" i="3"/>
  <c r="W9" i="3"/>
  <c r="W10" i="3"/>
  <c r="W11" i="3"/>
  <c r="W12" i="3"/>
  <c r="W13" i="3"/>
  <c r="W14" i="3"/>
  <c r="W15" i="3"/>
  <c r="W16" i="3"/>
  <c r="W17" i="3"/>
  <c r="Y8" i="3"/>
  <c r="X8" i="3"/>
  <c r="W8" i="3"/>
  <c r="V9" i="3"/>
  <c r="V10" i="3"/>
  <c r="V11" i="3"/>
  <c r="V12" i="3"/>
  <c r="V13" i="3"/>
  <c r="V14" i="3"/>
  <c r="V15" i="3"/>
  <c r="V16" i="3"/>
  <c r="V17" i="3"/>
  <c r="U9" i="3"/>
  <c r="U10" i="3"/>
  <c r="U11" i="3"/>
  <c r="U12" i="3"/>
  <c r="U13" i="3"/>
  <c r="U14" i="3"/>
  <c r="U15" i="3"/>
  <c r="U16" i="3"/>
  <c r="U17" i="3"/>
  <c r="T9" i="3"/>
  <c r="T10" i="3"/>
  <c r="T11" i="3"/>
  <c r="T12" i="3"/>
  <c r="T13" i="3"/>
  <c r="T14" i="3"/>
  <c r="T15" i="3"/>
  <c r="T16" i="3"/>
  <c r="T17" i="3"/>
  <c r="S9" i="3"/>
  <c r="S10" i="3"/>
  <c r="S11" i="3"/>
  <c r="S12" i="3"/>
  <c r="S13" i="3"/>
  <c r="S14" i="3"/>
  <c r="S15" i="3"/>
  <c r="S16" i="3"/>
  <c r="S17" i="3"/>
  <c r="V8" i="3"/>
  <c r="U8" i="3"/>
  <c r="T8" i="3"/>
  <c r="S8" i="3"/>
  <c r="R9" i="3"/>
  <c r="R10" i="3"/>
  <c r="R11" i="3"/>
  <c r="R12" i="3"/>
  <c r="R13" i="3"/>
  <c r="R14" i="3"/>
  <c r="R15" i="3"/>
  <c r="R16" i="3"/>
  <c r="R17" i="3"/>
  <c r="R8" i="3"/>
  <c r="Q9" i="3"/>
  <c r="Q10" i="3"/>
  <c r="Q11" i="3"/>
  <c r="Q12" i="3"/>
  <c r="Q13" i="3"/>
  <c r="Q14" i="3"/>
  <c r="Q15" i="3"/>
  <c r="Q16" i="3"/>
  <c r="Q17" i="3"/>
  <c r="Q8" i="3"/>
  <c r="O8" i="3"/>
  <c r="P9" i="3"/>
  <c r="P10" i="3"/>
  <c r="P11" i="3"/>
  <c r="P12" i="3"/>
  <c r="P13" i="3"/>
  <c r="P14" i="3"/>
  <c r="P15" i="3"/>
  <c r="P16" i="3"/>
  <c r="P17" i="3"/>
  <c r="P8" i="3"/>
  <c r="O9" i="3"/>
  <c r="O10" i="3"/>
  <c r="O11" i="3"/>
  <c r="O12" i="3"/>
  <c r="O13" i="3"/>
  <c r="O14" i="3"/>
  <c r="O15" i="3"/>
  <c r="O16" i="3"/>
  <c r="O17" i="3"/>
  <c r="M9" i="3"/>
  <c r="M10" i="3"/>
  <c r="M11" i="3"/>
  <c r="M12" i="3"/>
  <c r="M13" i="3"/>
  <c r="M14" i="3"/>
  <c r="M15" i="3"/>
  <c r="M16" i="3"/>
  <c r="M17" i="3"/>
  <c r="L9" i="3"/>
  <c r="L10" i="3"/>
  <c r="L11" i="3"/>
  <c r="L12" i="3"/>
  <c r="L13" i="3"/>
  <c r="L14" i="3"/>
  <c r="L15" i="3"/>
  <c r="L16" i="3"/>
  <c r="L17" i="3"/>
  <c r="M8" i="3" l="1"/>
  <c r="K9" i="3"/>
  <c r="K10" i="3"/>
  <c r="K11" i="3"/>
  <c r="K12" i="3"/>
  <c r="K13" i="3"/>
  <c r="K14" i="3"/>
  <c r="K15" i="3"/>
  <c r="K16" i="3"/>
  <c r="K17" i="3"/>
  <c r="J9" i="3" l="1"/>
  <c r="J10" i="3"/>
  <c r="J11" i="3"/>
  <c r="J12" i="3"/>
  <c r="J13" i="3"/>
  <c r="J14" i="3"/>
  <c r="J15" i="3"/>
  <c r="J16" i="3"/>
  <c r="J17" i="3"/>
  <c r="J8" i="3"/>
  <c r="I9" i="3"/>
  <c r="I10" i="3"/>
  <c r="I11" i="3"/>
  <c r="I12" i="3"/>
  <c r="I13" i="3"/>
  <c r="I14" i="3"/>
  <c r="I15" i="3"/>
  <c r="I16" i="3"/>
  <c r="I17" i="3"/>
  <c r="I8" i="3"/>
  <c r="H9" i="3"/>
  <c r="H10" i="3"/>
  <c r="H11" i="3"/>
  <c r="H12" i="3"/>
  <c r="H13" i="3"/>
  <c r="H14" i="3"/>
  <c r="H15" i="3"/>
  <c r="H16" i="3"/>
  <c r="H17" i="3"/>
  <c r="H8" i="3"/>
  <c r="F17" i="3"/>
  <c r="E17" i="3"/>
  <c r="D17" i="3"/>
  <c r="C17" i="3"/>
  <c r="F16" i="3"/>
  <c r="E16" i="3"/>
  <c r="D16" i="3"/>
  <c r="C16" i="3"/>
  <c r="F15" i="3"/>
  <c r="E15" i="3"/>
  <c r="D15" i="3"/>
  <c r="C15" i="3"/>
  <c r="F14" i="3"/>
  <c r="E14" i="3"/>
  <c r="D14" i="3"/>
  <c r="C14" i="3"/>
  <c r="F13" i="3"/>
  <c r="E13" i="3"/>
  <c r="D13" i="3"/>
  <c r="C13" i="3"/>
  <c r="F12" i="3"/>
  <c r="E12" i="3"/>
  <c r="D12" i="3"/>
  <c r="C12" i="3"/>
  <c r="F11" i="3"/>
  <c r="E11" i="3"/>
  <c r="D11" i="3"/>
  <c r="C11" i="3"/>
  <c r="F10" i="3"/>
  <c r="E10" i="3"/>
  <c r="D10" i="3"/>
  <c r="C10" i="3"/>
  <c r="F9" i="3"/>
  <c r="E9" i="3"/>
  <c r="D9" i="3"/>
  <c r="C9" i="3"/>
  <c r="F8" i="3"/>
  <c r="E8" i="3"/>
  <c r="D8" i="3"/>
  <c r="C8" i="3"/>
  <c r="G9" i="3"/>
  <c r="G10" i="3"/>
  <c r="G11" i="3"/>
  <c r="G12" i="3"/>
  <c r="G13" i="3"/>
  <c r="G14" i="3"/>
  <c r="G15" i="3"/>
  <c r="G16" i="3"/>
  <c r="G17" i="3"/>
  <c r="G3" i="6" l="1"/>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2" i="6"/>
  <c r="F2" i="6"/>
  <c r="E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AN3" i="5" l="1"/>
  <c r="AA4" i="7" s="1"/>
  <c r="Z4" i="7"/>
  <c r="AL65" i="5"/>
  <c r="Z65" i="7" s="1"/>
  <c r="AP70" i="5"/>
  <c r="AB70" i="7" s="1"/>
  <c r="AP62" i="5"/>
  <c r="AB62" i="7" s="1"/>
  <c r="AP35" i="5"/>
  <c r="AB36" i="7" s="1"/>
  <c r="AP3" i="5"/>
  <c r="AB4" i="7" s="1"/>
  <c r="AP36" i="5"/>
  <c r="AB37" i="7" s="1"/>
  <c r="DE37" i="7" l="1"/>
  <c r="DI37" i="7"/>
  <c r="DM37" i="7"/>
  <c r="DG37" i="7"/>
  <c r="DK37" i="7"/>
  <c r="DH37" i="7"/>
  <c r="DL37" i="7"/>
  <c r="DF37" i="7"/>
  <c r="DN37" i="7"/>
  <c r="DJ37" i="7"/>
  <c r="CW37" i="7"/>
  <c r="DA37" i="7"/>
  <c r="CU37" i="7"/>
  <c r="CY37" i="7"/>
  <c r="DC37" i="7"/>
  <c r="CV37" i="7"/>
  <c r="CZ37" i="7"/>
  <c r="DD37" i="7"/>
  <c r="DB37" i="7"/>
  <c r="CX37" i="7"/>
  <c r="CM37" i="7"/>
  <c r="CQ37" i="7"/>
  <c r="CK37" i="7"/>
  <c r="CO37" i="7"/>
  <c r="CS37" i="7"/>
  <c r="CL37" i="7"/>
  <c r="CP37" i="7"/>
  <c r="CT37" i="7"/>
  <c r="CN37" i="7"/>
  <c r="CR37" i="7"/>
  <c r="DF70" i="7"/>
  <c r="DJ70" i="7"/>
  <c r="DN70" i="7"/>
  <c r="DH70" i="7"/>
  <c r="DL70" i="7"/>
  <c r="DE70" i="7"/>
  <c r="DI70" i="7"/>
  <c r="DM70" i="7"/>
  <c r="DK70" i="7"/>
  <c r="CW70" i="7"/>
  <c r="DA70" i="7"/>
  <c r="CU70" i="7"/>
  <c r="CY70" i="7"/>
  <c r="DC70" i="7"/>
  <c r="DG70" i="7"/>
  <c r="CV70" i="7"/>
  <c r="CZ70" i="7"/>
  <c r="DD70" i="7"/>
  <c r="CK70" i="7"/>
  <c r="CO70" i="7"/>
  <c r="CS70" i="7"/>
  <c r="CX70" i="7"/>
  <c r="CM70" i="7"/>
  <c r="CQ70" i="7"/>
  <c r="DB70" i="7"/>
  <c r="CN70" i="7"/>
  <c r="CR70" i="7"/>
  <c r="CL70" i="7"/>
  <c r="CT70" i="7"/>
  <c r="CP70" i="7"/>
  <c r="DG36" i="7"/>
  <c r="DK36" i="7"/>
  <c r="DE36" i="7"/>
  <c r="DI36" i="7"/>
  <c r="DM36" i="7"/>
  <c r="DF36" i="7"/>
  <c r="DJ36" i="7"/>
  <c r="DN36" i="7"/>
  <c r="DH36" i="7"/>
  <c r="DL36" i="7"/>
  <c r="CU36" i="7"/>
  <c r="CY36" i="7"/>
  <c r="DC36" i="7"/>
  <c r="CW36" i="7"/>
  <c r="DA36" i="7"/>
  <c r="CX36" i="7"/>
  <c r="DB36" i="7"/>
  <c r="CV36" i="7"/>
  <c r="DD36" i="7"/>
  <c r="CK36" i="7"/>
  <c r="CO36" i="7"/>
  <c r="CS36" i="7"/>
  <c r="CM36" i="7"/>
  <c r="CQ36" i="7"/>
  <c r="CZ36" i="7"/>
  <c r="CN36" i="7"/>
  <c r="CR36" i="7"/>
  <c r="CP36" i="7"/>
  <c r="CL36" i="7"/>
  <c r="CT36" i="7"/>
  <c r="DH4" i="7"/>
  <c r="DJ4" i="7"/>
  <c r="DN4" i="7"/>
  <c r="DG4" i="7"/>
  <c r="DL4" i="7"/>
  <c r="DI4" i="7"/>
  <c r="DM4" i="7"/>
  <c r="DF4" i="7"/>
  <c r="CV4" i="7"/>
  <c r="CZ4" i="7"/>
  <c r="DD4" i="7"/>
  <c r="DE4" i="7"/>
  <c r="CX4" i="7"/>
  <c r="DB4" i="7"/>
  <c r="CY4" i="7"/>
  <c r="DC4" i="7"/>
  <c r="DA4" i="7"/>
  <c r="CN4" i="7"/>
  <c r="CR4" i="7"/>
  <c r="CL4" i="7"/>
  <c r="CP4" i="7"/>
  <c r="CT4" i="7"/>
  <c r="DK4" i="7"/>
  <c r="CW4" i="7"/>
  <c r="CM4" i="7"/>
  <c r="CQ4" i="7"/>
  <c r="CK4" i="7"/>
  <c r="CS4" i="7"/>
  <c r="CO4" i="7"/>
  <c r="CU4" i="7"/>
  <c r="DF62" i="7"/>
  <c r="DJ62" i="7"/>
  <c r="DN62" i="7"/>
  <c r="DH62" i="7"/>
  <c r="DL62" i="7"/>
  <c r="DE62" i="7"/>
  <c r="DI62" i="7"/>
  <c r="DM62" i="7"/>
  <c r="DK62" i="7"/>
  <c r="DG62" i="7"/>
  <c r="CW62" i="7"/>
  <c r="DA62" i="7"/>
  <c r="CU62" i="7"/>
  <c r="CY62" i="7"/>
  <c r="DC62" i="7"/>
  <c r="CV62" i="7"/>
  <c r="CZ62" i="7"/>
  <c r="DD62" i="7"/>
  <c r="CK62" i="7"/>
  <c r="CO62" i="7"/>
  <c r="CS62" i="7"/>
  <c r="CX62" i="7"/>
  <c r="CM62" i="7"/>
  <c r="CQ62" i="7"/>
  <c r="DB62" i="7"/>
  <c r="CN62" i="7"/>
  <c r="CR62" i="7"/>
  <c r="CL62" i="7"/>
  <c r="CT62" i="7"/>
  <c r="CP62" i="7"/>
  <c r="CB4" i="7"/>
  <c r="CF4" i="7"/>
  <c r="CJ4" i="7"/>
  <c r="CD4" i="7"/>
  <c r="CH4" i="7"/>
  <c r="CE4" i="7"/>
  <c r="CI4" i="7"/>
  <c r="CG4" i="7"/>
  <c r="BU4" i="7"/>
  <c r="BY4" i="7"/>
  <c r="BI4" i="7"/>
  <c r="BM4" i="7"/>
  <c r="BG4" i="7"/>
  <c r="BS4" i="7"/>
  <c r="BW4" i="7"/>
  <c r="BQ4" i="7"/>
  <c r="BK4" i="7"/>
  <c r="BO4" i="7"/>
  <c r="CC4" i="7"/>
  <c r="BT4" i="7"/>
  <c r="BX4" i="7"/>
  <c r="BH4" i="7"/>
  <c r="BL4" i="7"/>
  <c r="BP4" i="7"/>
  <c r="BR4" i="7"/>
  <c r="BZ4" i="7"/>
  <c r="BJ4" i="7"/>
  <c r="BV4" i="7"/>
  <c r="CA4" i="7"/>
  <c r="BN4" i="7"/>
  <c r="AW65" i="7"/>
  <c r="BA65" i="7"/>
  <c r="BE65" i="7"/>
  <c r="BB65" i="7"/>
  <c r="AZ65" i="7"/>
  <c r="BF65" i="7"/>
  <c r="AO65" i="7"/>
  <c r="AS65" i="7"/>
  <c r="AY65" i="7"/>
  <c r="AQ65" i="7"/>
  <c r="AV65" i="7"/>
  <c r="AX65" i="7"/>
  <c r="AP65" i="7"/>
  <c r="AU65" i="7"/>
  <c r="AF65" i="7"/>
  <c r="AJ65" i="7"/>
  <c r="AT65" i="7"/>
  <c r="AD65" i="7"/>
  <c r="AI65" i="7"/>
  <c r="AR65" i="7"/>
  <c r="AC65" i="7"/>
  <c r="AH65" i="7"/>
  <c r="BC65" i="7"/>
  <c r="AM65" i="7"/>
  <c r="AK65" i="7"/>
  <c r="BD65" i="7"/>
  <c r="AN65" i="7"/>
  <c r="AG65" i="7"/>
  <c r="AL65" i="7"/>
  <c r="AE65" i="7"/>
  <c r="AC4" i="7"/>
  <c r="AD4" i="7"/>
  <c r="AX4" i="7"/>
  <c r="BB4" i="7"/>
  <c r="BF4" i="7"/>
  <c r="AZ4" i="7"/>
  <c r="BE4" i="7"/>
  <c r="AY4" i="7"/>
  <c r="BD4" i="7"/>
  <c r="BC4" i="7"/>
  <c r="AQ4" i="7"/>
  <c r="AU4" i="7"/>
  <c r="BA4" i="7"/>
  <c r="AP4" i="7"/>
  <c r="AT4" i="7"/>
  <c r="AL4" i="7"/>
  <c r="AS4" i="7"/>
  <c r="AH4" i="7"/>
  <c r="AV4" i="7"/>
  <c r="AW4" i="7"/>
  <c r="AR4" i="7"/>
  <c r="AG4" i="7"/>
  <c r="AK4" i="7"/>
  <c r="AN4" i="7"/>
  <c r="AI4" i="7"/>
  <c r="AF4" i="7"/>
  <c r="AO4" i="7"/>
  <c r="AJ4" i="7"/>
  <c r="AM4" i="7"/>
  <c r="AE4" i="7"/>
  <c r="AL12" i="5"/>
  <c r="Z13" i="7" s="1"/>
  <c r="AN15" i="5"/>
  <c r="AA16" i="7" s="1"/>
  <c r="AP6" i="5"/>
  <c r="AB7" i="7" s="1"/>
  <c r="AP5" i="5"/>
  <c r="AP4" i="5"/>
  <c r="AB5" i="7" s="1"/>
  <c r="AP7" i="5"/>
  <c r="AB8" i="7" s="1"/>
  <c r="AP8" i="5"/>
  <c r="AB9" i="7" s="1"/>
  <c r="AP9" i="5"/>
  <c r="AB10" i="7" s="1"/>
  <c r="AP10" i="5"/>
  <c r="AB11" i="7" s="1"/>
  <c r="AP11" i="5"/>
  <c r="AB12" i="7" s="1"/>
  <c r="AP12" i="5"/>
  <c r="AB13" i="7" s="1"/>
  <c r="AP13" i="5"/>
  <c r="AB14" i="7" s="1"/>
  <c r="AP14" i="5"/>
  <c r="AB15" i="7" s="1"/>
  <c r="AP15" i="5"/>
  <c r="AB16" i="7" s="1"/>
  <c r="AP16" i="5"/>
  <c r="AB17" i="7" s="1"/>
  <c r="AP17" i="5"/>
  <c r="AB18" i="7" s="1"/>
  <c r="AP18" i="5"/>
  <c r="AB19" i="7" s="1"/>
  <c r="AP19" i="5"/>
  <c r="AB20" i="7" s="1"/>
  <c r="AP20" i="5"/>
  <c r="AB21" i="7" s="1"/>
  <c r="AP21" i="5"/>
  <c r="AB22" i="7" s="1"/>
  <c r="AP22" i="5"/>
  <c r="AB23" i="7" s="1"/>
  <c r="AP23" i="5"/>
  <c r="AB24" i="7" s="1"/>
  <c r="AP24" i="5"/>
  <c r="AB25" i="7" s="1"/>
  <c r="AP25" i="5"/>
  <c r="AB26" i="7" s="1"/>
  <c r="AP26" i="5"/>
  <c r="AB27" i="7" s="1"/>
  <c r="AP27" i="5"/>
  <c r="AB28" i="7" s="1"/>
  <c r="AP28" i="5"/>
  <c r="AB29" i="7" s="1"/>
  <c r="AP29" i="5"/>
  <c r="AB30" i="7" s="1"/>
  <c r="AP30" i="5"/>
  <c r="AB31" i="7" s="1"/>
  <c r="AP31" i="5"/>
  <c r="AB32" i="7" s="1"/>
  <c r="AP32" i="5"/>
  <c r="AB33" i="7" s="1"/>
  <c r="AP33" i="5"/>
  <c r="AB34" i="7" s="1"/>
  <c r="AP34" i="5"/>
  <c r="AB35" i="7" s="1"/>
  <c r="AP37" i="5"/>
  <c r="AP38" i="5"/>
  <c r="AB39" i="7" s="1"/>
  <c r="AP39" i="5"/>
  <c r="AB40" i="7" s="1"/>
  <c r="AP40" i="5"/>
  <c r="AB41" i="7" s="1"/>
  <c r="AP41" i="5"/>
  <c r="AB42" i="7" s="1"/>
  <c r="AP42" i="5"/>
  <c r="AB43" i="7" s="1"/>
  <c r="AP43" i="5"/>
  <c r="AB44" i="7" s="1"/>
  <c r="AB45" i="7"/>
  <c r="AB46" i="7"/>
  <c r="AB47" i="7"/>
  <c r="AB48" i="7"/>
  <c r="AP49" i="5"/>
  <c r="AB49" i="7" s="1"/>
  <c r="AP50" i="5"/>
  <c r="AB50" i="7" s="1"/>
  <c r="AP51" i="5"/>
  <c r="AB51" i="7" s="1"/>
  <c r="AP52" i="5"/>
  <c r="AB52" i="7" s="1"/>
  <c r="AP53" i="5"/>
  <c r="AB53" i="7" s="1"/>
  <c r="AP54" i="5"/>
  <c r="AB54" i="7" s="1"/>
  <c r="AP55" i="5"/>
  <c r="AB55" i="7" s="1"/>
  <c r="AP56" i="5"/>
  <c r="AB56" i="7" s="1"/>
  <c r="AP57" i="5"/>
  <c r="AB57" i="7" s="1"/>
  <c r="AP58" i="5"/>
  <c r="AB58" i="7" s="1"/>
  <c r="AP59" i="5"/>
  <c r="AB59" i="7" s="1"/>
  <c r="AP60" i="5"/>
  <c r="AB60" i="7" s="1"/>
  <c r="AP61" i="5"/>
  <c r="AB61" i="7" s="1"/>
  <c r="AP63" i="5"/>
  <c r="AB63" i="7" s="1"/>
  <c r="AP64" i="5"/>
  <c r="AB64" i="7" s="1"/>
  <c r="AP65" i="5"/>
  <c r="AB65" i="7" s="1"/>
  <c r="AP66" i="5"/>
  <c r="AB66" i="7" s="1"/>
  <c r="AP67" i="5"/>
  <c r="AB67" i="7" s="1"/>
  <c r="AP68" i="5"/>
  <c r="AB68" i="7" s="1"/>
  <c r="AP69" i="5"/>
  <c r="AB69" i="7" s="1"/>
  <c r="AP71" i="5"/>
  <c r="AB71" i="7" s="1"/>
  <c r="AP72" i="5"/>
  <c r="AB72" i="7" s="1"/>
  <c r="AP73" i="5"/>
  <c r="AB73" i="7" s="1"/>
  <c r="AP74" i="5"/>
  <c r="AB74" i="7" s="1"/>
  <c r="AP75" i="5"/>
  <c r="AB75" i="7" s="1"/>
  <c r="AP76" i="5"/>
  <c r="AB76" i="7" s="1"/>
  <c r="AP77" i="5"/>
  <c r="AB77" i="7" s="1"/>
  <c r="AP78" i="5"/>
  <c r="AB78" i="7" s="1"/>
  <c r="AP79" i="5"/>
  <c r="AB79" i="7" s="1"/>
  <c r="AP80" i="5"/>
  <c r="AB80" i="7" s="1"/>
  <c r="AP81" i="5"/>
  <c r="AB81" i="7" s="1"/>
  <c r="AP82" i="5"/>
  <c r="AB82" i="7" s="1"/>
  <c r="AP83" i="5"/>
  <c r="AB83" i="7" s="1"/>
  <c r="AP84" i="5"/>
  <c r="AB84" i="7" s="1"/>
  <c r="AN4" i="5"/>
  <c r="AA5" i="7" s="1"/>
  <c r="AN5" i="5"/>
  <c r="AA6" i="7" s="1"/>
  <c r="AN6" i="5"/>
  <c r="AA7" i="7" s="1"/>
  <c r="AN7" i="5"/>
  <c r="AA8" i="7" s="1"/>
  <c r="AN8" i="5"/>
  <c r="AA9" i="7" s="1"/>
  <c r="AN9" i="5"/>
  <c r="AA10" i="7" s="1"/>
  <c r="AN10" i="5"/>
  <c r="AA11" i="7" s="1"/>
  <c r="AN11" i="5"/>
  <c r="AA12" i="7" s="1"/>
  <c r="AN12" i="5"/>
  <c r="AA13" i="7" s="1"/>
  <c r="AN13" i="5"/>
  <c r="AA14" i="7" s="1"/>
  <c r="AN14" i="5"/>
  <c r="AA15" i="7" s="1"/>
  <c r="AN16" i="5"/>
  <c r="AA17" i="7" s="1"/>
  <c r="AN17" i="5"/>
  <c r="AA18" i="7" s="1"/>
  <c r="AN18" i="5"/>
  <c r="AA19" i="7" s="1"/>
  <c r="AN19" i="5"/>
  <c r="AA20" i="7" s="1"/>
  <c r="AN20" i="5"/>
  <c r="AA21" i="7" s="1"/>
  <c r="AN21" i="5"/>
  <c r="AA22" i="7" s="1"/>
  <c r="AN22" i="5"/>
  <c r="AA23" i="7" s="1"/>
  <c r="AN23" i="5"/>
  <c r="AA24" i="7" s="1"/>
  <c r="AN24" i="5"/>
  <c r="AA25" i="7" s="1"/>
  <c r="AN25" i="5"/>
  <c r="AA26" i="7" s="1"/>
  <c r="AN26" i="5"/>
  <c r="AA27" i="7" s="1"/>
  <c r="AN27" i="5"/>
  <c r="AA28" i="7" s="1"/>
  <c r="AN28" i="5"/>
  <c r="AA29" i="7" s="1"/>
  <c r="AN29" i="5"/>
  <c r="AA30" i="7" s="1"/>
  <c r="AN30" i="5"/>
  <c r="AA31" i="7" s="1"/>
  <c r="AN31" i="5"/>
  <c r="AA32" i="7" s="1"/>
  <c r="AN32" i="5"/>
  <c r="AA33" i="7" s="1"/>
  <c r="AN33" i="5"/>
  <c r="AA34" i="7" s="1"/>
  <c r="AN34" i="5"/>
  <c r="AA35" i="7" s="1"/>
  <c r="AN35" i="5"/>
  <c r="AA36" i="7" s="1"/>
  <c r="AN36" i="5"/>
  <c r="AA37" i="7" s="1"/>
  <c r="AN37" i="5"/>
  <c r="AA38" i="7" s="1"/>
  <c r="AN38" i="5"/>
  <c r="AA39" i="7" s="1"/>
  <c r="AN39" i="5"/>
  <c r="AA40" i="7" s="1"/>
  <c r="AN40" i="5"/>
  <c r="AA41" i="7" s="1"/>
  <c r="AN41" i="5"/>
  <c r="AA42" i="7" s="1"/>
  <c r="AN42" i="5"/>
  <c r="AA43" i="7" s="1"/>
  <c r="AN43" i="5"/>
  <c r="AA44" i="7" s="1"/>
  <c r="AA45" i="7"/>
  <c r="AA46" i="7"/>
  <c r="AA47" i="7"/>
  <c r="AA48" i="7"/>
  <c r="AN49" i="5"/>
  <c r="AA49" i="7" s="1"/>
  <c r="AN50" i="5"/>
  <c r="AA50" i="7" s="1"/>
  <c r="AN51" i="5"/>
  <c r="AA51" i="7" s="1"/>
  <c r="AN52" i="5"/>
  <c r="AA52" i="7" s="1"/>
  <c r="AN53" i="5"/>
  <c r="AA53" i="7" s="1"/>
  <c r="AN54" i="5"/>
  <c r="AA54" i="7" s="1"/>
  <c r="AN55" i="5"/>
  <c r="AA55" i="7" s="1"/>
  <c r="AN56" i="5"/>
  <c r="AA56" i="7" s="1"/>
  <c r="AN57" i="5"/>
  <c r="AA57" i="7" s="1"/>
  <c r="AN58" i="5"/>
  <c r="AA58" i="7" s="1"/>
  <c r="AN59" i="5"/>
  <c r="AA59" i="7" s="1"/>
  <c r="AN60" i="5"/>
  <c r="AA60" i="7" s="1"/>
  <c r="AN61" i="5"/>
  <c r="AA61" i="7" s="1"/>
  <c r="AN62" i="5"/>
  <c r="AA62" i="7" s="1"/>
  <c r="AN63" i="5"/>
  <c r="AA63" i="7" s="1"/>
  <c r="AN64" i="5"/>
  <c r="AA64" i="7" s="1"/>
  <c r="AN65" i="5"/>
  <c r="AA65" i="7" s="1"/>
  <c r="AN66" i="5"/>
  <c r="AA66" i="7" s="1"/>
  <c r="AN67" i="5"/>
  <c r="AA67" i="7" s="1"/>
  <c r="AN68" i="5"/>
  <c r="AA68" i="7" s="1"/>
  <c r="AN69" i="5"/>
  <c r="AA69" i="7" s="1"/>
  <c r="AN70" i="5"/>
  <c r="AA70" i="7" s="1"/>
  <c r="AN71" i="5"/>
  <c r="AA71" i="7" s="1"/>
  <c r="AN72" i="5"/>
  <c r="AA72" i="7" s="1"/>
  <c r="AN73" i="5"/>
  <c r="AA73" i="7" s="1"/>
  <c r="AN74" i="5"/>
  <c r="AA74" i="7" s="1"/>
  <c r="AN75" i="5"/>
  <c r="AA75" i="7" s="1"/>
  <c r="AN76" i="5"/>
  <c r="AA76" i="7" s="1"/>
  <c r="AN77" i="5"/>
  <c r="AA77" i="7" s="1"/>
  <c r="AN78" i="5"/>
  <c r="AA78" i="7" s="1"/>
  <c r="AN79" i="5"/>
  <c r="AA79" i="7" s="1"/>
  <c r="AN80" i="5"/>
  <c r="AA80" i="7" s="1"/>
  <c r="AN81" i="5"/>
  <c r="AA81" i="7" s="1"/>
  <c r="AN82" i="5"/>
  <c r="AA82" i="7" s="1"/>
  <c r="AN83" i="5"/>
  <c r="AA83" i="7" s="1"/>
  <c r="AN84" i="5"/>
  <c r="AA84" i="7" s="1"/>
  <c r="AL4" i="5"/>
  <c r="Z5" i="7" s="1"/>
  <c r="AL5" i="5"/>
  <c r="Z6" i="7" s="1"/>
  <c r="AL6" i="5"/>
  <c r="Z7" i="7" s="1"/>
  <c r="AL7" i="5"/>
  <c r="Z8" i="7" s="1"/>
  <c r="AL8" i="5"/>
  <c r="Z9" i="7" s="1"/>
  <c r="AL9" i="5"/>
  <c r="Z10" i="7" s="1"/>
  <c r="AL10" i="5"/>
  <c r="Z11" i="7" s="1"/>
  <c r="AL11" i="5"/>
  <c r="Z12" i="7" s="1"/>
  <c r="AL13" i="5"/>
  <c r="Z14" i="7" s="1"/>
  <c r="AL14" i="5"/>
  <c r="Z15" i="7" s="1"/>
  <c r="AL15" i="5"/>
  <c r="Z16" i="7" s="1"/>
  <c r="AL16" i="5"/>
  <c r="Z17" i="7" s="1"/>
  <c r="AL17" i="5"/>
  <c r="Z18" i="7" s="1"/>
  <c r="AL18" i="5"/>
  <c r="Z19" i="7" s="1"/>
  <c r="AL19" i="5"/>
  <c r="Z20" i="7" s="1"/>
  <c r="AL20" i="5"/>
  <c r="Z21" i="7" s="1"/>
  <c r="AL21" i="5"/>
  <c r="Z22" i="7" s="1"/>
  <c r="AL22" i="5"/>
  <c r="Z23" i="7" s="1"/>
  <c r="AL23" i="5"/>
  <c r="Z24" i="7" s="1"/>
  <c r="AL24" i="5"/>
  <c r="Z25" i="7" s="1"/>
  <c r="AL25" i="5"/>
  <c r="Z26" i="7" s="1"/>
  <c r="AL26" i="5"/>
  <c r="Z27" i="7" s="1"/>
  <c r="AL27" i="5"/>
  <c r="Z28" i="7" s="1"/>
  <c r="AL28" i="5"/>
  <c r="Z29" i="7" s="1"/>
  <c r="AL29" i="5"/>
  <c r="Z30" i="7" s="1"/>
  <c r="AL30" i="5"/>
  <c r="Z31" i="7" s="1"/>
  <c r="AL31" i="5"/>
  <c r="Z32" i="7" s="1"/>
  <c r="AL32" i="5"/>
  <c r="Z33" i="7" s="1"/>
  <c r="AL33" i="5"/>
  <c r="Z34" i="7" s="1"/>
  <c r="AL34" i="5"/>
  <c r="Z35" i="7" s="1"/>
  <c r="AL35" i="5"/>
  <c r="Z36" i="7" s="1"/>
  <c r="AL36" i="5"/>
  <c r="Z37" i="7" s="1"/>
  <c r="AL37" i="5"/>
  <c r="Z38" i="7" s="1"/>
  <c r="AL38" i="5"/>
  <c r="Z39" i="7" s="1"/>
  <c r="AL39" i="5"/>
  <c r="Z40" i="7" s="1"/>
  <c r="AL40" i="5"/>
  <c r="Z41" i="7" s="1"/>
  <c r="AL41" i="5"/>
  <c r="Z42" i="7" s="1"/>
  <c r="AL42" i="5"/>
  <c r="Z43" i="7" s="1"/>
  <c r="AL43" i="5"/>
  <c r="Z44" i="7" s="1"/>
  <c r="Z45" i="7"/>
  <c r="Z46" i="7"/>
  <c r="Z47" i="7"/>
  <c r="Z48" i="7"/>
  <c r="AL49" i="5"/>
  <c r="Z49" i="7" s="1"/>
  <c r="AL50" i="5"/>
  <c r="Z50" i="7" s="1"/>
  <c r="AL51" i="5"/>
  <c r="Z51" i="7" s="1"/>
  <c r="AL52" i="5"/>
  <c r="Z52" i="7" s="1"/>
  <c r="AL53" i="5"/>
  <c r="Z53" i="7" s="1"/>
  <c r="AL54" i="5"/>
  <c r="Z54" i="7" s="1"/>
  <c r="AL55" i="5"/>
  <c r="Z55" i="7" s="1"/>
  <c r="AL56" i="5"/>
  <c r="Z56" i="7" s="1"/>
  <c r="AL57" i="5"/>
  <c r="Z57" i="7" s="1"/>
  <c r="AL58" i="5"/>
  <c r="Z58" i="7" s="1"/>
  <c r="AL59" i="5"/>
  <c r="Z59" i="7" s="1"/>
  <c r="AL60" i="5"/>
  <c r="Z60" i="7" s="1"/>
  <c r="AL61" i="5"/>
  <c r="Z61" i="7" s="1"/>
  <c r="AL62" i="5"/>
  <c r="Z62" i="7" s="1"/>
  <c r="AL63" i="5"/>
  <c r="Z63" i="7" s="1"/>
  <c r="AL64" i="5"/>
  <c r="Z64" i="7" s="1"/>
  <c r="AL66" i="5"/>
  <c r="Z66" i="7" s="1"/>
  <c r="AL67" i="5"/>
  <c r="Z67" i="7" s="1"/>
  <c r="AL68" i="5"/>
  <c r="Z68" i="7" s="1"/>
  <c r="AL69" i="5"/>
  <c r="Z69" i="7" s="1"/>
  <c r="AL70" i="5"/>
  <c r="Z70" i="7" s="1"/>
  <c r="AL71" i="5"/>
  <c r="Z71" i="7" s="1"/>
  <c r="AL72" i="5"/>
  <c r="Z72" i="7" s="1"/>
  <c r="AL73" i="5"/>
  <c r="Z73" i="7" s="1"/>
  <c r="AL74" i="5"/>
  <c r="Z74" i="7" s="1"/>
  <c r="AL75" i="5"/>
  <c r="Z75" i="7" s="1"/>
  <c r="AL76" i="5"/>
  <c r="Z76" i="7" s="1"/>
  <c r="AL77" i="5"/>
  <c r="Z77" i="7" s="1"/>
  <c r="AL78" i="5"/>
  <c r="Z78" i="7" s="1"/>
  <c r="AL79" i="5"/>
  <c r="Z79" i="7" s="1"/>
  <c r="AL80" i="5"/>
  <c r="Z80" i="7" s="1"/>
  <c r="AL81" i="5"/>
  <c r="Z81" i="7" s="1"/>
  <c r="AL82" i="5"/>
  <c r="Z82" i="7" s="1"/>
  <c r="AL83" i="5"/>
  <c r="Z83" i="7" s="1"/>
  <c r="AL84" i="5"/>
  <c r="Z84" i="7" s="1"/>
  <c r="AG76" i="5"/>
  <c r="AG77" i="5"/>
  <c r="AG78" i="5"/>
  <c r="AG79" i="5"/>
  <c r="AG80" i="5"/>
  <c r="AG81" i="5"/>
  <c r="AG82" i="5"/>
  <c r="AG83" i="5"/>
  <c r="AG84" i="5"/>
  <c r="AD77" i="5"/>
  <c r="AT77" i="5" s="1"/>
  <c r="AV77" i="5" s="1"/>
  <c r="AD78" i="5"/>
  <c r="AT78" i="5" s="1"/>
  <c r="AV78" i="5" s="1"/>
  <c r="AD79" i="5"/>
  <c r="AT79" i="5" s="1"/>
  <c r="AV79" i="5" s="1"/>
  <c r="AD80" i="5"/>
  <c r="AT80" i="5" s="1"/>
  <c r="AV80" i="5" s="1"/>
  <c r="AD81" i="5"/>
  <c r="AT81" i="5" s="1"/>
  <c r="AV81" i="5" s="1"/>
  <c r="AD82" i="5"/>
  <c r="AT82" i="5" s="1"/>
  <c r="AV82" i="5" s="1"/>
  <c r="AD83" i="5"/>
  <c r="AT83" i="5" s="1"/>
  <c r="AV83" i="5" s="1"/>
  <c r="AD84" i="5"/>
  <c r="AT84" i="5" s="1"/>
  <c r="AV84" i="5" s="1"/>
  <c r="AD76" i="5"/>
  <c r="AT76" i="5" s="1"/>
  <c r="AV76" i="5" s="1"/>
  <c r="AD67" i="5"/>
  <c r="AT67" i="5" s="1"/>
  <c r="AV67" i="5" s="1"/>
  <c r="Z66" i="2"/>
  <c r="I7" i="5"/>
  <c r="I8" i="5"/>
  <c r="I9" i="5"/>
  <c r="I10" i="5"/>
  <c r="I11" i="5"/>
  <c r="I12" i="5"/>
  <c r="I13" i="5"/>
  <c r="I14" i="5"/>
  <c r="I15" i="5"/>
  <c r="J7" i="5"/>
  <c r="J8" i="5"/>
  <c r="J9" i="5"/>
  <c r="J10" i="5"/>
  <c r="J11" i="5"/>
  <c r="J12" i="5"/>
  <c r="J13" i="5"/>
  <c r="J14" i="5"/>
  <c r="J15" i="5"/>
  <c r="J6" i="5"/>
  <c r="L15" i="5"/>
  <c r="L14" i="5"/>
  <c r="L13" i="5"/>
  <c r="L12" i="5"/>
  <c r="L11" i="5"/>
  <c r="L10" i="5"/>
  <c r="L9" i="5"/>
  <c r="L8" i="5"/>
  <c r="L7" i="5"/>
  <c r="K15" i="5"/>
  <c r="K14" i="5"/>
  <c r="K13" i="5"/>
  <c r="K12" i="5"/>
  <c r="K11" i="5"/>
  <c r="K10" i="5"/>
  <c r="K9" i="5"/>
  <c r="K8" i="5"/>
  <c r="K7" i="5"/>
  <c r="L6" i="5"/>
  <c r="I6" i="5"/>
  <c r="K6" i="5"/>
  <c r="DJ81" i="7" l="1"/>
  <c r="CX81" i="7"/>
  <c r="CT81" i="7"/>
  <c r="CP81" i="7"/>
  <c r="DN81" i="7"/>
  <c r="CL81" i="7"/>
  <c r="DG81" i="7"/>
  <c r="DC81" i="7"/>
  <c r="DL81" i="7"/>
  <c r="CN81" i="7"/>
  <c r="DM81" i="7"/>
  <c r="CO81" i="7"/>
  <c r="DB81" i="7"/>
  <c r="DK81" i="7"/>
  <c r="CM81" i="7"/>
  <c r="CV81" i="7"/>
  <c r="CR81" i="7"/>
  <c r="CW81" i="7"/>
  <c r="CS81" i="7"/>
  <c r="CY81" i="7"/>
  <c r="DD81" i="7"/>
  <c r="CU81" i="7"/>
  <c r="CQ81" i="7"/>
  <c r="CZ81" i="7"/>
  <c r="DE81" i="7"/>
  <c r="DA81" i="7"/>
  <c r="DF81" i="7"/>
  <c r="DH81" i="7"/>
  <c r="DI81" i="7"/>
  <c r="CK81" i="7"/>
  <c r="CD83" i="7"/>
  <c r="BX83" i="7"/>
  <c r="CJ83" i="7"/>
  <c r="BW83" i="7"/>
  <c r="BQ83" i="7"/>
  <c r="BP83" i="7"/>
  <c r="BT83" i="7"/>
  <c r="CF83" i="7"/>
  <c r="BO83" i="7"/>
  <c r="BS83" i="7"/>
  <c r="BI83" i="7"/>
  <c r="BH83" i="7"/>
  <c r="BU83" i="7"/>
  <c r="BG83" i="7"/>
  <c r="CE83" i="7"/>
  <c r="CA83" i="7"/>
  <c r="BY83" i="7"/>
  <c r="CC83" i="7"/>
  <c r="BJ83" i="7"/>
  <c r="CB83" i="7"/>
  <c r="BZ83" i="7"/>
  <c r="CG83" i="7"/>
  <c r="BL83" i="7"/>
  <c r="BK83" i="7"/>
  <c r="BM83" i="7"/>
  <c r="BV83" i="7"/>
  <c r="CI83" i="7"/>
  <c r="BN83" i="7"/>
  <c r="BR83" i="7"/>
  <c r="CH83" i="7"/>
  <c r="BT79" i="7"/>
  <c r="BM79" i="7"/>
  <c r="BL79" i="7"/>
  <c r="CA79" i="7"/>
  <c r="CF79" i="7"/>
  <c r="BK79" i="7"/>
  <c r="BH79" i="7"/>
  <c r="BX79" i="7"/>
  <c r="CE79" i="7"/>
  <c r="CJ79" i="7"/>
  <c r="BG79" i="7"/>
  <c r="BP79" i="7"/>
  <c r="CB79" i="7"/>
  <c r="CG79" i="7"/>
  <c r="BO79" i="7"/>
  <c r="BS79" i="7"/>
  <c r="BY79" i="7"/>
  <c r="BV79" i="7"/>
  <c r="BU79" i="7"/>
  <c r="BN79" i="7"/>
  <c r="BR79" i="7"/>
  <c r="CD79" i="7"/>
  <c r="CI79" i="7"/>
  <c r="BW79" i="7"/>
  <c r="BQ79" i="7"/>
  <c r="BJ79" i="7"/>
  <c r="CH79" i="7"/>
  <c r="CC79" i="7"/>
  <c r="BI79" i="7"/>
  <c r="BZ79" i="7"/>
  <c r="CZ82" i="7"/>
  <c r="DD82" i="7"/>
  <c r="DH82" i="7"/>
  <c r="CW82" i="7"/>
  <c r="CS82" i="7"/>
  <c r="CX82" i="7"/>
  <c r="CT82" i="7"/>
  <c r="CY82" i="7"/>
  <c r="DE82" i="7"/>
  <c r="DA82" i="7"/>
  <c r="DF82" i="7"/>
  <c r="DB82" i="7"/>
  <c r="DG82" i="7"/>
  <c r="DC82" i="7"/>
  <c r="DM82" i="7"/>
  <c r="CO82" i="7"/>
  <c r="DN82" i="7"/>
  <c r="CP82" i="7"/>
  <c r="CU82" i="7"/>
  <c r="CQ82" i="7"/>
  <c r="DJ82" i="7"/>
  <c r="CV82" i="7"/>
  <c r="CL82" i="7"/>
  <c r="DL82" i="7"/>
  <c r="CK82" i="7"/>
  <c r="CR82" i="7"/>
  <c r="DI82" i="7"/>
  <c r="DK82" i="7"/>
  <c r="CN82" i="7"/>
  <c r="CM82" i="7"/>
  <c r="DL78" i="7"/>
  <c r="CV78" i="7"/>
  <c r="CR78" i="7"/>
  <c r="DE78" i="7"/>
  <c r="DA78" i="7"/>
  <c r="DF78" i="7"/>
  <c r="DB78" i="7"/>
  <c r="DG78" i="7"/>
  <c r="DC78" i="7"/>
  <c r="DI78" i="7"/>
  <c r="CK78" i="7"/>
  <c r="DJ78" i="7"/>
  <c r="CL78" i="7"/>
  <c r="DK78" i="7"/>
  <c r="CM78" i="7"/>
  <c r="CW78" i="7"/>
  <c r="CS78" i="7"/>
  <c r="CX78" i="7"/>
  <c r="CT78" i="7"/>
  <c r="CY78" i="7"/>
  <c r="DH78" i="7"/>
  <c r="DM78" i="7"/>
  <c r="CU78" i="7"/>
  <c r="CO78" i="7"/>
  <c r="CQ78" i="7"/>
  <c r="DD78" i="7"/>
  <c r="CN78" i="7"/>
  <c r="CP78" i="7"/>
  <c r="DN78" i="7"/>
  <c r="CZ78" i="7"/>
  <c r="BS78" i="7"/>
  <c r="BG78" i="7"/>
  <c r="BW78" i="7"/>
  <c r="BK78" i="7"/>
  <c r="BO78" i="7"/>
  <c r="CC78" i="7"/>
  <c r="CA78" i="7"/>
  <c r="BR78" i="7"/>
  <c r="BY78" i="7"/>
  <c r="CG78" i="7"/>
  <c r="CE78" i="7"/>
  <c r="CJ78" i="7"/>
  <c r="BU78" i="7"/>
  <c r="CH78" i="7"/>
  <c r="BJ78" i="7"/>
  <c r="BV78" i="7"/>
  <c r="BI78" i="7"/>
  <c r="BL78" i="7"/>
  <c r="CD78" i="7"/>
  <c r="BN78" i="7"/>
  <c r="BM78" i="7"/>
  <c r="BH78" i="7"/>
  <c r="BQ78" i="7"/>
  <c r="CI78" i="7"/>
  <c r="BZ78" i="7"/>
  <c r="CF78" i="7"/>
  <c r="BX78" i="7"/>
  <c r="CB78" i="7"/>
  <c r="BT78" i="7"/>
  <c r="BP78" i="7"/>
  <c r="CX77" i="7"/>
  <c r="DJ77" i="7"/>
  <c r="CL77" i="7"/>
  <c r="DB77" i="7"/>
  <c r="DF77" i="7"/>
  <c r="CT77" i="7"/>
  <c r="CU77" i="7"/>
  <c r="CQ77" i="7"/>
  <c r="CZ77" i="7"/>
  <c r="DE77" i="7"/>
  <c r="DA77" i="7"/>
  <c r="CY77" i="7"/>
  <c r="DH77" i="7"/>
  <c r="DD77" i="7"/>
  <c r="DI77" i="7"/>
  <c r="CK77" i="7"/>
  <c r="CP77" i="7"/>
  <c r="DK77" i="7"/>
  <c r="CV77" i="7"/>
  <c r="CS77" i="7"/>
  <c r="DG77" i="7"/>
  <c r="DC77" i="7"/>
  <c r="DL77" i="7"/>
  <c r="CN77" i="7"/>
  <c r="DM77" i="7"/>
  <c r="CO77" i="7"/>
  <c r="CM77" i="7"/>
  <c r="CR77" i="7"/>
  <c r="CW77" i="7"/>
  <c r="DN77" i="7"/>
  <c r="BT81" i="7"/>
  <c r="BQ81" i="7"/>
  <c r="BU81" i="7"/>
  <c r="BY81" i="7"/>
  <c r="BI81" i="7"/>
  <c r="BM81" i="7"/>
  <c r="BH81" i="7"/>
  <c r="CB81" i="7"/>
  <c r="CG81" i="7"/>
  <c r="BG81" i="7"/>
  <c r="BX81" i="7"/>
  <c r="CA81" i="7"/>
  <c r="CF81" i="7"/>
  <c r="BW81" i="7"/>
  <c r="BL81" i="7"/>
  <c r="CI81" i="7"/>
  <c r="CC81" i="7"/>
  <c r="BK81" i="7"/>
  <c r="BN81" i="7"/>
  <c r="BR81" i="7"/>
  <c r="BS81" i="7"/>
  <c r="CH81" i="7"/>
  <c r="BJ81" i="7"/>
  <c r="CD81" i="7"/>
  <c r="BP81" i="7"/>
  <c r="CE81" i="7"/>
  <c r="BZ81" i="7"/>
  <c r="CJ81" i="7"/>
  <c r="BO81" i="7"/>
  <c r="BV81" i="7"/>
  <c r="CD77" i="7"/>
  <c r="CH77" i="7"/>
  <c r="BQ77" i="7"/>
  <c r="BU77" i="7"/>
  <c r="BI77" i="7"/>
  <c r="BY77" i="7"/>
  <c r="BM77" i="7"/>
  <c r="BP77" i="7"/>
  <c r="CB77" i="7"/>
  <c r="CG77" i="7"/>
  <c r="BO77" i="7"/>
  <c r="BS77" i="7"/>
  <c r="BL77" i="7"/>
  <c r="BX77" i="7"/>
  <c r="CA77" i="7"/>
  <c r="CF77" i="7"/>
  <c r="BK77" i="7"/>
  <c r="CI77" i="7"/>
  <c r="CC77" i="7"/>
  <c r="BW77" i="7"/>
  <c r="CE77" i="7"/>
  <c r="BZ77" i="7"/>
  <c r="CJ77" i="7"/>
  <c r="BV77" i="7"/>
  <c r="BH77" i="7"/>
  <c r="BG77" i="7"/>
  <c r="BN77" i="7"/>
  <c r="BR77" i="7"/>
  <c r="BT77" i="7"/>
  <c r="BJ77" i="7"/>
  <c r="DL84" i="7"/>
  <c r="CV84" i="7"/>
  <c r="CZ84" i="7"/>
  <c r="CN84" i="7"/>
  <c r="DM84" i="7"/>
  <c r="CO84" i="7"/>
  <c r="DN84" i="7"/>
  <c r="CP84" i="7"/>
  <c r="CU84" i="7"/>
  <c r="CQ84" i="7"/>
  <c r="DA84" i="7"/>
  <c r="DJ84" i="7"/>
  <c r="CT84" i="7"/>
  <c r="DC84" i="7"/>
  <c r="DE84" i="7"/>
  <c r="CK84" i="7"/>
  <c r="CX84" i="7"/>
  <c r="DG84" i="7"/>
  <c r="CM84" i="7"/>
  <c r="CW84" i="7"/>
  <c r="CL84" i="7"/>
  <c r="CR84" i="7"/>
  <c r="DI84" i="7"/>
  <c r="CS84" i="7"/>
  <c r="DB84" i="7"/>
  <c r="DK84" i="7"/>
  <c r="DD84" i="7"/>
  <c r="DF84" i="7"/>
  <c r="CY84" i="7"/>
  <c r="DH84" i="7"/>
  <c r="DE80" i="7"/>
  <c r="DA80" i="7"/>
  <c r="DF80" i="7"/>
  <c r="DB80" i="7"/>
  <c r="DG80" i="7"/>
  <c r="DC80" i="7"/>
  <c r="CN80" i="7"/>
  <c r="DI80" i="7"/>
  <c r="CK80" i="7"/>
  <c r="DJ80" i="7"/>
  <c r="CL80" i="7"/>
  <c r="DK80" i="7"/>
  <c r="CM80" i="7"/>
  <c r="DD80" i="7"/>
  <c r="CW80" i="7"/>
  <c r="CS80" i="7"/>
  <c r="CX80" i="7"/>
  <c r="CT80" i="7"/>
  <c r="CY80" i="7"/>
  <c r="CZ80" i="7"/>
  <c r="DM80" i="7"/>
  <c r="CU80" i="7"/>
  <c r="CO80" i="7"/>
  <c r="CQ80" i="7"/>
  <c r="DH80" i="7"/>
  <c r="DL80" i="7"/>
  <c r="CV80" i="7"/>
  <c r="DN80" i="7"/>
  <c r="CP80" i="7"/>
  <c r="CR80" i="7"/>
  <c r="CV76" i="7"/>
  <c r="CZ76" i="7"/>
  <c r="DE76" i="7"/>
  <c r="DA76" i="7"/>
  <c r="DF76" i="7"/>
  <c r="DB76" i="7"/>
  <c r="DG76" i="7"/>
  <c r="DC76" i="7"/>
  <c r="DI76" i="7"/>
  <c r="CK76" i="7"/>
  <c r="DJ76" i="7"/>
  <c r="CL76" i="7"/>
  <c r="DK76" i="7"/>
  <c r="CM76" i="7"/>
  <c r="CR76" i="7"/>
  <c r="CW76" i="7"/>
  <c r="CS76" i="7"/>
  <c r="CX76" i="7"/>
  <c r="CT76" i="7"/>
  <c r="CY76" i="7"/>
  <c r="DM76" i="7"/>
  <c r="CU76" i="7"/>
  <c r="DL76" i="7"/>
  <c r="CO76" i="7"/>
  <c r="CQ76" i="7"/>
  <c r="DH76" i="7"/>
  <c r="CP76" i="7"/>
  <c r="DN76" i="7"/>
  <c r="CN76" i="7"/>
  <c r="DD76" i="7"/>
  <c r="BW82" i="7"/>
  <c r="BG82" i="7"/>
  <c r="BK82" i="7"/>
  <c r="CF82" i="7"/>
  <c r="BO82" i="7"/>
  <c r="BS82" i="7"/>
  <c r="CH82" i="7"/>
  <c r="BN82" i="7"/>
  <c r="BR82" i="7"/>
  <c r="BM82" i="7"/>
  <c r="BQ82" i="7"/>
  <c r="CC82" i="7"/>
  <c r="CA82" i="7"/>
  <c r="BJ82" i="7"/>
  <c r="BI82" i="7"/>
  <c r="CD82" i="7"/>
  <c r="CI82" i="7"/>
  <c r="BV82" i="7"/>
  <c r="CB82" i="7"/>
  <c r="BU82" i="7"/>
  <c r="CE82" i="7"/>
  <c r="BZ82" i="7"/>
  <c r="BY82" i="7"/>
  <c r="BX82" i="7"/>
  <c r="CJ82" i="7"/>
  <c r="BP82" i="7"/>
  <c r="BT82" i="7"/>
  <c r="CG82" i="7"/>
  <c r="BL82" i="7"/>
  <c r="BH82" i="7"/>
  <c r="CB84" i="7"/>
  <c r="CA84" i="7"/>
  <c r="BK84" i="7"/>
  <c r="CE84" i="7"/>
  <c r="BS84" i="7"/>
  <c r="BO84" i="7"/>
  <c r="BG84" i="7"/>
  <c r="CI84" i="7"/>
  <c r="BW84" i="7"/>
  <c r="BJ84" i="7"/>
  <c r="BI84" i="7"/>
  <c r="BZ84" i="7"/>
  <c r="BY84" i="7"/>
  <c r="BN84" i="7"/>
  <c r="BR84" i="7"/>
  <c r="CD84" i="7"/>
  <c r="BM84" i="7"/>
  <c r="BQ84" i="7"/>
  <c r="CH84" i="7"/>
  <c r="BP84" i="7"/>
  <c r="BT84" i="7"/>
  <c r="CG84" i="7"/>
  <c r="BL84" i="7"/>
  <c r="CJ84" i="7"/>
  <c r="CC84" i="7"/>
  <c r="BH84" i="7"/>
  <c r="CF84" i="7"/>
  <c r="BV84" i="7"/>
  <c r="BU84" i="7"/>
  <c r="BX84" i="7"/>
  <c r="CB80" i="7"/>
  <c r="BK80" i="7"/>
  <c r="BO80" i="7"/>
  <c r="BW80" i="7"/>
  <c r="BG80" i="7"/>
  <c r="CJ80" i="7"/>
  <c r="BS80" i="7"/>
  <c r="BR80" i="7"/>
  <c r="CF80" i="7"/>
  <c r="BU80" i="7"/>
  <c r="BN80" i="7"/>
  <c r="BM80" i="7"/>
  <c r="BQ80" i="7"/>
  <c r="BV80" i="7"/>
  <c r="BY80" i="7"/>
  <c r="BJ80" i="7"/>
  <c r="BI80" i="7"/>
  <c r="CD80" i="7"/>
  <c r="CI80" i="7"/>
  <c r="BH80" i="7"/>
  <c r="BZ80" i="7"/>
  <c r="CH80" i="7"/>
  <c r="BX80" i="7"/>
  <c r="CE80" i="7"/>
  <c r="CC80" i="7"/>
  <c r="CA80" i="7"/>
  <c r="BP80" i="7"/>
  <c r="BT80" i="7"/>
  <c r="CG80" i="7"/>
  <c r="BL80" i="7"/>
  <c r="CJ76" i="7"/>
  <c r="CB76" i="7"/>
  <c r="BW76" i="7"/>
  <c r="BK76" i="7"/>
  <c r="BO76" i="7"/>
  <c r="BG76" i="7"/>
  <c r="BS76" i="7"/>
  <c r="BJ76" i="7"/>
  <c r="BV76" i="7"/>
  <c r="BI76" i="7"/>
  <c r="BR76" i="7"/>
  <c r="BY76" i="7"/>
  <c r="BN76" i="7"/>
  <c r="BZ76" i="7"/>
  <c r="BM76" i="7"/>
  <c r="BQ76" i="7"/>
  <c r="BU76" i="7"/>
  <c r="CH76" i="7"/>
  <c r="BP76" i="7"/>
  <c r="BT76" i="7"/>
  <c r="CF76" i="7"/>
  <c r="CC76" i="7"/>
  <c r="CA76" i="7"/>
  <c r="BL76" i="7"/>
  <c r="CG76" i="7"/>
  <c r="CE76" i="7"/>
  <c r="BH76" i="7"/>
  <c r="CD76" i="7"/>
  <c r="CI76" i="7"/>
  <c r="BX76" i="7"/>
  <c r="CP83" i="7"/>
  <c r="DN83" i="7"/>
  <c r="DK83" i="7"/>
  <c r="CM83" i="7"/>
  <c r="CV83" i="7"/>
  <c r="CR83" i="7"/>
  <c r="CW83" i="7"/>
  <c r="CS83" i="7"/>
  <c r="DJ83" i="7"/>
  <c r="CU83" i="7"/>
  <c r="CQ83" i="7"/>
  <c r="CZ83" i="7"/>
  <c r="DE83" i="7"/>
  <c r="DA83" i="7"/>
  <c r="DG83" i="7"/>
  <c r="DC83" i="7"/>
  <c r="DL83" i="7"/>
  <c r="CN83" i="7"/>
  <c r="DM83" i="7"/>
  <c r="CO83" i="7"/>
  <c r="CL83" i="7"/>
  <c r="DH83" i="7"/>
  <c r="DD83" i="7"/>
  <c r="CT83" i="7"/>
  <c r="CK83" i="7"/>
  <c r="DI83" i="7"/>
  <c r="DF83" i="7"/>
  <c r="CY83" i="7"/>
  <c r="DB83" i="7"/>
  <c r="CX83" i="7"/>
  <c r="DF79" i="7"/>
  <c r="DB79" i="7"/>
  <c r="CY79" i="7"/>
  <c r="DH79" i="7"/>
  <c r="DD79" i="7"/>
  <c r="DI79" i="7"/>
  <c r="CK79" i="7"/>
  <c r="DG79" i="7"/>
  <c r="DC79" i="7"/>
  <c r="DL79" i="7"/>
  <c r="CN79" i="7"/>
  <c r="DM79" i="7"/>
  <c r="CO79" i="7"/>
  <c r="CT79" i="7"/>
  <c r="CU79" i="7"/>
  <c r="CQ79" i="7"/>
  <c r="CZ79" i="7"/>
  <c r="DE79" i="7"/>
  <c r="DA79" i="7"/>
  <c r="DK79" i="7"/>
  <c r="CW79" i="7"/>
  <c r="CX79" i="7"/>
  <c r="CL79" i="7"/>
  <c r="CM79" i="7"/>
  <c r="CS79" i="7"/>
  <c r="CP79" i="7"/>
  <c r="CV79" i="7"/>
  <c r="CR79" i="7"/>
  <c r="DN79" i="7"/>
  <c r="DJ79" i="7"/>
  <c r="CA67" i="7"/>
  <c r="CE67" i="7"/>
  <c r="CI67" i="7"/>
  <c r="CC67" i="7"/>
  <c r="CG67" i="7"/>
  <c r="CD67" i="7"/>
  <c r="CH67" i="7"/>
  <c r="CJ67" i="7"/>
  <c r="BT67" i="7"/>
  <c r="BX67" i="7"/>
  <c r="BH67" i="7"/>
  <c r="BL67" i="7"/>
  <c r="BP67" i="7"/>
  <c r="CB67" i="7"/>
  <c r="BR67" i="7"/>
  <c r="BV67" i="7"/>
  <c r="BZ67" i="7"/>
  <c r="BJ67" i="7"/>
  <c r="BN67" i="7"/>
  <c r="CF67" i="7"/>
  <c r="BS67" i="7"/>
  <c r="BW67" i="7"/>
  <c r="BG67" i="7"/>
  <c r="BK67" i="7"/>
  <c r="BO67" i="7"/>
  <c r="BU67" i="7"/>
  <c r="BI67" i="7"/>
  <c r="BY67" i="7"/>
  <c r="BQ67" i="7"/>
  <c r="BM67" i="7"/>
  <c r="CA51" i="7"/>
  <c r="CE51" i="7"/>
  <c r="CI51" i="7"/>
  <c r="BS51" i="7"/>
  <c r="BW51" i="7"/>
  <c r="CC51" i="7"/>
  <c r="CG51" i="7"/>
  <c r="BQ51" i="7"/>
  <c r="BU51" i="7"/>
  <c r="BY51" i="7"/>
  <c r="CD51" i="7"/>
  <c r="CH51" i="7"/>
  <c r="BR51" i="7"/>
  <c r="BV51" i="7"/>
  <c r="BZ51" i="7"/>
  <c r="CJ51" i="7"/>
  <c r="BH51" i="7"/>
  <c r="BL51" i="7"/>
  <c r="BP51" i="7"/>
  <c r="CB51" i="7"/>
  <c r="BX51" i="7"/>
  <c r="BJ51" i="7"/>
  <c r="BN51" i="7"/>
  <c r="CF51" i="7"/>
  <c r="BG51" i="7"/>
  <c r="BK51" i="7"/>
  <c r="BO51" i="7"/>
  <c r="BT51" i="7"/>
  <c r="BI51" i="7"/>
  <c r="BM51" i="7"/>
  <c r="CA39" i="7"/>
  <c r="CE39" i="7"/>
  <c r="CI39" i="7"/>
  <c r="BS39" i="7"/>
  <c r="BW39" i="7"/>
  <c r="CC39" i="7"/>
  <c r="CG39" i="7"/>
  <c r="BQ39" i="7"/>
  <c r="BU39" i="7"/>
  <c r="BY39" i="7"/>
  <c r="CD39" i="7"/>
  <c r="CH39" i="7"/>
  <c r="BR39" i="7"/>
  <c r="BV39" i="7"/>
  <c r="BZ39" i="7"/>
  <c r="CB39" i="7"/>
  <c r="BX39" i="7"/>
  <c r="BH39" i="7"/>
  <c r="BL39" i="7"/>
  <c r="BP39" i="7"/>
  <c r="CJ39" i="7"/>
  <c r="BJ39" i="7"/>
  <c r="BN39" i="7"/>
  <c r="BT39" i="7"/>
  <c r="BG39" i="7"/>
  <c r="BK39" i="7"/>
  <c r="BO39" i="7"/>
  <c r="BI39" i="7"/>
  <c r="CF39" i="7"/>
  <c r="BM39" i="7"/>
  <c r="CA23" i="7"/>
  <c r="CE23" i="7"/>
  <c r="CI23" i="7"/>
  <c r="BS23" i="7"/>
  <c r="BW23" i="7"/>
  <c r="CC23" i="7"/>
  <c r="CG23" i="7"/>
  <c r="BQ23" i="7"/>
  <c r="BU23" i="7"/>
  <c r="BY23" i="7"/>
  <c r="CD23" i="7"/>
  <c r="CH23" i="7"/>
  <c r="BR23" i="7"/>
  <c r="BV23" i="7"/>
  <c r="BZ23" i="7"/>
  <c r="CB23" i="7"/>
  <c r="BX23" i="7"/>
  <c r="BH23" i="7"/>
  <c r="BL23" i="7"/>
  <c r="BP23" i="7"/>
  <c r="CJ23" i="7"/>
  <c r="BJ23" i="7"/>
  <c r="BN23" i="7"/>
  <c r="BT23" i="7"/>
  <c r="BG23" i="7"/>
  <c r="BK23" i="7"/>
  <c r="BO23" i="7"/>
  <c r="CF23" i="7"/>
  <c r="BI23" i="7"/>
  <c r="BM23" i="7"/>
  <c r="CC14" i="7"/>
  <c r="CG14" i="7"/>
  <c r="BQ14" i="7"/>
  <c r="BU14" i="7"/>
  <c r="BY14" i="7"/>
  <c r="CA14" i="7"/>
  <c r="CE14" i="7"/>
  <c r="CI14" i="7"/>
  <c r="BS14" i="7"/>
  <c r="BW14" i="7"/>
  <c r="CB14" i="7"/>
  <c r="CF14" i="7"/>
  <c r="CJ14" i="7"/>
  <c r="BT14" i="7"/>
  <c r="BX14" i="7"/>
  <c r="BR14" i="7"/>
  <c r="BJ14" i="7"/>
  <c r="BN14" i="7"/>
  <c r="CD14" i="7"/>
  <c r="BZ14" i="7"/>
  <c r="BH14" i="7"/>
  <c r="BL14" i="7"/>
  <c r="BP14" i="7"/>
  <c r="CH14" i="7"/>
  <c r="BI14" i="7"/>
  <c r="BM14" i="7"/>
  <c r="BV14" i="7"/>
  <c r="BK14" i="7"/>
  <c r="BO14" i="7"/>
  <c r="BG14" i="7"/>
  <c r="DF74" i="7"/>
  <c r="DJ74" i="7"/>
  <c r="DN74" i="7"/>
  <c r="DH74" i="7"/>
  <c r="DL74" i="7"/>
  <c r="DE74" i="7"/>
  <c r="DI74" i="7"/>
  <c r="DM74" i="7"/>
  <c r="CW74" i="7"/>
  <c r="DA74" i="7"/>
  <c r="DK74" i="7"/>
  <c r="CU74" i="7"/>
  <c r="CY74" i="7"/>
  <c r="DC74" i="7"/>
  <c r="CV74" i="7"/>
  <c r="CZ74" i="7"/>
  <c r="DD74" i="7"/>
  <c r="CX74" i="7"/>
  <c r="CK74" i="7"/>
  <c r="CO74" i="7"/>
  <c r="CS74" i="7"/>
  <c r="CM74" i="7"/>
  <c r="CQ74" i="7"/>
  <c r="DG74" i="7"/>
  <c r="CN74" i="7"/>
  <c r="CR74" i="7"/>
  <c r="CT74" i="7"/>
  <c r="DB74" i="7"/>
  <c r="CL74" i="7"/>
  <c r="CP74" i="7"/>
  <c r="DF56" i="7"/>
  <c r="DJ56" i="7"/>
  <c r="DN56" i="7"/>
  <c r="DH56" i="7"/>
  <c r="DL56" i="7"/>
  <c r="DE56" i="7"/>
  <c r="DI56" i="7"/>
  <c r="DM56" i="7"/>
  <c r="DG56" i="7"/>
  <c r="DK56" i="7"/>
  <c r="CW56" i="7"/>
  <c r="DA56" i="7"/>
  <c r="CU56" i="7"/>
  <c r="CY56" i="7"/>
  <c r="DC56" i="7"/>
  <c r="CV56" i="7"/>
  <c r="CZ56" i="7"/>
  <c r="DD56" i="7"/>
  <c r="DB56" i="7"/>
  <c r="CK56" i="7"/>
  <c r="CO56" i="7"/>
  <c r="CS56" i="7"/>
  <c r="CM56" i="7"/>
  <c r="CQ56" i="7"/>
  <c r="CX56" i="7"/>
  <c r="CN56" i="7"/>
  <c r="CR56" i="7"/>
  <c r="CP56" i="7"/>
  <c r="CT56" i="7"/>
  <c r="CL56" i="7"/>
  <c r="DF40" i="7"/>
  <c r="DJ40" i="7"/>
  <c r="DN40" i="7"/>
  <c r="DH40" i="7"/>
  <c r="DL40" i="7"/>
  <c r="DE40" i="7"/>
  <c r="DI40" i="7"/>
  <c r="DM40" i="7"/>
  <c r="DG40" i="7"/>
  <c r="CU40" i="7"/>
  <c r="CY40" i="7"/>
  <c r="DC40" i="7"/>
  <c r="CW40" i="7"/>
  <c r="DA40" i="7"/>
  <c r="CX40" i="7"/>
  <c r="DB40" i="7"/>
  <c r="DD40" i="7"/>
  <c r="DK40" i="7"/>
  <c r="CV40" i="7"/>
  <c r="CZ40" i="7"/>
  <c r="CK40" i="7"/>
  <c r="CO40" i="7"/>
  <c r="CS40" i="7"/>
  <c r="CM40" i="7"/>
  <c r="CQ40" i="7"/>
  <c r="CN40" i="7"/>
  <c r="CR40" i="7"/>
  <c r="CP40" i="7"/>
  <c r="CT40" i="7"/>
  <c r="CL40" i="7"/>
  <c r="DG26" i="7"/>
  <c r="DK26" i="7"/>
  <c r="DE26" i="7"/>
  <c r="DI26" i="7"/>
  <c r="DM26" i="7"/>
  <c r="DF26" i="7"/>
  <c r="DJ26" i="7"/>
  <c r="DN26" i="7"/>
  <c r="DL26" i="7"/>
  <c r="CU26" i="7"/>
  <c r="CY26" i="7"/>
  <c r="DC26" i="7"/>
  <c r="CW26" i="7"/>
  <c r="DA26" i="7"/>
  <c r="CX26" i="7"/>
  <c r="DB26" i="7"/>
  <c r="CZ26" i="7"/>
  <c r="CK26" i="7"/>
  <c r="CO26" i="7"/>
  <c r="CS26" i="7"/>
  <c r="CM26" i="7"/>
  <c r="CQ26" i="7"/>
  <c r="DH26" i="7"/>
  <c r="CV26" i="7"/>
  <c r="CN26" i="7"/>
  <c r="CR26" i="7"/>
  <c r="CT26" i="7"/>
  <c r="CL26" i="7"/>
  <c r="CP26" i="7"/>
  <c r="DD26" i="7"/>
  <c r="DG14" i="7"/>
  <c r="DK14" i="7"/>
  <c r="DE14" i="7"/>
  <c r="DI14" i="7"/>
  <c r="DM14" i="7"/>
  <c r="DF14" i="7"/>
  <c r="DJ14" i="7"/>
  <c r="DN14" i="7"/>
  <c r="DL14" i="7"/>
  <c r="DH14" i="7"/>
  <c r="CU14" i="7"/>
  <c r="CY14" i="7"/>
  <c r="DC14" i="7"/>
  <c r="CW14" i="7"/>
  <c r="DA14" i="7"/>
  <c r="CX14" i="7"/>
  <c r="DB14" i="7"/>
  <c r="CK14" i="7"/>
  <c r="CO14" i="7"/>
  <c r="CS14" i="7"/>
  <c r="CZ14" i="7"/>
  <c r="CM14" i="7"/>
  <c r="CQ14" i="7"/>
  <c r="DD14" i="7"/>
  <c r="CN14" i="7"/>
  <c r="CR14" i="7"/>
  <c r="CL14" i="7"/>
  <c r="CT14" i="7"/>
  <c r="CV14" i="7"/>
  <c r="CP14" i="7"/>
  <c r="CC62" i="7"/>
  <c r="CG62" i="7"/>
  <c r="CA62" i="7"/>
  <c r="CE62" i="7"/>
  <c r="CI62" i="7"/>
  <c r="CB62" i="7"/>
  <c r="CF62" i="7"/>
  <c r="CJ62" i="7"/>
  <c r="BR62" i="7"/>
  <c r="BV62" i="7"/>
  <c r="BZ62" i="7"/>
  <c r="BJ62" i="7"/>
  <c r="BN62" i="7"/>
  <c r="CD62" i="7"/>
  <c r="BT62" i="7"/>
  <c r="BX62" i="7"/>
  <c r="BH62" i="7"/>
  <c r="BL62" i="7"/>
  <c r="BP62" i="7"/>
  <c r="CH62" i="7"/>
  <c r="BQ62" i="7"/>
  <c r="BU62" i="7"/>
  <c r="BY62" i="7"/>
  <c r="BI62" i="7"/>
  <c r="BM62" i="7"/>
  <c r="BW62" i="7"/>
  <c r="BK62" i="7"/>
  <c r="BS62" i="7"/>
  <c r="BO62" i="7"/>
  <c r="BG62" i="7"/>
  <c r="CC50" i="7"/>
  <c r="CG50" i="7"/>
  <c r="BQ50" i="7"/>
  <c r="BU50" i="7"/>
  <c r="BY50" i="7"/>
  <c r="CA50" i="7"/>
  <c r="CE50" i="7"/>
  <c r="CI50" i="7"/>
  <c r="BS50" i="7"/>
  <c r="BW50" i="7"/>
  <c r="CB50" i="7"/>
  <c r="CF50" i="7"/>
  <c r="CJ50" i="7"/>
  <c r="BT50" i="7"/>
  <c r="BX50" i="7"/>
  <c r="CD50" i="7"/>
  <c r="BZ50" i="7"/>
  <c r="BJ50" i="7"/>
  <c r="BN50" i="7"/>
  <c r="BR50" i="7"/>
  <c r="BH50" i="7"/>
  <c r="BL50" i="7"/>
  <c r="BP50" i="7"/>
  <c r="BV50" i="7"/>
  <c r="BI50" i="7"/>
  <c r="BM50" i="7"/>
  <c r="BK50" i="7"/>
  <c r="CH50" i="7"/>
  <c r="BG50" i="7"/>
  <c r="BO50" i="7"/>
  <c r="CC34" i="7"/>
  <c r="CG34" i="7"/>
  <c r="BQ34" i="7"/>
  <c r="BU34" i="7"/>
  <c r="BY34" i="7"/>
  <c r="CA34" i="7"/>
  <c r="CE34" i="7"/>
  <c r="CI34" i="7"/>
  <c r="BS34" i="7"/>
  <c r="BW34" i="7"/>
  <c r="CB34" i="7"/>
  <c r="CF34" i="7"/>
  <c r="CJ34" i="7"/>
  <c r="BT34" i="7"/>
  <c r="BX34" i="7"/>
  <c r="CD34" i="7"/>
  <c r="BZ34" i="7"/>
  <c r="BJ34" i="7"/>
  <c r="BN34" i="7"/>
  <c r="BR34" i="7"/>
  <c r="BH34" i="7"/>
  <c r="BL34" i="7"/>
  <c r="BP34" i="7"/>
  <c r="BV34" i="7"/>
  <c r="BI34" i="7"/>
  <c r="BM34" i="7"/>
  <c r="BK34" i="7"/>
  <c r="BO34" i="7"/>
  <c r="CH34" i="7"/>
  <c r="BG34" i="7"/>
  <c r="CC22" i="7"/>
  <c r="CG22" i="7"/>
  <c r="BQ22" i="7"/>
  <c r="BU22" i="7"/>
  <c r="BY22" i="7"/>
  <c r="CA22" i="7"/>
  <c r="CE22" i="7"/>
  <c r="CI22" i="7"/>
  <c r="BS22" i="7"/>
  <c r="BW22" i="7"/>
  <c r="CB22" i="7"/>
  <c r="CF22" i="7"/>
  <c r="CJ22" i="7"/>
  <c r="BT22" i="7"/>
  <c r="BX22" i="7"/>
  <c r="BR22" i="7"/>
  <c r="BJ22" i="7"/>
  <c r="BN22" i="7"/>
  <c r="CD22" i="7"/>
  <c r="BZ22" i="7"/>
  <c r="BH22" i="7"/>
  <c r="BL22" i="7"/>
  <c r="BP22" i="7"/>
  <c r="CH22" i="7"/>
  <c r="BI22" i="7"/>
  <c r="BM22" i="7"/>
  <c r="BG22" i="7"/>
  <c r="BV22" i="7"/>
  <c r="BK22" i="7"/>
  <c r="BO22" i="7"/>
  <c r="CA5" i="7"/>
  <c r="CE5" i="7"/>
  <c r="CI5" i="7"/>
  <c r="CC5" i="7"/>
  <c r="CG5" i="7"/>
  <c r="CD5" i="7"/>
  <c r="CH5" i="7"/>
  <c r="CF5" i="7"/>
  <c r="BS5" i="7"/>
  <c r="BW5" i="7"/>
  <c r="BQ5" i="7"/>
  <c r="BU5" i="7"/>
  <c r="BY5" i="7"/>
  <c r="CB5" i="7"/>
  <c r="BR5" i="7"/>
  <c r="BV5" i="7"/>
  <c r="BZ5" i="7"/>
  <c r="BH5" i="7"/>
  <c r="BL5" i="7"/>
  <c r="BP5" i="7"/>
  <c r="BT5" i="7"/>
  <c r="BJ5" i="7"/>
  <c r="BN5" i="7"/>
  <c r="CJ5" i="7"/>
  <c r="BX5" i="7"/>
  <c r="BG5" i="7"/>
  <c r="BK5" i="7"/>
  <c r="BO5" i="7"/>
  <c r="BM5" i="7"/>
  <c r="BI5" i="7"/>
  <c r="DH59" i="7"/>
  <c r="DL59" i="7"/>
  <c r="DF59" i="7"/>
  <c r="DJ59" i="7"/>
  <c r="DN59" i="7"/>
  <c r="DG59" i="7"/>
  <c r="DK59" i="7"/>
  <c r="DI59" i="7"/>
  <c r="DE59" i="7"/>
  <c r="CU59" i="7"/>
  <c r="CY59" i="7"/>
  <c r="DC59" i="7"/>
  <c r="DM59" i="7"/>
  <c r="CW59" i="7"/>
  <c r="DA59" i="7"/>
  <c r="CX59" i="7"/>
  <c r="DB59" i="7"/>
  <c r="DD59" i="7"/>
  <c r="CM59" i="7"/>
  <c r="CQ59" i="7"/>
  <c r="CV59" i="7"/>
  <c r="CK59" i="7"/>
  <c r="CO59" i="7"/>
  <c r="CS59" i="7"/>
  <c r="CZ59" i="7"/>
  <c r="CL59" i="7"/>
  <c r="CP59" i="7"/>
  <c r="CT59" i="7"/>
  <c r="CR59" i="7"/>
  <c r="CN59" i="7"/>
  <c r="DH47" i="7"/>
  <c r="DL47" i="7"/>
  <c r="DF47" i="7"/>
  <c r="DJ47" i="7"/>
  <c r="DN47" i="7"/>
  <c r="DG47" i="7"/>
  <c r="DK47" i="7"/>
  <c r="CW47" i="7"/>
  <c r="DA47" i="7"/>
  <c r="DI47" i="7"/>
  <c r="CU47" i="7"/>
  <c r="CY47" i="7"/>
  <c r="DC47" i="7"/>
  <c r="DM47" i="7"/>
  <c r="CV47" i="7"/>
  <c r="CZ47" i="7"/>
  <c r="DD47" i="7"/>
  <c r="CX47" i="7"/>
  <c r="DE47" i="7"/>
  <c r="CM47" i="7"/>
  <c r="CQ47" i="7"/>
  <c r="DB47" i="7"/>
  <c r="CK47" i="7"/>
  <c r="CO47" i="7"/>
  <c r="CS47" i="7"/>
  <c r="CL47" i="7"/>
  <c r="CP47" i="7"/>
  <c r="CT47" i="7"/>
  <c r="CR47" i="7"/>
  <c r="CN47" i="7"/>
  <c r="DE29" i="7"/>
  <c r="DI29" i="7"/>
  <c r="DM29" i="7"/>
  <c r="DG29" i="7"/>
  <c r="DK29" i="7"/>
  <c r="DH29" i="7"/>
  <c r="DL29" i="7"/>
  <c r="DF29" i="7"/>
  <c r="DN29" i="7"/>
  <c r="CW29" i="7"/>
  <c r="DA29" i="7"/>
  <c r="CU29" i="7"/>
  <c r="CY29" i="7"/>
  <c r="DC29" i="7"/>
  <c r="DJ29" i="7"/>
  <c r="CV29" i="7"/>
  <c r="CZ29" i="7"/>
  <c r="DD29" i="7"/>
  <c r="DB29" i="7"/>
  <c r="CM29" i="7"/>
  <c r="CQ29" i="7"/>
  <c r="CK29" i="7"/>
  <c r="CO29" i="7"/>
  <c r="CX29" i="7"/>
  <c r="CL29" i="7"/>
  <c r="CP29" i="7"/>
  <c r="CT29" i="7"/>
  <c r="CS29" i="7"/>
  <c r="CN29" i="7"/>
  <c r="CR29" i="7"/>
  <c r="DE9" i="7"/>
  <c r="DI9" i="7"/>
  <c r="DM9" i="7"/>
  <c r="DG9" i="7"/>
  <c r="DK9" i="7"/>
  <c r="DH9" i="7"/>
  <c r="DL9" i="7"/>
  <c r="DN9" i="7"/>
  <c r="DF9" i="7"/>
  <c r="DJ9" i="7"/>
  <c r="CW9" i="7"/>
  <c r="DA9" i="7"/>
  <c r="CU9" i="7"/>
  <c r="CY9" i="7"/>
  <c r="DC9" i="7"/>
  <c r="CV9" i="7"/>
  <c r="CZ9" i="7"/>
  <c r="DD9" i="7"/>
  <c r="CM9" i="7"/>
  <c r="CQ9" i="7"/>
  <c r="DB9" i="7"/>
  <c r="CK9" i="7"/>
  <c r="CO9" i="7"/>
  <c r="CS9" i="7"/>
  <c r="CL9" i="7"/>
  <c r="CP9" i="7"/>
  <c r="CT9" i="7"/>
  <c r="CN9" i="7"/>
  <c r="CX9" i="7"/>
  <c r="CR9" i="7"/>
  <c r="CA71" i="7"/>
  <c r="CE71" i="7"/>
  <c r="CI71" i="7"/>
  <c r="CC71" i="7"/>
  <c r="CG71" i="7"/>
  <c r="CD71" i="7"/>
  <c r="CH71" i="7"/>
  <c r="CB71" i="7"/>
  <c r="BT71" i="7"/>
  <c r="BX71" i="7"/>
  <c r="BH71" i="7"/>
  <c r="BL71" i="7"/>
  <c r="BP71" i="7"/>
  <c r="CJ71" i="7"/>
  <c r="BR71" i="7"/>
  <c r="BV71" i="7"/>
  <c r="BZ71" i="7"/>
  <c r="BJ71" i="7"/>
  <c r="BN71" i="7"/>
  <c r="BS71" i="7"/>
  <c r="BW71" i="7"/>
  <c r="BG71" i="7"/>
  <c r="BK71" i="7"/>
  <c r="BO71" i="7"/>
  <c r="BI71" i="7"/>
  <c r="CF71" i="7"/>
  <c r="BU71" i="7"/>
  <c r="BM71" i="7"/>
  <c r="BY71" i="7"/>
  <c r="BQ71" i="7"/>
  <c r="CA59" i="7"/>
  <c r="CE59" i="7"/>
  <c r="CI59" i="7"/>
  <c r="CC59" i="7"/>
  <c r="CG59" i="7"/>
  <c r="CD59" i="7"/>
  <c r="CH59" i="7"/>
  <c r="CJ59" i="7"/>
  <c r="BT59" i="7"/>
  <c r="BX59" i="7"/>
  <c r="BH59" i="7"/>
  <c r="BL59" i="7"/>
  <c r="BP59" i="7"/>
  <c r="CB59" i="7"/>
  <c r="BR59" i="7"/>
  <c r="BV59" i="7"/>
  <c r="BZ59" i="7"/>
  <c r="BJ59" i="7"/>
  <c r="BN59" i="7"/>
  <c r="CF59" i="7"/>
  <c r="BS59" i="7"/>
  <c r="BW59" i="7"/>
  <c r="BG59" i="7"/>
  <c r="BK59" i="7"/>
  <c r="BO59" i="7"/>
  <c r="BU59" i="7"/>
  <c r="BI59" i="7"/>
  <c r="BQ59" i="7"/>
  <c r="BM59" i="7"/>
  <c r="BY59" i="7"/>
  <c r="CA43" i="7"/>
  <c r="CE43" i="7"/>
  <c r="CI43" i="7"/>
  <c r="BS43" i="7"/>
  <c r="BW43" i="7"/>
  <c r="CC43" i="7"/>
  <c r="CG43" i="7"/>
  <c r="BQ43" i="7"/>
  <c r="BU43" i="7"/>
  <c r="BY43" i="7"/>
  <c r="CD43" i="7"/>
  <c r="CH43" i="7"/>
  <c r="BR43" i="7"/>
  <c r="BV43" i="7"/>
  <c r="BZ43" i="7"/>
  <c r="CJ43" i="7"/>
  <c r="BH43" i="7"/>
  <c r="BL43" i="7"/>
  <c r="BP43" i="7"/>
  <c r="CB43" i="7"/>
  <c r="BX43" i="7"/>
  <c r="BJ43" i="7"/>
  <c r="BN43" i="7"/>
  <c r="CF43" i="7"/>
  <c r="BG43" i="7"/>
  <c r="BK43" i="7"/>
  <c r="BO43" i="7"/>
  <c r="BI43" i="7"/>
  <c r="BT43" i="7"/>
  <c r="BM43" i="7"/>
  <c r="CA27" i="7"/>
  <c r="CE27" i="7"/>
  <c r="CI27" i="7"/>
  <c r="BS27" i="7"/>
  <c r="BW27" i="7"/>
  <c r="CC27" i="7"/>
  <c r="CG27" i="7"/>
  <c r="BQ27" i="7"/>
  <c r="BU27" i="7"/>
  <c r="BY27" i="7"/>
  <c r="CD27" i="7"/>
  <c r="CH27" i="7"/>
  <c r="BR27" i="7"/>
  <c r="BV27" i="7"/>
  <c r="BZ27" i="7"/>
  <c r="CJ27" i="7"/>
  <c r="BH27" i="7"/>
  <c r="BL27" i="7"/>
  <c r="BP27" i="7"/>
  <c r="CB27" i="7"/>
  <c r="BX27" i="7"/>
  <c r="BJ27" i="7"/>
  <c r="BN27" i="7"/>
  <c r="CF27" i="7"/>
  <c r="BG27" i="7"/>
  <c r="BK27" i="7"/>
  <c r="BO27" i="7"/>
  <c r="BI27" i="7"/>
  <c r="BT27" i="7"/>
  <c r="BM27" i="7"/>
  <c r="CC10" i="7"/>
  <c r="CG10" i="7"/>
  <c r="BQ10" i="7"/>
  <c r="BU10" i="7"/>
  <c r="BY10" i="7"/>
  <c r="CA10" i="7"/>
  <c r="CE10" i="7"/>
  <c r="CI10" i="7"/>
  <c r="BS10" i="7"/>
  <c r="BW10" i="7"/>
  <c r="CB10" i="7"/>
  <c r="CF10" i="7"/>
  <c r="CJ10" i="7"/>
  <c r="BT10" i="7"/>
  <c r="BX10" i="7"/>
  <c r="CD10" i="7"/>
  <c r="BZ10" i="7"/>
  <c r="BJ10" i="7"/>
  <c r="BN10" i="7"/>
  <c r="BR10" i="7"/>
  <c r="BH10" i="7"/>
  <c r="BL10" i="7"/>
  <c r="BP10" i="7"/>
  <c r="BV10" i="7"/>
  <c r="BI10" i="7"/>
  <c r="BM10" i="7"/>
  <c r="CH10" i="7"/>
  <c r="BK10" i="7"/>
  <c r="BO10" i="7"/>
  <c r="BG10" i="7"/>
  <c r="DH65" i="7"/>
  <c r="DL65" i="7"/>
  <c r="DF65" i="7"/>
  <c r="DJ65" i="7"/>
  <c r="DN65" i="7"/>
  <c r="DG65" i="7"/>
  <c r="DK65" i="7"/>
  <c r="DM65" i="7"/>
  <c r="CU65" i="7"/>
  <c r="CY65" i="7"/>
  <c r="DC65" i="7"/>
  <c r="DE65" i="7"/>
  <c r="CW65" i="7"/>
  <c r="DA65" i="7"/>
  <c r="DI65" i="7"/>
  <c r="CX65" i="7"/>
  <c r="DB65" i="7"/>
  <c r="CM65" i="7"/>
  <c r="CQ65" i="7"/>
  <c r="CZ65" i="7"/>
  <c r="CK65" i="7"/>
  <c r="CO65" i="7"/>
  <c r="CS65" i="7"/>
  <c r="DD65" i="7"/>
  <c r="CL65" i="7"/>
  <c r="CP65" i="7"/>
  <c r="CT65" i="7"/>
  <c r="CV65" i="7"/>
  <c r="CN65" i="7"/>
  <c r="CR65" i="7"/>
  <c r="DF48" i="7"/>
  <c r="DJ48" i="7"/>
  <c r="DN48" i="7"/>
  <c r="DH48" i="7"/>
  <c r="DL48" i="7"/>
  <c r="DE48" i="7"/>
  <c r="DI48" i="7"/>
  <c r="DM48" i="7"/>
  <c r="DG48" i="7"/>
  <c r="CU48" i="7"/>
  <c r="CY48" i="7"/>
  <c r="DC48" i="7"/>
  <c r="CW48" i="7"/>
  <c r="DA48" i="7"/>
  <c r="CX48" i="7"/>
  <c r="DB48" i="7"/>
  <c r="DD48" i="7"/>
  <c r="CV48" i="7"/>
  <c r="DK48" i="7"/>
  <c r="CZ48" i="7"/>
  <c r="CK48" i="7"/>
  <c r="CO48" i="7"/>
  <c r="CS48" i="7"/>
  <c r="CM48" i="7"/>
  <c r="CQ48" i="7"/>
  <c r="CN48" i="7"/>
  <c r="CR48" i="7"/>
  <c r="CP48" i="7"/>
  <c r="CT48" i="7"/>
  <c r="CL48" i="7"/>
  <c r="DG34" i="7"/>
  <c r="DK34" i="7"/>
  <c r="DE34" i="7"/>
  <c r="DI34" i="7"/>
  <c r="DM34" i="7"/>
  <c r="DF34" i="7"/>
  <c r="DJ34" i="7"/>
  <c r="DN34" i="7"/>
  <c r="DL34" i="7"/>
  <c r="CU34" i="7"/>
  <c r="CY34" i="7"/>
  <c r="DC34" i="7"/>
  <c r="DH34" i="7"/>
  <c r="CW34" i="7"/>
  <c r="DA34" i="7"/>
  <c r="CX34" i="7"/>
  <c r="DB34" i="7"/>
  <c r="CZ34" i="7"/>
  <c r="CV34" i="7"/>
  <c r="CK34" i="7"/>
  <c r="CO34" i="7"/>
  <c r="CS34" i="7"/>
  <c r="DD34" i="7"/>
  <c r="CM34" i="7"/>
  <c r="CQ34" i="7"/>
  <c r="CN34" i="7"/>
  <c r="CR34" i="7"/>
  <c r="CT34" i="7"/>
  <c r="CL34" i="7"/>
  <c r="CP34" i="7"/>
  <c r="DG18" i="7"/>
  <c r="DK18" i="7"/>
  <c r="DE18" i="7"/>
  <c r="DI18" i="7"/>
  <c r="DM18" i="7"/>
  <c r="DF18" i="7"/>
  <c r="DJ18" i="7"/>
  <c r="DN18" i="7"/>
  <c r="DL18" i="7"/>
  <c r="DH18" i="7"/>
  <c r="CU18" i="7"/>
  <c r="CY18" i="7"/>
  <c r="DC18" i="7"/>
  <c r="CW18" i="7"/>
  <c r="DA18" i="7"/>
  <c r="CX18" i="7"/>
  <c r="DB18" i="7"/>
  <c r="CZ18" i="7"/>
  <c r="CK18" i="7"/>
  <c r="CO18" i="7"/>
  <c r="CS18" i="7"/>
  <c r="CM18" i="7"/>
  <c r="CQ18" i="7"/>
  <c r="CV18" i="7"/>
  <c r="CN18" i="7"/>
  <c r="CR18" i="7"/>
  <c r="DD18" i="7"/>
  <c r="CT18" i="7"/>
  <c r="CL18" i="7"/>
  <c r="CP18" i="7"/>
  <c r="AQ3" i="5"/>
  <c r="AB6" i="7"/>
  <c r="CC74" i="7"/>
  <c r="CG74" i="7"/>
  <c r="CA74" i="7"/>
  <c r="CE74" i="7"/>
  <c r="CI74" i="7"/>
  <c r="CB74" i="7"/>
  <c r="CF74" i="7"/>
  <c r="CJ74" i="7"/>
  <c r="CD74" i="7"/>
  <c r="BR74" i="7"/>
  <c r="BV74" i="7"/>
  <c r="BZ74" i="7"/>
  <c r="BJ74" i="7"/>
  <c r="BN74" i="7"/>
  <c r="BT74" i="7"/>
  <c r="BX74" i="7"/>
  <c r="BH74" i="7"/>
  <c r="BL74" i="7"/>
  <c r="BP74" i="7"/>
  <c r="BQ74" i="7"/>
  <c r="BU74" i="7"/>
  <c r="BY74" i="7"/>
  <c r="BI74" i="7"/>
  <c r="BM74" i="7"/>
  <c r="CH74" i="7"/>
  <c r="BK74" i="7"/>
  <c r="BO74" i="7"/>
  <c r="BW74" i="7"/>
  <c r="BS74" i="7"/>
  <c r="BG74" i="7"/>
  <c r="CC58" i="7"/>
  <c r="CG58" i="7"/>
  <c r="CA58" i="7"/>
  <c r="CE58" i="7"/>
  <c r="CI58" i="7"/>
  <c r="CB58" i="7"/>
  <c r="CF58" i="7"/>
  <c r="CJ58" i="7"/>
  <c r="CD58" i="7"/>
  <c r="BR58" i="7"/>
  <c r="BV58" i="7"/>
  <c r="BZ58" i="7"/>
  <c r="BJ58" i="7"/>
  <c r="BN58" i="7"/>
  <c r="BT58" i="7"/>
  <c r="BX58" i="7"/>
  <c r="BH58" i="7"/>
  <c r="BL58" i="7"/>
  <c r="BP58" i="7"/>
  <c r="BQ58" i="7"/>
  <c r="BU58" i="7"/>
  <c r="BY58" i="7"/>
  <c r="BI58" i="7"/>
  <c r="BM58" i="7"/>
  <c r="BK58" i="7"/>
  <c r="BS58" i="7"/>
  <c r="CH58" i="7"/>
  <c r="BW58" i="7"/>
  <c r="BO58" i="7"/>
  <c r="BG58" i="7"/>
  <c r="CC42" i="7"/>
  <c r="CG42" i="7"/>
  <c r="BQ42" i="7"/>
  <c r="BU42" i="7"/>
  <c r="BY42" i="7"/>
  <c r="CA42" i="7"/>
  <c r="CE42" i="7"/>
  <c r="CI42" i="7"/>
  <c r="BS42" i="7"/>
  <c r="BW42" i="7"/>
  <c r="CB42" i="7"/>
  <c r="CF42" i="7"/>
  <c r="CJ42" i="7"/>
  <c r="BT42" i="7"/>
  <c r="BX42" i="7"/>
  <c r="CD42" i="7"/>
  <c r="BZ42" i="7"/>
  <c r="BJ42" i="7"/>
  <c r="BN42" i="7"/>
  <c r="BR42" i="7"/>
  <c r="BH42" i="7"/>
  <c r="BL42" i="7"/>
  <c r="BP42" i="7"/>
  <c r="BV42" i="7"/>
  <c r="BI42" i="7"/>
  <c r="BM42" i="7"/>
  <c r="CH42" i="7"/>
  <c r="BK42" i="7"/>
  <c r="BG42" i="7"/>
  <c r="BO42" i="7"/>
  <c r="CC26" i="7"/>
  <c r="CG26" i="7"/>
  <c r="BQ26" i="7"/>
  <c r="BU26" i="7"/>
  <c r="BY26" i="7"/>
  <c r="CA26" i="7"/>
  <c r="CE26" i="7"/>
  <c r="CI26" i="7"/>
  <c r="BS26" i="7"/>
  <c r="BW26" i="7"/>
  <c r="CB26" i="7"/>
  <c r="CF26" i="7"/>
  <c r="CJ26" i="7"/>
  <c r="BT26" i="7"/>
  <c r="BX26" i="7"/>
  <c r="CD26" i="7"/>
  <c r="BZ26" i="7"/>
  <c r="BJ26" i="7"/>
  <c r="BN26" i="7"/>
  <c r="BR26" i="7"/>
  <c r="BH26" i="7"/>
  <c r="BL26" i="7"/>
  <c r="BP26" i="7"/>
  <c r="BV26" i="7"/>
  <c r="BI26" i="7"/>
  <c r="BM26" i="7"/>
  <c r="BK26" i="7"/>
  <c r="BO26" i="7"/>
  <c r="CH26" i="7"/>
  <c r="BG26" i="7"/>
  <c r="CA13" i="7"/>
  <c r="CE13" i="7"/>
  <c r="CI13" i="7"/>
  <c r="BS13" i="7"/>
  <c r="BW13" i="7"/>
  <c r="CC13" i="7"/>
  <c r="CG13" i="7"/>
  <c r="BQ13" i="7"/>
  <c r="BU13" i="7"/>
  <c r="BY13" i="7"/>
  <c r="CD13" i="7"/>
  <c r="CH13" i="7"/>
  <c r="BR13" i="7"/>
  <c r="BV13" i="7"/>
  <c r="BZ13" i="7"/>
  <c r="CF13" i="7"/>
  <c r="BH13" i="7"/>
  <c r="BL13" i="7"/>
  <c r="BP13" i="7"/>
  <c r="BT13" i="7"/>
  <c r="BJ13" i="7"/>
  <c r="BN13" i="7"/>
  <c r="CB13" i="7"/>
  <c r="BX13" i="7"/>
  <c r="BG13" i="7"/>
  <c r="BK13" i="7"/>
  <c r="BO13" i="7"/>
  <c r="BM13" i="7"/>
  <c r="CJ13" i="7"/>
  <c r="BI13" i="7"/>
  <c r="DF68" i="7"/>
  <c r="DJ68" i="7"/>
  <c r="DN68" i="7"/>
  <c r="DH68" i="7"/>
  <c r="DL68" i="7"/>
  <c r="DE68" i="7"/>
  <c r="DI68" i="7"/>
  <c r="DM68" i="7"/>
  <c r="CW68" i="7"/>
  <c r="DA68" i="7"/>
  <c r="DG68" i="7"/>
  <c r="CU68" i="7"/>
  <c r="CY68" i="7"/>
  <c r="DC68" i="7"/>
  <c r="DK68" i="7"/>
  <c r="CV68" i="7"/>
  <c r="CZ68" i="7"/>
  <c r="DD68" i="7"/>
  <c r="CK68" i="7"/>
  <c r="CO68" i="7"/>
  <c r="CS68" i="7"/>
  <c r="DB68" i="7"/>
  <c r="CM68" i="7"/>
  <c r="CQ68" i="7"/>
  <c r="CN68" i="7"/>
  <c r="CR68" i="7"/>
  <c r="CP68" i="7"/>
  <c r="CX68" i="7"/>
  <c r="CL68" i="7"/>
  <c r="CT68" i="7"/>
  <c r="DH55" i="7"/>
  <c r="DL55" i="7"/>
  <c r="DF55" i="7"/>
  <c r="DJ55" i="7"/>
  <c r="DN55" i="7"/>
  <c r="DG55" i="7"/>
  <c r="DK55" i="7"/>
  <c r="DI55" i="7"/>
  <c r="DM55" i="7"/>
  <c r="CU55" i="7"/>
  <c r="CY55" i="7"/>
  <c r="DC55" i="7"/>
  <c r="CW55" i="7"/>
  <c r="DA55" i="7"/>
  <c r="DE55" i="7"/>
  <c r="CX55" i="7"/>
  <c r="DB55" i="7"/>
  <c r="CV55" i="7"/>
  <c r="CM55" i="7"/>
  <c r="CQ55" i="7"/>
  <c r="DD55" i="7"/>
  <c r="CK55" i="7"/>
  <c r="CO55" i="7"/>
  <c r="CS55" i="7"/>
  <c r="CL55" i="7"/>
  <c r="CP55" i="7"/>
  <c r="CT55" i="7"/>
  <c r="CR55" i="7"/>
  <c r="CZ55" i="7"/>
  <c r="CN55" i="7"/>
  <c r="DH39" i="7"/>
  <c r="DL39" i="7"/>
  <c r="DF39" i="7"/>
  <c r="DJ39" i="7"/>
  <c r="DN39" i="7"/>
  <c r="DG39" i="7"/>
  <c r="DK39" i="7"/>
  <c r="CW39" i="7"/>
  <c r="DA39" i="7"/>
  <c r="DI39" i="7"/>
  <c r="CU39" i="7"/>
  <c r="CY39" i="7"/>
  <c r="DC39" i="7"/>
  <c r="DM39" i="7"/>
  <c r="CV39" i="7"/>
  <c r="CZ39" i="7"/>
  <c r="DD39" i="7"/>
  <c r="CX39" i="7"/>
  <c r="CM39" i="7"/>
  <c r="CQ39" i="7"/>
  <c r="CK39" i="7"/>
  <c r="CO39" i="7"/>
  <c r="CS39" i="7"/>
  <c r="CL39" i="7"/>
  <c r="CP39" i="7"/>
  <c r="CT39" i="7"/>
  <c r="DE39" i="7"/>
  <c r="CR39" i="7"/>
  <c r="DB39" i="7"/>
  <c r="CN39" i="7"/>
  <c r="DE21" i="7"/>
  <c r="DI21" i="7"/>
  <c r="DM21" i="7"/>
  <c r="DG21" i="7"/>
  <c r="DK21" i="7"/>
  <c r="DH21" i="7"/>
  <c r="DL21" i="7"/>
  <c r="DF21" i="7"/>
  <c r="DN21" i="7"/>
  <c r="CW21" i="7"/>
  <c r="DA21" i="7"/>
  <c r="DJ21" i="7"/>
  <c r="CU21" i="7"/>
  <c r="CY21" i="7"/>
  <c r="DC21" i="7"/>
  <c r="CV21" i="7"/>
  <c r="CZ21" i="7"/>
  <c r="DD21" i="7"/>
  <c r="DB21" i="7"/>
  <c r="CM21" i="7"/>
  <c r="CQ21" i="7"/>
  <c r="CK21" i="7"/>
  <c r="CO21" i="7"/>
  <c r="CS21" i="7"/>
  <c r="CX21" i="7"/>
  <c r="CL21" i="7"/>
  <c r="CP21" i="7"/>
  <c r="CT21" i="7"/>
  <c r="CN21" i="7"/>
  <c r="CR21" i="7"/>
  <c r="CA69" i="7"/>
  <c r="CE69" i="7"/>
  <c r="CI69" i="7"/>
  <c r="CC69" i="7"/>
  <c r="CG69" i="7"/>
  <c r="CD69" i="7"/>
  <c r="CH69" i="7"/>
  <c r="CF69" i="7"/>
  <c r="BT69" i="7"/>
  <c r="BX69" i="7"/>
  <c r="BH69" i="7"/>
  <c r="BL69" i="7"/>
  <c r="BP69" i="7"/>
  <c r="BR69" i="7"/>
  <c r="BV69" i="7"/>
  <c r="BZ69" i="7"/>
  <c r="BJ69" i="7"/>
  <c r="BN69" i="7"/>
  <c r="CB69" i="7"/>
  <c r="BS69" i="7"/>
  <c r="BW69" i="7"/>
  <c r="BG69" i="7"/>
  <c r="BK69" i="7"/>
  <c r="BO69" i="7"/>
  <c r="BQ69" i="7"/>
  <c r="BM69" i="7"/>
  <c r="BU69" i="7"/>
  <c r="BY69" i="7"/>
  <c r="BI69" i="7"/>
  <c r="CJ69" i="7"/>
  <c r="CA57" i="7"/>
  <c r="CE57" i="7"/>
  <c r="CI57" i="7"/>
  <c r="CC57" i="7"/>
  <c r="CG57" i="7"/>
  <c r="CD57" i="7"/>
  <c r="CH57" i="7"/>
  <c r="BR57" i="7"/>
  <c r="BT57" i="7"/>
  <c r="BX57" i="7"/>
  <c r="BH57" i="7"/>
  <c r="BL57" i="7"/>
  <c r="BP57" i="7"/>
  <c r="CF57" i="7"/>
  <c r="BQ57" i="7"/>
  <c r="BV57" i="7"/>
  <c r="BZ57" i="7"/>
  <c r="BJ57" i="7"/>
  <c r="BN57" i="7"/>
  <c r="CJ57" i="7"/>
  <c r="BS57" i="7"/>
  <c r="BW57" i="7"/>
  <c r="BG57" i="7"/>
  <c r="BK57" i="7"/>
  <c r="BO57" i="7"/>
  <c r="BY57" i="7"/>
  <c r="BM57" i="7"/>
  <c r="CB57" i="7"/>
  <c r="BU57" i="7"/>
  <c r="BI57" i="7"/>
  <c r="CA41" i="7"/>
  <c r="CE41" i="7"/>
  <c r="CI41" i="7"/>
  <c r="BS41" i="7"/>
  <c r="BW41" i="7"/>
  <c r="CC41" i="7"/>
  <c r="CG41" i="7"/>
  <c r="BQ41" i="7"/>
  <c r="BU41" i="7"/>
  <c r="BY41" i="7"/>
  <c r="CD41" i="7"/>
  <c r="CH41" i="7"/>
  <c r="BR41" i="7"/>
  <c r="BV41" i="7"/>
  <c r="BZ41" i="7"/>
  <c r="BT41" i="7"/>
  <c r="BH41" i="7"/>
  <c r="BL41" i="7"/>
  <c r="BP41" i="7"/>
  <c r="CF41" i="7"/>
  <c r="BJ41" i="7"/>
  <c r="BN41" i="7"/>
  <c r="CJ41" i="7"/>
  <c r="BG41" i="7"/>
  <c r="BK41" i="7"/>
  <c r="BO41" i="7"/>
  <c r="BI41" i="7"/>
  <c r="BX41" i="7"/>
  <c r="BM41" i="7"/>
  <c r="CB41" i="7"/>
  <c r="CA29" i="7"/>
  <c r="CE29" i="7"/>
  <c r="CI29" i="7"/>
  <c r="BS29" i="7"/>
  <c r="BW29" i="7"/>
  <c r="CC29" i="7"/>
  <c r="CG29" i="7"/>
  <c r="BQ29" i="7"/>
  <c r="BU29" i="7"/>
  <c r="BY29" i="7"/>
  <c r="CD29" i="7"/>
  <c r="CH29" i="7"/>
  <c r="BR29" i="7"/>
  <c r="BV29" i="7"/>
  <c r="BZ29" i="7"/>
  <c r="CF29" i="7"/>
  <c r="BH29" i="7"/>
  <c r="BL29" i="7"/>
  <c r="BP29" i="7"/>
  <c r="BT29" i="7"/>
  <c r="BJ29" i="7"/>
  <c r="BN29" i="7"/>
  <c r="CB29" i="7"/>
  <c r="BX29" i="7"/>
  <c r="BG29" i="7"/>
  <c r="BK29" i="7"/>
  <c r="BO29" i="7"/>
  <c r="CJ29" i="7"/>
  <c r="BM29" i="7"/>
  <c r="BI29" i="7"/>
  <c r="CC12" i="7"/>
  <c r="CG12" i="7"/>
  <c r="BQ12" i="7"/>
  <c r="BU12" i="7"/>
  <c r="BY12" i="7"/>
  <c r="CA12" i="7"/>
  <c r="CE12" i="7"/>
  <c r="CI12" i="7"/>
  <c r="BS12" i="7"/>
  <c r="BW12" i="7"/>
  <c r="CB12" i="7"/>
  <c r="CF12" i="7"/>
  <c r="CJ12" i="7"/>
  <c r="BT12" i="7"/>
  <c r="BX12" i="7"/>
  <c r="BV12" i="7"/>
  <c r="BJ12" i="7"/>
  <c r="BN12" i="7"/>
  <c r="CH12" i="7"/>
  <c r="BH12" i="7"/>
  <c r="BL12" i="7"/>
  <c r="BP12" i="7"/>
  <c r="BR12" i="7"/>
  <c r="BI12" i="7"/>
  <c r="BM12" i="7"/>
  <c r="BZ12" i="7"/>
  <c r="BG12" i="7"/>
  <c r="CD12" i="7"/>
  <c r="BK12" i="7"/>
  <c r="BO12" i="7"/>
  <c r="DH67" i="7"/>
  <c r="DL67" i="7"/>
  <c r="DF67" i="7"/>
  <c r="DJ67" i="7"/>
  <c r="DN67" i="7"/>
  <c r="DG67" i="7"/>
  <c r="DK67" i="7"/>
  <c r="DI67" i="7"/>
  <c r="CU67" i="7"/>
  <c r="CY67" i="7"/>
  <c r="DC67" i="7"/>
  <c r="CW67" i="7"/>
  <c r="DA67" i="7"/>
  <c r="DE67" i="7"/>
  <c r="CX67" i="7"/>
  <c r="DB67" i="7"/>
  <c r="DD67" i="7"/>
  <c r="CM67" i="7"/>
  <c r="CQ67" i="7"/>
  <c r="CV67" i="7"/>
  <c r="CK67" i="7"/>
  <c r="CO67" i="7"/>
  <c r="CS67" i="7"/>
  <c r="DM67" i="7"/>
  <c r="CZ67" i="7"/>
  <c r="CL67" i="7"/>
  <c r="CP67" i="7"/>
  <c r="CT67" i="7"/>
  <c r="CR67" i="7"/>
  <c r="CN67" i="7"/>
  <c r="DF50" i="7"/>
  <c r="DJ50" i="7"/>
  <c r="DN50" i="7"/>
  <c r="DH50" i="7"/>
  <c r="DL50" i="7"/>
  <c r="DE50" i="7"/>
  <c r="DI50" i="7"/>
  <c r="DM50" i="7"/>
  <c r="CU50" i="7"/>
  <c r="CY50" i="7"/>
  <c r="DC50" i="7"/>
  <c r="DK50" i="7"/>
  <c r="CW50" i="7"/>
  <c r="DA50" i="7"/>
  <c r="CX50" i="7"/>
  <c r="DB50" i="7"/>
  <c r="DG50" i="7"/>
  <c r="CZ50" i="7"/>
  <c r="CV50" i="7"/>
  <c r="DD50" i="7"/>
  <c r="CK50" i="7"/>
  <c r="CO50" i="7"/>
  <c r="CS50" i="7"/>
  <c r="CM50" i="7"/>
  <c r="CQ50" i="7"/>
  <c r="CN50" i="7"/>
  <c r="CR50" i="7"/>
  <c r="CT50" i="7"/>
  <c r="CL50" i="7"/>
  <c r="CP50" i="7"/>
  <c r="DG32" i="7"/>
  <c r="DK32" i="7"/>
  <c r="DE32" i="7"/>
  <c r="DI32" i="7"/>
  <c r="DM32" i="7"/>
  <c r="DF32" i="7"/>
  <c r="DJ32" i="7"/>
  <c r="DN32" i="7"/>
  <c r="DH32" i="7"/>
  <c r="CU32" i="7"/>
  <c r="CY32" i="7"/>
  <c r="DC32" i="7"/>
  <c r="CW32" i="7"/>
  <c r="DA32" i="7"/>
  <c r="CX32" i="7"/>
  <c r="DB32" i="7"/>
  <c r="DL32" i="7"/>
  <c r="DD32" i="7"/>
  <c r="CV32" i="7"/>
  <c r="CZ32" i="7"/>
  <c r="CK32" i="7"/>
  <c r="CO32" i="7"/>
  <c r="CS32" i="7"/>
  <c r="CM32" i="7"/>
  <c r="CQ32" i="7"/>
  <c r="CN32" i="7"/>
  <c r="CR32" i="7"/>
  <c r="CP32" i="7"/>
  <c r="CT32" i="7"/>
  <c r="CL32" i="7"/>
  <c r="DG12" i="7"/>
  <c r="DK12" i="7"/>
  <c r="DE12" i="7"/>
  <c r="DI12" i="7"/>
  <c r="DM12" i="7"/>
  <c r="DF12" i="7"/>
  <c r="DJ12" i="7"/>
  <c r="DN12" i="7"/>
  <c r="DH12" i="7"/>
  <c r="DL12" i="7"/>
  <c r="CU12" i="7"/>
  <c r="CY12" i="7"/>
  <c r="DC12" i="7"/>
  <c r="CW12" i="7"/>
  <c r="DA12" i="7"/>
  <c r="CX12" i="7"/>
  <c r="DB12" i="7"/>
  <c r="CV12" i="7"/>
  <c r="CK12" i="7"/>
  <c r="CO12" i="7"/>
  <c r="CS12" i="7"/>
  <c r="DD12" i="7"/>
  <c r="CM12" i="7"/>
  <c r="CQ12" i="7"/>
  <c r="CN12" i="7"/>
  <c r="CR12" i="7"/>
  <c r="CZ12" i="7"/>
  <c r="CP12" i="7"/>
  <c r="CL12" i="7"/>
  <c r="CT12" i="7"/>
  <c r="CA75" i="7"/>
  <c r="CE75" i="7"/>
  <c r="CI75" i="7"/>
  <c r="CC75" i="7"/>
  <c r="CG75" i="7"/>
  <c r="CD75" i="7"/>
  <c r="CH75" i="7"/>
  <c r="CJ75" i="7"/>
  <c r="BT75" i="7"/>
  <c r="BX75" i="7"/>
  <c r="BH75" i="7"/>
  <c r="BL75" i="7"/>
  <c r="BP75" i="7"/>
  <c r="CB75" i="7"/>
  <c r="BR75" i="7"/>
  <c r="BV75" i="7"/>
  <c r="BZ75" i="7"/>
  <c r="BJ75" i="7"/>
  <c r="BN75" i="7"/>
  <c r="CF75" i="7"/>
  <c r="BS75" i="7"/>
  <c r="BW75" i="7"/>
  <c r="BG75" i="7"/>
  <c r="BK75" i="7"/>
  <c r="BO75" i="7"/>
  <c r="BU75" i="7"/>
  <c r="BI75" i="7"/>
  <c r="BQ75" i="7"/>
  <c r="BM75" i="7"/>
  <c r="BY75" i="7"/>
  <c r="CA63" i="7"/>
  <c r="CE63" i="7"/>
  <c r="CI63" i="7"/>
  <c r="CC63" i="7"/>
  <c r="CG63" i="7"/>
  <c r="CD63" i="7"/>
  <c r="CH63" i="7"/>
  <c r="CB63" i="7"/>
  <c r="BT63" i="7"/>
  <c r="BX63" i="7"/>
  <c r="BH63" i="7"/>
  <c r="BL63" i="7"/>
  <c r="BP63" i="7"/>
  <c r="CJ63" i="7"/>
  <c r="BR63" i="7"/>
  <c r="BV63" i="7"/>
  <c r="BZ63" i="7"/>
  <c r="BJ63" i="7"/>
  <c r="BN63" i="7"/>
  <c r="BS63" i="7"/>
  <c r="BW63" i="7"/>
  <c r="BG63" i="7"/>
  <c r="BK63" i="7"/>
  <c r="BO63" i="7"/>
  <c r="BI63" i="7"/>
  <c r="CF63" i="7"/>
  <c r="BQ63" i="7"/>
  <c r="BM63" i="7"/>
  <c r="BU63" i="7"/>
  <c r="BY63" i="7"/>
  <c r="CA55" i="7"/>
  <c r="CE55" i="7"/>
  <c r="CI55" i="7"/>
  <c r="BS55" i="7"/>
  <c r="BW55" i="7"/>
  <c r="CC55" i="7"/>
  <c r="CG55" i="7"/>
  <c r="CD55" i="7"/>
  <c r="CH55" i="7"/>
  <c r="BR55" i="7"/>
  <c r="BV55" i="7"/>
  <c r="BZ55" i="7"/>
  <c r="CB55" i="7"/>
  <c r="BQ55" i="7"/>
  <c r="BY55" i="7"/>
  <c r="BH55" i="7"/>
  <c r="BL55" i="7"/>
  <c r="BP55" i="7"/>
  <c r="CJ55" i="7"/>
  <c r="BU55" i="7"/>
  <c r="BJ55" i="7"/>
  <c r="BN55" i="7"/>
  <c r="BX55" i="7"/>
  <c r="BG55" i="7"/>
  <c r="BK55" i="7"/>
  <c r="BO55" i="7"/>
  <c r="CF55" i="7"/>
  <c r="BT55" i="7"/>
  <c r="BI55" i="7"/>
  <c r="BM55" i="7"/>
  <c r="CA47" i="7"/>
  <c r="CE47" i="7"/>
  <c r="CI47" i="7"/>
  <c r="BS47" i="7"/>
  <c r="BW47" i="7"/>
  <c r="CC47" i="7"/>
  <c r="CG47" i="7"/>
  <c r="BQ47" i="7"/>
  <c r="BU47" i="7"/>
  <c r="BY47" i="7"/>
  <c r="CD47" i="7"/>
  <c r="CH47" i="7"/>
  <c r="BR47" i="7"/>
  <c r="BV47" i="7"/>
  <c r="BZ47" i="7"/>
  <c r="CB47" i="7"/>
  <c r="BX47" i="7"/>
  <c r="BH47" i="7"/>
  <c r="BL47" i="7"/>
  <c r="BP47" i="7"/>
  <c r="CJ47" i="7"/>
  <c r="BJ47" i="7"/>
  <c r="BN47" i="7"/>
  <c r="BT47" i="7"/>
  <c r="BG47" i="7"/>
  <c r="BK47" i="7"/>
  <c r="BO47" i="7"/>
  <c r="BI47" i="7"/>
  <c r="CF47" i="7"/>
  <c r="BM47" i="7"/>
  <c r="CA35" i="7"/>
  <c r="CE35" i="7"/>
  <c r="CI35" i="7"/>
  <c r="BS35" i="7"/>
  <c r="BW35" i="7"/>
  <c r="CC35" i="7"/>
  <c r="CG35" i="7"/>
  <c r="BQ35" i="7"/>
  <c r="BU35" i="7"/>
  <c r="BY35" i="7"/>
  <c r="CD35" i="7"/>
  <c r="CH35" i="7"/>
  <c r="BR35" i="7"/>
  <c r="BV35" i="7"/>
  <c r="BZ35" i="7"/>
  <c r="CJ35" i="7"/>
  <c r="BH35" i="7"/>
  <c r="BL35" i="7"/>
  <c r="BP35" i="7"/>
  <c r="CB35" i="7"/>
  <c r="BX35" i="7"/>
  <c r="BJ35" i="7"/>
  <c r="BN35" i="7"/>
  <c r="CF35" i="7"/>
  <c r="BG35" i="7"/>
  <c r="BK35" i="7"/>
  <c r="BO35" i="7"/>
  <c r="BT35" i="7"/>
  <c r="BI35" i="7"/>
  <c r="BM35" i="7"/>
  <c r="CA31" i="7"/>
  <c r="CE31" i="7"/>
  <c r="CI31" i="7"/>
  <c r="BS31" i="7"/>
  <c r="BW31" i="7"/>
  <c r="CC31" i="7"/>
  <c r="CG31" i="7"/>
  <c r="BQ31" i="7"/>
  <c r="BU31" i="7"/>
  <c r="BY31" i="7"/>
  <c r="CD31" i="7"/>
  <c r="CH31" i="7"/>
  <c r="BR31" i="7"/>
  <c r="BV31" i="7"/>
  <c r="BZ31" i="7"/>
  <c r="CB31" i="7"/>
  <c r="BX31" i="7"/>
  <c r="BH31" i="7"/>
  <c r="BL31" i="7"/>
  <c r="BP31" i="7"/>
  <c r="CJ31" i="7"/>
  <c r="BJ31" i="7"/>
  <c r="BN31" i="7"/>
  <c r="BT31" i="7"/>
  <c r="BG31" i="7"/>
  <c r="BK31" i="7"/>
  <c r="BO31" i="7"/>
  <c r="BI31" i="7"/>
  <c r="CF31" i="7"/>
  <c r="BM31" i="7"/>
  <c r="CA19" i="7"/>
  <c r="CE19" i="7"/>
  <c r="CI19" i="7"/>
  <c r="BS19" i="7"/>
  <c r="BW19" i="7"/>
  <c r="CC19" i="7"/>
  <c r="CG19" i="7"/>
  <c r="BQ19" i="7"/>
  <c r="BU19" i="7"/>
  <c r="BY19" i="7"/>
  <c r="CD19" i="7"/>
  <c r="CH19" i="7"/>
  <c r="BR19" i="7"/>
  <c r="BV19" i="7"/>
  <c r="BZ19" i="7"/>
  <c r="CJ19" i="7"/>
  <c r="BH19" i="7"/>
  <c r="BL19" i="7"/>
  <c r="BP19" i="7"/>
  <c r="CB19" i="7"/>
  <c r="BX19" i="7"/>
  <c r="BJ19" i="7"/>
  <c r="BN19" i="7"/>
  <c r="CF19" i="7"/>
  <c r="BG19" i="7"/>
  <c r="BK19" i="7"/>
  <c r="BO19" i="7"/>
  <c r="BT19" i="7"/>
  <c r="BI19" i="7"/>
  <c r="BM19" i="7"/>
  <c r="CC6" i="7"/>
  <c r="CG6" i="7"/>
  <c r="CA6" i="7"/>
  <c r="CE6" i="7"/>
  <c r="CI6" i="7"/>
  <c r="CB6" i="7"/>
  <c r="CF6" i="7"/>
  <c r="CJ6" i="7"/>
  <c r="BQ6" i="7"/>
  <c r="BU6" i="7"/>
  <c r="BY6" i="7"/>
  <c r="CD6" i="7"/>
  <c r="BS6" i="7"/>
  <c r="BW6" i="7"/>
  <c r="CH6" i="7"/>
  <c r="BT6" i="7"/>
  <c r="BX6" i="7"/>
  <c r="BR6" i="7"/>
  <c r="BJ6" i="7"/>
  <c r="BN6" i="7"/>
  <c r="BZ6" i="7"/>
  <c r="BH6" i="7"/>
  <c r="BL6" i="7"/>
  <c r="BP6" i="7"/>
  <c r="BI6" i="7"/>
  <c r="BM6" i="7"/>
  <c r="BV6" i="7"/>
  <c r="BK6" i="7"/>
  <c r="BO6" i="7"/>
  <c r="BG6" i="7"/>
  <c r="DH69" i="7"/>
  <c r="DL69" i="7"/>
  <c r="DF69" i="7"/>
  <c r="DJ69" i="7"/>
  <c r="DN69" i="7"/>
  <c r="DG69" i="7"/>
  <c r="DK69" i="7"/>
  <c r="DE69" i="7"/>
  <c r="CU69" i="7"/>
  <c r="CY69" i="7"/>
  <c r="DC69" i="7"/>
  <c r="DM69" i="7"/>
  <c r="CW69" i="7"/>
  <c r="DA69" i="7"/>
  <c r="CX69" i="7"/>
  <c r="DB69" i="7"/>
  <c r="DI69" i="7"/>
  <c r="CZ69" i="7"/>
  <c r="CM69" i="7"/>
  <c r="CQ69" i="7"/>
  <c r="CK69" i="7"/>
  <c r="CO69" i="7"/>
  <c r="CS69" i="7"/>
  <c r="CV69" i="7"/>
  <c r="CL69" i="7"/>
  <c r="CP69" i="7"/>
  <c r="CT69" i="7"/>
  <c r="CN69" i="7"/>
  <c r="DD69" i="7"/>
  <c r="CR69" i="7"/>
  <c r="DF60" i="7"/>
  <c r="DJ60" i="7"/>
  <c r="DN60" i="7"/>
  <c r="DH60" i="7"/>
  <c r="DL60" i="7"/>
  <c r="DE60" i="7"/>
  <c r="DI60" i="7"/>
  <c r="DM60" i="7"/>
  <c r="DG60" i="7"/>
  <c r="DK60" i="7"/>
  <c r="CW60" i="7"/>
  <c r="DA60" i="7"/>
  <c r="CU60" i="7"/>
  <c r="CY60" i="7"/>
  <c r="DC60" i="7"/>
  <c r="CV60" i="7"/>
  <c r="CZ60" i="7"/>
  <c r="DD60" i="7"/>
  <c r="CK60" i="7"/>
  <c r="CO60" i="7"/>
  <c r="CS60" i="7"/>
  <c r="DB60" i="7"/>
  <c r="CM60" i="7"/>
  <c r="CQ60" i="7"/>
  <c r="CN60" i="7"/>
  <c r="CR60" i="7"/>
  <c r="CP60" i="7"/>
  <c r="CL60" i="7"/>
  <c r="CX60" i="7"/>
  <c r="CT60" i="7"/>
  <c r="DF52" i="7"/>
  <c r="DJ52" i="7"/>
  <c r="DN52" i="7"/>
  <c r="DH52" i="7"/>
  <c r="DL52" i="7"/>
  <c r="DE52" i="7"/>
  <c r="DI52" i="7"/>
  <c r="DM52" i="7"/>
  <c r="CU52" i="7"/>
  <c r="DG52" i="7"/>
  <c r="DK52" i="7"/>
  <c r="CX52" i="7"/>
  <c r="CV52" i="7"/>
  <c r="DA52" i="7"/>
  <c r="CY52" i="7"/>
  <c r="DC52" i="7"/>
  <c r="CZ52" i="7"/>
  <c r="DD52" i="7"/>
  <c r="CK52" i="7"/>
  <c r="CO52" i="7"/>
  <c r="CS52" i="7"/>
  <c r="DB52" i="7"/>
  <c r="CM52" i="7"/>
  <c r="CQ52" i="7"/>
  <c r="CN52" i="7"/>
  <c r="CR52" i="7"/>
  <c r="CW52" i="7"/>
  <c r="CP52" i="7"/>
  <c r="CL52" i="7"/>
  <c r="CT52" i="7"/>
  <c r="DF44" i="7"/>
  <c r="DJ44" i="7"/>
  <c r="DN44" i="7"/>
  <c r="DH44" i="7"/>
  <c r="DL44" i="7"/>
  <c r="DE44" i="7"/>
  <c r="DI44" i="7"/>
  <c r="DM44" i="7"/>
  <c r="CU44" i="7"/>
  <c r="CY44" i="7"/>
  <c r="DC44" i="7"/>
  <c r="DG44" i="7"/>
  <c r="CW44" i="7"/>
  <c r="DA44" i="7"/>
  <c r="DK44" i="7"/>
  <c r="CX44" i="7"/>
  <c r="DB44" i="7"/>
  <c r="CV44" i="7"/>
  <c r="DD44" i="7"/>
  <c r="CZ44" i="7"/>
  <c r="CK44" i="7"/>
  <c r="CO44" i="7"/>
  <c r="CS44" i="7"/>
  <c r="CM44" i="7"/>
  <c r="CQ44" i="7"/>
  <c r="CN44" i="7"/>
  <c r="CR44" i="7"/>
  <c r="CP44" i="7"/>
  <c r="CL44" i="7"/>
  <c r="CT44" i="7"/>
  <c r="DG30" i="7"/>
  <c r="DK30" i="7"/>
  <c r="DE30" i="7"/>
  <c r="DI30" i="7"/>
  <c r="DM30" i="7"/>
  <c r="DF30" i="7"/>
  <c r="DJ30" i="7"/>
  <c r="DN30" i="7"/>
  <c r="DL30" i="7"/>
  <c r="DH30" i="7"/>
  <c r="CU30" i="7"/>
  <c r="CY30" i="7"/>
  <c r="DC30" i="7"/>
  <c r="CW30" i="7"/>
  <c r="DA30" i="7"/>
  <c r="CX30" i="7"/>
  <c r="DB30" i="7"/>
  <c r="CK30" i="7"/>
  <c r="CO30" i="7"/>
  <c r="CZ30" i="7"/>
  <c r="DD30" i="7"/>
  <c r="CN30" i="7"/>
  <c r="CR30" i="7"/>
  <c r="CQ30" i="7"/>
  <c r="CM30" i="7"/>
  <c r="CT30" i="7"/>
  <c r="CV30" i="7"/>
  <c r="CP30" i="7"/>
  <c r="CS30" i="7"/>
  <c r="CL30" i="7"/>
  <c r="DG22" i="7"/>
  <c r="DK22" i="7"/>
  <c r="DE22" i="7"/>
  <c r="DI22" i="7"/>
  <c r="DM22" i="7"/>
  <c r="DF22" i="7"/>
  <c r="DJ22" i="7"/>
  <c r="DN22" i="7"/>
  <c r="DL22" i="7"/>
  <c r="DH22" i="7"/>
  <c r="CU22" i="7"/>
  <c r="CY22" i="7"/>
  <c r="DC22" i="7"/>
  <c r="CW22" i="7"/>
  <c r="DA22" i="7"/>
  <c r="CX22" i="7"/>
  <c r="DB22" i="7"/>
  <c r="CK22" i="7"/>
  <c r="CO22" i="7"/>
  <c r="CS22" i="7"/>
  <c r="CZ22" i="7"/>
  <c r="CM22" i="7"/>
  <c r="CQ22" i="7"/>
  <c r="DD22" i="7"/>
  <c r="CN22" i="7"/>
  <c r="CR22" i="7"/>
  <c r="CL22" i="7"/>
  <c r="CV22" i="7"/>
  <c r="CT22" i="7"/>
  <c r="CP22" i="7"/>
  <c r="DG10" i="7"/>
  <c r="DK10" i="7"/>
  <c r="DE10" i="7"/>
  <c r="DI10" i="7"/>
  <c r="DM10" i="7"/>
  <c r="DF10" i="7"/>
  <c r="DJ10" i="7"/>
  <c r="DN10" i="7"/>
  <c r="DL10" i="7"/>
  <c r="CU10" i="7"/>
  <c r="CY10" i="7"/>
  <c r="DC10" i="7"/>
  <c r="CW10" i="7"/>
  <c r="DA10" i="7"/>
  <c r="DH10" i="7"/>
  <c r="CX10" i="7"/>
  <c r="DB10" i="7"/>
  <c r="CZ10" i="7"/>
  <c r="CK10" i="7"/>
  <c r="CO10" i="7"/>
  <c r="CS10" i="7"/>
  <c r="CM10" i="7"/>
  <c r="CQ10" i="7"/>
  <c r="CV10" i="7"/>
  <c r="CN10" i="7"/>
  <c r="CR10" i="7"/>
  <c r="CT10" i="7"/>
  <c r="CL10" i="7"/>
  <c r="DD10" i="7"/>
  <c r="CP10" i="7"/>
  <c r="CC70" i="7"/>
  <c r="CG70" i="7"/>
  <c r="CA70" i="7"/>
  <c r="CE70" i="7"/>
  <c r="CI70" i="7"/>
  <c r="CB70" i="7"/>
  <c r="CF70" i="7"/>
  <c r="CJ70" i="7"/>
  <c r="BR70" i="7"/>
  <c r="BV70" i="7"/>
  <c r="BZ70" i="7"/>
  <c r="BJ70" i="7"/>
  <c r="BN70" i="7"/>
  <c r="CD70" i="7"/>
  <c r="BT70" i="7"/>
  <c r="BX70" i="7"/>
  <c r="BH70" i="7"/>
  <c r="BL70" i="7"/>
  <c r="BP70" i="7"/>
  <c r="CH70" i="7"/>
  <c r="BQ70" i="7"/>
  <c r="BU70" i="7"/>
  <c r="BY70" i="7"/>
  <c r="BI70" i="7"/>
  <c r="BM70" i="7"/>
  <c r="BW70" i="7"/>
  <c r="BK70" i="7"/>
  <c r="BS70" i="7"/>
  <c r="BO70" i="7"/>
  <c r="BG70" i="7"/>
  <c r="CC66" i="7"/>
  <c r="CG66" i="7"/>
  <c r="CA66" i="7"/>
  <c r="CE66" i="7"/>
  <c r="CI66" i="7"/>
  <c r="CB66" i="7"/>
  <c r="CF66" i="7"/>
  <c r="CJ66" i="7"/>
  <c r="CD66" i="7"/>
  <c r="BR66" i="7"/>
  <c r="BV66" i="7"/>
  <c r="BZ66" i="7"/>
  <c r="BJ66" i="7"/>
  <c r="BN66" i="7"/>
  <c r="BT66" i="7"/>
  <c r="BX66" i="7"/>
  <c r="BH66" i="7"/>
  <c r="BL66" i="7"/>
  <c r="BP66" i="7"/>
  <c r="BQ66" i="7"/>
  <c r="BU66" i="7"/>
  <c r="BY66" i="7"/>
  <c r="BI66" i="7"/>
  <c r="BM66" i="7"/>
  <c r="BK66" i="7"/>
  <c r="BW66" i="7"/>
  <c r="CH66" i="7"/>
  <c r="BG66" i="7"/>
  <c r="BS66" i="7"/>
  <c r="BO66" i="7"/>
  <c r="CC54" i="7"/>
  <c r="CG54" i="7"/>
  <c r="BQ54" i="7"/>
  <c r="BU54" i="7"/>
  <c r="BY54" i="7"/>
  <c r="CA54" i="7"/>
  <c r="CE54" i="7"/>
  <c r="CI54" i="7"/>
  <c r="CB54" i="7"/>
  <c r="CF54" i="7"/>
  <c r="CJ54" i="7"/>
  <c r="BT54" i="7"/>
  <c r="BX54" i="7"/>
  <c r="BS54" i="7"/>
  <c r="BJ54" i="7"/>
  <c r="BN54" i="7"/>
  <c r="CD54" i="7"/>
  <c r="BW54" i="7"/>
  <c r="BH54" i="7"/>
  <c r="BL54" i="7"/>
  <c r="BP54" i="7"/>
  <c r="CH54" i="7"/>
  <c r="BR54" i="7"/>
  <c r="BZ54" i="7"/>
  <c r="BI54" i="7"/>
  <c r="BM54" i="7"/>
  <c r="BK54" i="7"/>
  <c r="BV54" i="7"/>
  <c r="BO54" i="7"/>
  <c r="BG54" i="7"/>
  <c r="CC46" i="7"/>
  <c r="CG46" i="7"/>
  <c r="BQ46" i="7"/>
  <c r="BU46" i="7"/>
  <c r="BY46" i="7"/>
  <c r="CA46" i="7"/>
  <c r="CE46" i="7"/>
  <c r="CI46" i="7"/>
  <c r="BS46" i="7"/>
  <c r="BW46" i="7"/>
  <c r="CB46" i="7"/>
  <c r="CF46" i="7"/>
  <c r="CJ46" i="7"/>
  <c r="BT46" i="7"/>
  <c r="BX46" i="7"/>
  <c r="BR46" i="7"/>
  <c r="BJ46" i="7"/>
  <c r="BN46" i="7"/>
  <c r="CD46" i="7"/>
  <c r="BZ46" i="7"/>
  <c r="BH46" i="7"/>
  <c r="BL46" i="7"/>
  <c r="BP46" i="7"/>
  <c r="CH46" i="7"/>
  <c r="BI46" i="7"/>
  <c r="BM46" i="7"/>
  <c r="BV46" i="7"/>
  <c r="BG46" i="7"/>
  <c r="BK46" i="7"/>
  <c r="BO46" i="7"/>
  <c r="CC38" i="7"/>
  <c r="CG38" i="7"/>
  <c r="BQ38" i="7"/>
  <c r="BU38" i="7"/>
  <c r="BY38" i="7"/>
  <c r="CA38" i="7"/>
  <c r="CE38" i="7"/>
  <c r="CI38" i="7"/>
  <c r="BS38" i="7"/>
  <c r="BW38" i="7"/>
  <c r="CB38" i="7"/>
  <c r="CF38" i="7"/>
  <c r="CJ38" i="7"/>
  <c r="BT38" i="7"/>
  <c r="BX38" i="7"/>
  <c r="BR38" i="7"/>
  <c r="BJ38" i="7"/>
  <c r="BN38" i="7"/>
  <c r="CD38" i="7"/>
  <c r="BZ38" i="7"/>
  <c r="BH38" i="7"/>
  <c r="BL38" i="7"/>
  <c r="BP38" i="7"/>
  <c r="CH38" i="7"/>
  <c r="BI38" i="7"/>
  <c r="BM38" i="7"/>
  <c r="BV38" i="7"/>
  <c r="BK38" i="7"/>
  <c r="BG38" i="7"/>
  <c r="BO38" i="7"/>
  <c r="CC30" i="7"/>
  <c r="CG30" i="7"/>
  <c r="BQ30" i="7"/>
  <c r="BU30" i="7"/>
  <c r="BY30" i="7"/>
  <c r="CA30" i="7"/>
  <c r="CE30" i="7"/>
  <c r="CI30" i="7"/>
  <c r="BS30" i="7"/>
  <c r="BW30" i="7"/>
  <c r="CB30" i="7"/>
  <c r="CF30" i="7"/>
  <c r="CJ30" i="7"/>
  <c r="BT30" i="7"/>
  <c r="BX30" i="7"/>
  <c r="BR30" i="7"/>
  <c r="BJ30" i="7"/>
  <c r="BN30" i="7"/>
  <c r="CD30" i="7"/>
  <c r="BZ30" i="7"/>
  <c r="BH30" i="7"/>
  <c r="BL30" i="7"/>
  <c r="BP30" i="7"/>
  <c r="CH30" i="7"/>
  <c r="BI30" i="7"/>
  <c r="BM30" i="7"/>
  <c r="BG30" i="7"/>
  <c r="BK30" i="7"/>
  <c r="BV30" i="7"/>
  <c r="BO30" i="7"/>
  <c r="CC18" i="7"/>
  <c r="CG18" i="7"/>
  <c r="BQ18" i="7"/>
  <c r="BU18" i="7"/>
  <c r="BY18" i="7"/>
  <c r="CA18" i="7"/>
  <c r="CE18" i="7"/>
  <c r="CI18" i="7"/>
  <c r="BS18" i="7"/>
  <c r="BW18" i="7"/>
  <c r="CB18" i="7"/>
  <c r="CF18" i="7"/>
  <c r="CJ18" i="7"/>
  <c r="BT18" i="7"/>
  <c r="BX18" i="7"/>
  <c r="CD18" i="7"/>
  <c r="BZ18" i="7"/>
  <c r="BJ18" i="7"/>
  <c r="BN18" i="7"/>
  <c r="BR18" i="7"/>
  <c r="BH18" i="7"/>
  <c r="BL18" i="7"/>
  <c r="BP18" i="7"/>
  <c r="BV18" i="7"/>
  <c r="BI18" i="7"/>
  <c r="BM18" i="7"/>
  <c r="BK18" i="7"/>
  <c r="CH18" i="7"/>
  <c r="BO18" i="7"/>
  <c r="BG18" i="7"/>
  <c r="CA9" i="7"/>
  <c r="CE9" i="7"/>
  <c r="CI9" i="7"/>
  <c r="BS9" i="7"/>
  <c r="BW9" i="7"/>
  <c r="CC9" i="7"/>
  <c r="CG9" i="7"/>
  <c r="BQ9" i="7"/>
  <c r="BU9" i="7"/>
  <c r="BY9" i="7"/>
  <c r="CD9" i="7"/>
  <c r="CH9" i="7"/>
  <c r="BR9" i="7"/>
  <c r="BV9" i="7"/>
  <c r="BZ9" i="7"/>
  <c r="BT9" i="7"/>
  <c r="BH9" i="7"/>
  <c r="BL9" i="7"/>
  <c r="BP9" i="7"/>
  <c r="CF9" i="7"/>
  <c r="BJ9" i="7"/>
  <c r="BN9" i="7"/>
  <c r="CJ9" i="7"/>
  <c r="BG9" i="7"/>
  <c r="BK9" i="7"/>
  <c r="BO9" i="7"/>
  <c r="BX9" i="7"/>
  <c r="BM9" i="7"/>
  <c r="CB9" i="7"/>
  <c r="BI9" i="7"/>
  <c r="DH73" i="7"/>
  <c r="DL73" i="7"/>
  <c r="DF73" i="7"/>
  <c r="DJ73" i="7"/>
  <c r="DN73" i="7"/>
  <c r="DG73" i="7"/>
  <c r="DK73" i="7"/>
  <c r="DM73" i="7"/>
  <c r="CU73" i="7"/>
  <c r="CY73" i="7"/>
  <c r="DC73" i="7"/>
  <c r="DE73" i="7"/>
  <c r="CW73" i="7"/>
  <c r="DA73" i="7"/>
  <c r="DI73" i="7"/>
  <c r="CX73" i="7"/>
  <c r="DB73" i="7"/>
  <c r="CM73" i="7"/>
  <c r="CQ73" i="7"/>
  <c r="CZ73" i="7"/>
  <c r="CK73" i="7"/>
  <c r="CO73" i="7"/>
  <c r="CS73" i="7"/>
  <c r="DD73" i="7"/>
  <c r="CL73" i="7"/>
  <c r="CP73" i="7"/>
  <c r="CT73" i="7"/>
  <c r="CN73" i="7"/>
  <c r="CV73" i="7"/>
  <c r="CR73" i="7"/>
  <c r="DF64" i="7"/>
  <c r="DJ64" i="7"/>
  <c r="DH64" i="7"/>
  <c r="DE64" i="7"/>
  <c r="DI64" i="7"/>
  <c r="DG64" i="7"/>
  <c r="DN64" i="7"/>
  <c r="DL64" i="7"/>
  <c r="DM64" i="7"/>
  <c r="CW64" i="7"/>
  <c r="DA64" i="7"/>
  <c r="CU64" i="7"/>
  <c r="CY64" i="7"/>
  <c r="DC64" i="7"/>
  <c r="CV64" i="7"/>
  <c r="CZ64" i="7"/>
  <c r="DD64" i="7"/>
  <c r="DB64" i="7"/>
  <c r="CK64" i="7"/>
  <c r="CO64" i="7"/>
  <c r="CS64" i="7"/>
  <c r="CM64" i="7"/>
  <c r="CQ64" i="7"/>
  <c r="CX64" i="7"/>
  <c r="CN64" i="7"/>
  <c r="CR64" i="7"/>
  <c r="CP64" i="7"/>
  <c r="CT64" i="7"/>
  <c r="DK64" i="7"/>
  <c r="CL64" i="7"/>
  <c r="DH51" i="7"/>
  <c r="DL51" i="7"/>
  <c r="DF51" i="7"/>
  <c r="DJ51" i="7"/>
  <c r="DN51" i="7"/>
  <c r="DG51" i="7"/>
  <c r="DK51" i="7"/>
  <c r="DI51" i="7"/>
  <c r="CW51" i="7"/>
  <c r="DA51" i="7"/>
  <c r="CU51" i="7"/>
  <c r="CY51" i="7"/>
  <c r="DC51" i="7"/>
  <c r="DE51" i="7"/>
  <c r="CV51" i="7"/>
  <c r="CZ51" i="7"/>
  <c r="DD51" i="7"/>
  <c r="CX51" i="7"/>
  <c r="DB51" i="7"/>
  <c r="CM51" i="7"/>
  <c r="CQ51" i="7"/>
  <c r="CK51" i="7"/>
  <c r="CO51" i="7"/>
  <c r="CS51" i="7"/>
  <c r="DM51" i="7"/>
  <c r="CL51" i="7"/>
  <c r="CP51" i="7"/>
  <c r="CT51" i="7"/>
  <c r="CR51" i="7"/>
  <c r="CN51" i="7"/>
  <c r="DH43" i="7"/>
  <c r="DL43" i="7"/>
  <c r="DF43" i="7"/>
  <c r="DJ43" i="7"/>
  <c r="DN43" i="7"/>
  <c r="DG43" i="7"/>
  <c r="DK43" i="7"/>
  <c r="DI43" i="7"/>
  <c r="CW43" i="7"/>
  <c r="DA43" i="7"/>
  <c r="CU43" i="7"/>
  <c r="CY43" i="7"/>
  <c r="DC43" i="7"/>
  <c r="DE43" i="7"/>
  <c r="CV43" i="7"/>
  <c r="CZ43" i="7"/>
  <c r="DD43" i="7"/>
  <c r="DM43" i="7"/>
  <c r="CX43" i="7"/>
  <c r="DB43" i="7"/>
  <c r="CM43" i="7"/>
  <c r="CQ43" i="7"/>
  <c r="CK43" i="7"/>
  <c r="CO43" i="7"/>
  <c r="CS43" i="7"/>
  <c r="CL43" i="7"/>
  <c r="CP43" i="7"/>
  <c r="CT43" i="7"/>
  <c r="CR43" i="7"/>
  <c r="CN43" i="7"/>
  <c r="DE33" i="7"/>
  <c r="DI33" i="7"/>
  <c r="DM33" i="7"/>
  <c r="DG33" i="7"/>
  <c r="DK33" i="7"/>
  <c r="DH33" i="7"/>
  <c r="DL33" i="7"/>
  <c r="DN33" i="7"/>
  <c r="DF33" i="7"/>
  <c r="DJ33" i="7"/>
  <c r="CW33" i="7"/>
  <c r="DA33" i="7"/>
  <c r="CU33" i="7"/>
  <c r="CY33" i="7"/>
  <c r="DC33" i="7"/>
  <c r="CV33" i="7"/>
  <c r="CZ33" i="7"/>
  <c r="DD33" i="7"/>
  <c r="DB33" i="7"/>
  <c r="CM33" i="7"/>
  <c r="CQ33" i="7"/>
  <c r="CK33" i="7"/>
  <c r="CO33" i="7"/>
  <c r="CS33" i="7"/>
  <c r="CL33" i="7"/>
  <c r="CP33" i="7"/>
  <c r="CT33" i="7"/>
  <c r="CN33" i="7"/>
  <c r="CX33" i="7"/>
  <c r="CR33" i="7"/>
  <c r="DE25" i="7"/>
  <c r="DI25" i="7"/>
  <c r="DM25" i="7"/>
  <c r="DG25" i="7"/>
  <c r="DK25" i="7"/>
  <c r="DH25" i="7"/>
  <c r="DL25" i="7"/>
  <c r="DN25" i="7"/>
  <c r="DF25" i="7"/>
  <c r="DJ25" i="7"/>
  <c r="CW25" i="7"/>
  <c r="DA25" i="7"/>
  <c r="CU25" i="7"/>
  <c r="CY25" i="7"/>
  <c r="DC25" i="7"/>
  <c r="CV25" i="7"/>
  <c r="CZ25" i="7"/>
  <c r="DD25" i="7"/>
  <c r="CM25" i="7"/>
  <c r="CQ25" i="7"/>
  <c r="DB25" i="7"/>
  <c r="CK25" i="7"/>
  <c r="CO25" i="7"/>
  <c r="CS25" i="7"/>
  <c r="CL25" i="7"/>
  <c r="CP25" i="7"/>
  <c r="CT25" i="7"/>
  <c r="CX25" i="7"/>
  <c r="CN25" i="7"/>
  <c r="CR25" i="7"/>
  <c r="DE17" i="7"/>
  <c r="DI17" i="7"/>
  <c r="DM17" i="7"/>
  <c r="DG17" i="7"/>
  <c r="DK17" i="7"/>
  <c r="DH17" i="7"/>
  <c r="DL17" i="7"/>
  <c r="DN17" i="7"/>
  <c r="DF17" i="7"/>
  <c r="DJ17" i="7"/>
  <c r="CW17" i="7"/>
  <c r="DA17" i="7"/>
  <c r="CU17" i="7"/>
  <c r="CY17" i="7"/>
  <c r="DC17" i="7"/>
  <c r="CV17" i="7"/>
  <c r="CZ17" i="7"/>
  <c r="DD17" i="7"/>
  <c r="CM17" i="7"/>
  <c r="CQ17" i="7"/>
  <c r="DB17" i="7"/>
  <c r="CK17" i="7"/>
  <c r="CO17" i="7"/>
  <c r="CS17" i="7"/>
  <c r="CL17" i="7"/>
  <c r="CP17" i="7"/>
  <c r="CT17" i="7"/>
  <c r="CN17" i="7"/>
  <c r="CX17" i="7"/>
  <c r="CR17" i="7"/>
  <c r="DE13" i="7"/>
  <c r="DI13" i="7"/>
  <c r="DM13" i="7"/>
  <c r="DG13" i="7"/>
  <c r="DK13" i="7"/>
  <c r="DH13" i="7"/>
  <c r="DL13" i="7"/>
  <c r="DF13" i="7"/>
  <c r="DN13" i="7"/>
  <c r="CW13" i="7"/>
  <c r="DA13" i="7"/>
  <c r="CU13" i="7"/>
  <c r="CY13" i="7"/>
  <c r="DC13" i="7"/>
  <c r="CV13" i="7"/>
  <c r="CZ13" i="7"/>
  <c r="DD13" i="7"/>
  <c r="DB13" i="7"/>
  <c r="CM13" i="7"/>
  <c r="CQ13" i="7"/>
  <c r="CK13" i="7"/>
  <c r="CO13" i="7"/>
  <c r="CS13" i="7"/>
  <c r="CX13" i="7"/>
  <c r="CL13" i="7"/>
  <c r="CP13" i="7"/>
  <c r="CT13" i="7"/>
  <c r="DJ13" i="7"/>
  <c r="CN13" i="7"/>
  <c r="CR13" i="7"/>
  <c r="DE7" i="7"/>
  <c r="DI7" i="7"/>
  <c r="DM7" i="7"/>
  <c r="DG7" i="7"/>
  <c r="DK7" i="7"/>
  <c r="DH7" i="7"/>
  <c r="DL7" i="7"/>
  <c r="DJ7" i="7"/>
  <c r="DN7" i="7"/>
  <c r="CW7" i="7"/>
  <c r="DA7" i="7"/>
  <c r="CU7" i="7"/>
  <c r="CY7" i="7"/>
  <c r="DC7" i="7"/>
  <c r="CV7" i="7"/>
  <c r="CZ7" i="7"/>
  <c r="DD7" i="7"/>
  <c r="DF7" i="7"/>
  <c r="CX7" i="7"/>
  <c r="CM7" i="7"/>
  <c r="CQ7" i="7"/>
  <c r="CK7" i="7"/>
  <c r="CO7" i="7"/>
  <c r="CS7" i="7"/>
  <c r="CL7" i="7"/>
  <c r="CP7" i="7"/>
  <c r="CT7" i="7"/>
  <c r="CR7" i="7"/>
  <c r="CN7" i="7"/>
  <c r="DB7" i="7"/>
  <c r="CA73" i="7"/>
  <c r="CE73" i="7"/>
  <c r="CI73" i="7"/>
  <c r="CC73" i="7"/>
  <c r="CG73" i="7"/>
  <c r="CD73" i="7"/>
  <c r="CH73" i="7"/>
  <c r="BT73" i="7"/>
  <c r="BX73" i="7"/>
  <c r="BH73" i="7"/>
  <c r="BL73" i="7"/>
  <c r="BP73" i="7"/>
  <c r="CF73" i="7"/>
  <c r="BR73" i="7"/>
  <c r="BV73" i="7"/>
  <c r="BZ73" i="7"/>
  <c r="BJ73" i="7"/>
  <c r="BN73" i="7"/>
  <c r="CJ73" i="7"/>
  <c r="BS73" i="7"/>
  <c r="BW73" i="7"/>
  <c r="BG73" i="7"/>
  <c r="BK73" i="7"/>
  <c r="BO73" i="7"/>
  <c r="BY73" i="7"/>
  <c r="BQ73" i="7"/>
  <c r="BM73" i="7"/>
  <c r="CB73" i="7"/>
  <c r="BU73" i="7"/>
  <c r="BI73" i="7"/>
  <c r="CA65" i="7"/>
  <c r="CE65" i="7"/>
  <c r="CI65" i="7"/>
  <c r="CC65" i="7"/>
  <c r="CG65" i="7"/>
  <c r="CD65" i="7"/>
  <c r="CH65" i="7"/>
  <c r="BT65" i="7"/>
  <c r="BX65" i="7"/>
  <c r="BH65" i="7"/>
  <c r="BL65" i="7"/>
  <c r="BP65" i="7"/>
  <c r="CF65" i="7"/>
  <c r="BR65" i="7"/>
  <c r="BV65" i="7"/>
  <c r="BZ65" i="7"/>
  <c r="BJ65" i="7"/>
  <c r="BN65" i="7"/>
  <c r="CJ65" i="7"/>
  <c r="BS65" i="7"/>
  <c r="BW65" i="7"/>
  <c r="BG65" i="7"/>
  <c r="BK65" i="7"/>
  <c r="BO65" i="7"/>
  <c r="BY65" i="7"/>
  <c r="CB65" i="7"/>
  <c r="BQ65" i="7"/>
  <c r="BM65" i="7"/>
  <c r="BI65" i="7"/>
  <c r="BU65" i="7"/>
  <c r="CA61" i="7"/>
  <c r="CE61" i="7"/>
  <c r="CI61" i="7"/>
  <c r="CC61" i="7"/>
  <c r="CG61" i="7"/>
  <c r="CD61" i="7"/>
  <c r="CH61" i="7"/>
  <c r="CF61" i="7"/>
  <c r="BT61" i="7"/>
  <c r="BX61" i="7"/>
  <c r="BH61" i="7"/>
  <c r="BL61" i="7"/>
  <c r="BP61" i="7"/>
  <c r="BR61" i="7"/>
  <c r="BV61" i="7"/>
  <c r="BZ61" i="7"/>
  <c r="BJ61" i="7"/>
  <c r="BN61" i="7"/>
  <c r="CB61" i="7"/>
  <c r="BS61" i="7"/>
  <c r="BW61" i="7"/>
  <c r="BG61" i="7"/>
  <c r="BK61" i="7"/>
  <c r="BO61" i="7"/>
  <c r="CJ61" i="7"/>
  <c r="BQ61" i="7"/>
  <c r="BM61" i="7"/>
  <c r="BY61" i="7"/>
  <c r="BU61" i="7"/>
  <c r="BI61" i="7"/>
  <c r="CA53" i="7"/>
  <c r="CE53" i="7"/>
  <c r="CI53" i="7"/>
  <c r="BS53" i="7"/>
  <c r="BW53" i="7"/>
  <c r="CC53" i="7"/>
  <c r="CG53" i="7"/>
  <c r="CD53" i="7"/>
  <c r="CH53" i="7"/>
  <c r="BR53" i="7"/>
  <c r="BV53" i="7"/>
  <c r="BZ53" i="7"/>
  <c r="CF53" i="7"/>
  <c r="BU53" i="7"/>
  <c r="BH53" i="7"/>
  <c r="BL53" i="7"/>
  <c r="BP53" i="7"/>
  <c r="BQ53" i="7"/>
  <c r="BY53" i="7"/>
  <c r="BJ53" i="7"/>
  <c r="BN53" i="7"/>
  <c r="CB53" i="7"/>
  <c r="BT53" i="7"/>
  <c r="BG53" i="7"/>
  <c r="BK53" i="7"/>
  <c r="BO53" i="7"/>
  <c r="BM53" i="7"/>
  <c r="BX53" i="7"/>
  <c r="CJ53" i="7"/>
  <c r="BI53" i="7"/>
  <c r="CA49" i="7"/>
  <c r="CE49" i="7"/>
  <c r="CI49" i="7"/>
  <c r="BS49" i="7"/>
  <c r="BW49" i="7"/>
  <c r="CC49" i="7"/>
  <c r="CG49" i="7"/>
  <c r="BQ49" i="7"/>
  <c r="BU49" i="7"/>
  <c r="BY49" i="7"/>
  <c r="CD49" i="7"/>
  <c r="CH49" i="7"/>
  <c r="BR49" i="7"/>
  <c r="BV49" i="7"/>
  <c r="BZ49" i="7"/>
  <c r="BT49" i="7"/>
  <c r="BH49" i="7"/>
  <c r="BL49" i="7"/>
  <c r="BP49" i="7"/>
  <c r="CF49" i="7"/>
  <c r="BJ49" i="7"/>
  <c r="BN49" i="7"/>
  <c r="CJ49" i="7"/>
  <c r="BG49" i="7"/>
  <c r="BK49" i="7"/>
  <c r="BO49" i="7"/>
  <c r="CB49" i="7"/>
  <c r="BI49" i="7"/>
  <c r="BM49" i="7"/>
  <c r="BX49" i="7"/>
  <c r="CA45" i="7"/>
  <c r="CE45" i="7"/>
  <c r="CI45" i="7"/>
  <c r="BS45" i="7"/>
  <c r="BW45" i="7"/>
  <c r="CC45" i="7"/>
  <c r="CG45" i="7"/>
  <c r="BQ45" i="7"/>
  <c r="BU45" i="7"/>
  <c r="BY45" i="7"/>
  <c r="CD45" i="7"/>
  <c r="CH45" i="7"/>
  <c r="BR45" i="7"/>
  <c r="BV45" i="7"/>
  <c r="BZ45" i="7"/>
  <c r="CF45" i="7"/>
  <c r="BH45" i="7"/>
  <c r="BL45" i="7"/>
  <c r="BP45" i="7"/>
  <c r="BT45" i="7"/>
  <c r="BJ45" i="7"/>
  <c r="BN45" i="7"/>
  <c r="CB45" i="7"/>
  <c r="BX45" i="7"/>
  <c r="BG45" i="7"/>
  <c r="BK45" i="7"/>
  <c r="BO45" i="7"/>
  <c r="BM45" i="7"/>
  <c r="CJ45" i="7"/>
  <c r="BI45" i="7"/>
  <c r="CA37" i="7"/>
  <c r="CE37" i="7"/>
  <c r="CI37" i="7"/>
  <c r="BS37" i="7"/>
  <c r="BW37" i="7"/>
  <c r="CC37" i="7"/>
  <c r="CG37" i="7"/>
  <c r="BQ37" i="7"/>
  <c r="BU37" i="7"/>
  <c r="BY37" i="7"/>
  <c r="CD37" i="7"/>
  <c r="CH37" i="7"/>
  <c r="BR37" i="7"/>
  <c r="BV37" i="7"/>
  <c r="BZ37" i="7"/>
  <c r="CF37" i="7"/>
  <c r="BH37" i="7"/>
  <c r="BL37" i="7"/>
  <c r="BP37" i="7"/>
  <c r="BT37" i="7"/>
  <c r="BJ37" i="7"/>
  <c r="BN37" i="7"/>
  <c r="CB37" i="7"/>
  <c r="BX37" i="7"/>
  <c r="BG37" i="7"/>
  <c r="BK37" i="7"/>
  <c r="BO37" i="7"/>
  <c r="BM37" i="7"/>
  <c r="BI37" i="7"/>
  <c r="CJ37" i="7"/>
  <c r="CA33" i="7"/>
  <c r="CE33" i="7"/>
  <c r="CI33" i="7"/>
  <c r="BS33" i="7"/>
  <c r="BW33" i="7"/>
  <c r="CC33" i="7"/>
  <c r="CG33" i="7"/>
  <c r="BQ33" i="7"/>
  <c r="BU33" i="7"/>
  <c r="BY33" i="7"/>
  <c r="CD33" i="7"/>
  <c r="CH33" i="7"/>
  <c r="BR33" i="7"/>
  <c r="BV33" i="7"/>
  <c r="BZ33" i="7"/>
  <c r="BT33" i="7"/>
  <c r="BH33" i="7"/>
  <c r="BL33" i="7"/>
  <c r="BP33" i="7"/>
  <c r="CF33" i="7"/>
  <c r="BJ33" i="7"/>
  <c r="BN33" i="7"/>
  <c r="CJ33" i="7"/>
  <c r="BG33" i="7"/>
  <c r="BK33" i="7"/>
  <c r="BO33" i="7"/>
  <c r="BX33" i="7"/>
  <c r="CB33" i="7"/>
  <c r="BM33" i="7"/>
  <c r="BI33" i="7"/>
  <c r="CA25" i="7"/>
  <c r="CE25" i="7"/>
  <c r="CI25" i="7"/>
  <c r="BS25" i="7"/>
  <c r="BW25" i="7"/>
  <c r="CC25" i="7"/>
  <c r="CG25" i="7"/>
  <c r="BQ25" i="7"/>
  <c r="BU25" i="7"/>
  <c r="BY25" i="7"/>
  <c r="CD25" i="7"/>
  <c r="CH25" i="7"/>
  <c r="BR25" i="7"/>
  <c r="BV25" i="7"/>
  <c r="BZ25" i="7"/>
  <c r="BT25" i="7"/>
  <c r="BH25" i="7"/>
  <c r="BL25" i="7"/>
  <c r="BP25" i="7"/>
  <c r="CF25" i="7"/>
  <c r="BJ25" i="7"/>
  <c r="BN25" i="7"/>
  <c r="CJ25" i="7"/>
  <c r="BG25" i="7"/>
  <c r="BK25" i="7"/>
  <c r="BO25" i="7"/>
  <c r="BX25" i="7"/>
  <c r="CB25" i="7"/>
  <c r="BM25" i="7"/>
  <c r="BI25" i="7"/>
  <c r="CA21" i="7"/>
  <c r="CE21" i="7"/>
  <c r="CI21" i="7"/>
  <c r="BS21" i="7"/>
  <c r="BW21" i="7"/>
  <c r="CC21" i="7"/>
  <c r="CG21" i="7"/>
  <c r="BQ21" i="7"/>
  <c r="BU21" i="7"/>
  <c r="BY21" i="7"/>
  <c r="CD21" i="7"/>
  <c r="CH21" i="7"/>
  <c r="BR21" i="7"/>
  <c r="BV21" i="7"/>
  <c r="BZ21" i="7"/>
  <c r="CF21" i="7"/>
  <c r="BH21" i="7"/>
  <c r="BL21" i="7"/>
  <c r="BP21" i="7"/>
  <c r="BT21" i="7"/>
  <c r="BJ21" i="7"/>
  <c r="BN21" i="7"/>
  <c r="CB21" i="7"/>
  <c r="BX21" i="7"/>
  <c r="BG21" i="7"/>
  <c r="BK21" i="7"/>
  <c r="BO21" i="7"/>
  <c r="BM21" i="7"/>
  <c r="CJ21" i="7"/>
  <c r="BI21" i="7"/>
  <c r="CA17" i="7"/>
  <c r="CE17" i="7"/>
  <c r="CI17" i="7"/>
  <c r="BS17" i="7"/>
  <c r="BW17" i="7"/>
  <c r="CC17" i="7"/>
  <c r="CG17" i="7"/>
  <c r="BQ17" i="7"/>
  <c r="BU17" i="7"/>
  <c r="BY17" i="7"/>
  <c r="CD17" i="7"/>
  <c r="CH17" i="7"/>
  <c r="BR17" i="7"/>
  <c r="BV17" i="7"/>
  <c r="BZ17" i="7"/>
  <c r="BT17" i="7"/>
  <c r="BH17" i="7"/>
  <c r="BL17" i="7"/>
  <c r="BP17" i="7"/>
  <c r="CF17" i="7"/>
  <c r="BJ17" i="7"/>
  <c r="BN17" i="7"/>
  <c r="CJ17" i="7"/>
  <c r="BG17" i="7"/>
  <c r="BK17" i="7"/>
  <c r="BO17" i="7"/>
  <c r="CB17" i="7"/>
  <c r="BM17" i="7"/>
  <c r="BX17" i="7"/>
  <c r="BI17" i="7"/>
  <c r="CC8" i="7"/>
  <c r="CG8" i="7"/>
  <c r="CA8" i="7"/>
  <c r="CE8" i="7"/>
  <c r="CI8" i="7"/>
  <c r="CB8" i="7"/>
  <c r="CF8" i="7"/>
  <c r="CJ8" i="7"/>
  <c r="CH8" i="7"/>
  <c r="BQ8" i="7"/>
  <c r="BU8" i="7"/>
  <c r="BY8" i="7"/>
  <c r="BS8" i="7"/>
  <c r="BW8" i="7"/>
  <c r="CD8" i="7"/>
  <c r="BT8" i="7"/>
  <c r="BX8" i="7"/>
  <c r="BJ8" i="7"/>
  <c r="BN8" i="7"/>
  <c r="BV8" i="7"/>
  <c r="BH8" i="7"/>
  <c r="BL8" i="7"/>
  <c r="BP8" i="7"/>
  <c r="BZ8" i="7"/>
  <c r="BI8" i="7"/>
  <c r="BM8" i="7"/>
  <c r="BO8" i="7"/>
  <c r="BG8" i="7"/>
  <c r="BK8" i="7"/>
  <c r="BR8" i="7"/>
  <c r="DF72" i="7"/>
  <c r="DJ72" i="7"/>
  <c r="DN72" i="7"/>
  <c r="DH72" i="7"/>
  <c r="DL72" i="7"/>
  <c r="DE72" i="7"/>
  <c r="DI72" i="7"/>
  <c r="DM72" i="7"/>
  <c r="DG72" i="7"/>
  <c r="CW72" i="7"/>
  <c r="DA72" i="7"/>
  <c r="CU72" i="7"/>
  <c r="CY72" i="7"/>
  <c r="DC72" i="7"/>
  <c r="CV72" i="7"/>
  <c r="CZ72" i="7"/>
  <c r="DD72" i="7"/>
  <c r="DB72" i="7"/>
  <c r="CK72" i="7"/>
  <c r="CO72" i="7"/>
  <c r="CS72" i="7"/>
  <c r="DK72" i="7"/>
  <c r="CM72" i="7"/>
  <c r="CQ72" i="7"/>
  <c r="CX72" i="7"/>
  <c r="CN72" i="7"/>
  <c r="CR72" i="7"/>
  <c r="CP72" i="7"/>
  <c r="CT72" i="7"/>
  <c r="CL72" i="7"/>
  <c r="DH63" i="7"/>
  <c r="DL63" i="7"/>
  <c r="DF63" i="7"/>
  <c r="DJ63" i="7"/>
  <c r="DN63" i="7"/>
  <c r="DG63" i="7"/>
  <c r="DK63" i="7"/>
  <c r="DI63" i="7"/>
  <c r="DM63" i="7"/>
  <c r="DE63" i="7"/>
  <c r="CU63" i="7"/>
  <c r="CY63" i="7"/>
  <c r="DC63" i="7"/>
  <c r="CW63" i="7"/>
  <c r="DA63" i="7"/>
  <c r="CX63" i="7"/>
  <c r="DB63" i="7"/>
  <c r="CV63" i="7"/>
  <c r="CM63" i="7"/>
  <c r="CQ63" i="7"/>
  <c r="DD63" i="7"/>
  <c r="CK63" i="7"/>
  <c r="CO63" i="7"/>
  <c r="CS63" i="7"/>
  <c r="CL63" i="7"/>
  <c r="CP63" i="7"/>
  <c r="CT63" i="7"/>
  <c r="CR63" i="7"/>
  <c r="CZ63" i="7"/>
  <c r="CN63" i="7"/>
  <c r="DF58" i="7"/>
  <c r="DJ58" i="7"/>
  <c r="DN58" i="7"/>
  <c r="DH58" i="7"/>
  <c r="DL58" i="7"/>
  <c r="DE58" i="7"/>
  <c r="DI58" i="7"/>
  <c r="DM58" i="7"/>
  <c r="DK58" i="7"/>
  <c r="CW58" i="7"/>
  <c r="DA58" i="7"/>
  <c r="CU58" i="7"/>
  <c r="CY58" i="7"/>
  <c r="DC58" i="7"/>
  <c r="CV58" i="7"/>
  <c r="CZ58" i="7"/>
  <c r="DD58" i="7"/>
  <c r="DG58" i="7"/>
  <c r="CX58" i="7"/>
  <c r="CK58" i="7"/>
  <c r="CO58" i="7"/>
  <c r="CS58" i="7"/>
  <c r="CM58" i="7"/>
  <c r="CQ58" i="7"/>
  <c r="CN58" i="7"/>
  <c r="CR58" i="7"/>
  <c r="DB58" i="7"/>
  <c r="CT58" i="7"/>
  <c r="CL58" i="7"/>
  <c r="CP58" i="7"/>
  <c r="DF54" i="7"/>
  <c r="DJ54" i="7"/>
  <c r="DN54" i="7"/>
  <c r="DH54" i="7"/>
  <c r="DL54" i="7"/>
  <c r="DE54" i="7"/>
  <c r="DI54" i="7"/>
  <c r="DM54" i="7"/>
  <c r="DK54" i="7"/>
  <c r="DG54" i="7"/>
  <c r="CW54" i="7"/>
  <c r="DA54" i="7"/>
  <c r="CU54" i="7"/>
  <c r="CY54" i="7"/>
  <c r="DC54" i="7"/>
  <c r="CV54" i="7"/>
  <c r="CZ54" i="7"/>
  <c r="DD54" i="7"/>
  <c r="CK54" i="7"/>
  <c r="CO54" i="7"/>
  <c r="CS54" i="7"/>
  <c r="CX54" i="7"/>
  <c r="CM54" i="7"/>
  <c r="CQ54" i="7"/>
  <c r="DB54" i="7"/>
  <c r="CN54" i="7"/>
  <c r="CR54" i="7"/>
  <c r="CL54" i="7"/>
  <c r="CT54" i="7"/>
  <c r="CP54" i="7"/>
  <c r="DF46" i="7"/>
  <c r="DJ46" i="7"/>
  <c r="DN46" i="7"/>
  <c r="DH46" i="7"/>
  <c r="DL46" i="7"/>
  <c r="DE46" i="7"/>
  <c r="DI46" i="7"/>
  <c r="DM46" i="7"/>
  <c r="DK46" i="7"/>
  <c r="CU46" i="7"/>
  <c r="CY46" i="7"/>
  <c r="DC46" i="7"/>
  <c r="CW46" i="7"/>
  <c r="DA46" i="7"/>
  <c r="DG46" i="7"/>
  <c r="CX46" i="7"/>
  <c r="DB46" i="7"/>
  <c r="CZ46" i="7"/>
  <c r="DD46" i="7"/>
  <c r="CK46" i="7"/>
  <c r="CO46" i="7"/>
  <c r="CS46" i="7"/>
  <c r="CM46" i="7"/>
  <c r="CQ46" i="7"/>
  <c r="CN46" i="7"/>
  <c r="CR46" i="7"/>
  <c r="CL46" i="7"/>
  <c r="CT46" i="7"/>
  <c r="CV46" i="7"/>
  <c r="CP46" i="7"/>
  <c r="DF42" i="7"/>
  <c r="DJ42" i="7"/>
  <c r="DN42" i="7"/>
  <c r="DH42" i="7"/>
  <c r="DL42" i="7"/>
  <c r="DE42" i="7"/>
  <c r="DI42" i="7"/>
  <c r="DM42" i="7"/>
  <c r="CU42" i="7"/>
  <c r="CY42" i="7"/>
  <c r="DC42" i="7"/>
  <c r="DK42" i="7"/>
  <c r="CW42" i="7"/>
  <c r="DA42" i="7"/>
  <c r="CX42" i="7"/>
  <c r="DB42" i="7"/>
  <c r="CZ42" i="7"/>
  <c r="DG42" i="7"/>
  <c r="CV42" i="7"/>
  <c r="CK42" i="7"/>
  <c r="CO42" i="7"/>
  <c r="CS42" i="7"/>
  <c r="CM42" i="7"/>
  <c r="CQ42" i="7"/>
  <c r="DD42" i="7"/>
  <c r="CN42" i="7"/>
  <c r="CR42" i="7"/>
  <c r="CT42" i="7"/>
  <c r="CL42" i="7"/>
  <c r="CP42" i="7"/>
  <c r="AQ35" i="5"/>
  <c r="AB38" i="7"/>
  <c r="DG28" i="7"/>
  <c r="DK28" i="7"/>
  <c r="DE28" i="7"/>
  <c r="DI28" i="7"/>
  <c r="DM28" i="7"/>
  <c r="DF28" i="7"/>
  <c r="DJ28" i="7"/>
  <c r="DN28" i="7"/>
  <c r="DH28" i="7"/>
  <c r="DL28" i="7"/>
  <c r="CU28" i="7"/>
  <c r="CY28" i="7"/>
  <c r="DC28" i="7"/>
  <c r="CW28" i="7"/>
  <c r="DA28" i="7"/>
  <c r="CX28" i="7"/>
  <c r="DB28" i="7"/>
  <c r="CV28" i="7"/>
  <c r="CK28" i="7"/>
  <c r="CO28" i="7"/>
  <c r="CS28" i="7"/>
  <c r="DD28" i="7"/>
  <c r="CM28" i="7"/>
  <c r="CQ28" i="7"/>
  <c r="CN28" i="7"/>
  <c r="CR28" i="7"/>
  <c r="CP28" i="7"/>
  <c r="CZ28" i="7"/>
  <c r="CL28" i="7"/>
  <c r="CT28" i="7"/>
  <c r="DG24" i="7"/>
  <c r="DK24" i="7"/>
  <c r="DE24" i="7"/>
  <c r="DI24" i="7"/>
  <c r="DM24" i="7"/>
  <c r="DF24" i="7"/>
  <c r="DJ24" i="7"/>
  <c r="DN24" i="7"/>
  <c r="DH24" i="7"/>
  <c r="DL24" i="7"/>
  <c r="CU24" i="7"/>
  <c r="CY24" i="7"/>
  <c r="DC24" i="7"/>
  <c r="CW24" i="7"/>
  <c r="DA24" i="7"/>
  <c r="CX24" i="7"/>
  <c r="DB24" i="7"/>
  <c r="DD24" i="7"/>
  <c r="CK24" i="7"/>
  <c r="CO24" i="7"/>
  <c r="CS24" i="7"/>
  <c r="CV24" i="7"/>
  <c r="CM24" i="7"/>
  <c r="CQ24" i="7"/>
  <c r="CZ24" i="7"/>
  <c r="CN24" i="7"/>
  <c r="CR24" i="7"/>
  <c r="CP24" i="7"/>
  <c r="CT24" i="7"/>
  <c r="CL24" i="7"/>
  <c r="DG20" i="7"/>
  <c r="DK20" i="7"/>
  <c r="DE20" i="7"/>
  <c r="DI20" i="7"/>
  <c r="DM20" i="7"/>
  <c r="DF20" i="7"/>
  <c r="DJ20" i="7"/>
  <c r="DN20" i="7"/>
  <c r="DH20" i="7"/>
  <c r="DL20" i="7"/>
  <c r="CU20" i="7"/>
  <c r="CY20" i="7"/>
  <c r="DC20" i="7"/>
  <c r="CW20" i="7"/>
  <c r="DA20" i="7"/>
  <c r="CX20" i="7"/>
  <c r="DB20" i="7"/>
  <c r="CV20" i="7"/>
  <c r="CK20" i="7"/>
  <c r="CO20" i="7"/>
  <c r="CS20" i="7"/>
  <c r="DD20" i="7"/>
  <c r="CM20" i="7"/>
  <c r="CQ20" i="7"/>
  <c r="CN20" i="7"/>
  <c r="CR20" i="7"/>
  <c r="CP20" i="7"/>
  <c r="CL20" i="7"/>
  <c r="CZ20" i="7"/>
  <c r="CT20" i="7"/>
  <c r="DG16" i="7"/>
  <c r="DK16" i="7"/>
  <c r="DE16" i="7"/>
  <c r="DI16" i="7"/>
  <c r="DM16" i="7"/>
  <c r="DF16" i="7"/>
  <c r="DJ16" i="7"/>
  <c r="DN16" i="7"/>
  <c r="DH16" i="7"/>
  <c r="CU16" i="7"/>
  <c r="CY16" i="7"/>
  <c r="DC16" i="7"/>
  <c r="CW16" i="7"/>
  <c r="DA16" i="7"/>
  <c r="DL16" i="7"/>
  <c r="CX16" i="7"/>
  <c r="DB16" i="7"/>
  <c r="DD16" i="7"/>
  <c r="CK16" i="7"/>
  <c r="CO16" i="7"/>
  <c r="CS16" i="7"/>
  <c r="CV16" i="7"/>
  <c r="CM16" i="7"/>
  <c r="CQ16" i="7"/>
  <c r="CZ16" i="7"/>
  <c r="CN16" i="7"/>
  <c r="CR16" i="7"/>
  <c r="CP16" i="7"/>
  <c r="CT16" i="7"/>
  <c r="CL16" i="7"/>
  <c r="DG8" i="7"/>
  <c r="DK8" i="7"/>
  <c r="DE8" i="7"/>
  <c r="DI8" i="7"/>
  <c r="DM8" i="7"/>
  <c r="DF8" i="7"/>
  <c r="DJ8" i="7"/>
  <c r="DN8" i="7"/>
  <c r="DH8" i="7"/>
  <c r="CU8" i="7"/>
  <c r="CY8" i="7"/>
  <c r="DC8" i="7"/>
  <c r="DL8" i="7"/>
  <c r="CW8" i="7"/>
  <c r="DA8" i="7"/>
  <c r="CX8" i="7"/>
  <c r="DB8" i="7"/>
  <c r="DD8" i="7"/>
  <c r="CK8" i="7"/>
  <c r="CO8" i="7"/>
  <c r="CS8" i="7"/>
  <c r="CV8" i="7"/>
  <c r="CM8" i="7"/>
  <c r="CQ8" i="7"/>
  <c r="CZ8" i="7"/>
  <c r="CN8" i="7"/>
  <c r="CR8" i="7"/>
  <c r="CP8" i="7"/>
  <c r="CT8" i="7"/>
  <c r="CL8" i="7"/>
  <c r="CC16" i="7"/>
  <c r="CG16" i="7"/>
  <c r="BQ16" i="7"/>
  <c r="BU16" i="7"/>
  <c r="BY16" i="7"/>
  <c r="CA16" i="7"/>
  <c r="CE16" i="7"/>
  <c r="CI16" i="7"/>
  <c r="BS16" i="7"/>
  <c r="BW16" i="7"/>
  <c r="CB16" i="7"/>
  <c r="CF16" i="7"/>
  <c r="CJ16" i="7"/>
  <c r="BT16" i="7"/>
  <c r="BX16" i="7"/>
  <c r="CH16" i="7"/>
  <c r="BJ16" i="7"/>
  <c r="BN16" i="7"/>
  <c r="BV16" i="7"/>
  <c r="BH16" i="7"/>
  <c r="BL16" i="7"/>
  <c r="BP16" i="7"/>
  <c r="CD16" i="7"/>
  <c r="BZ16" i="7"/>
  <c r="BI16" i="7"/>
  <c r="BM16" i="7"/>
  <c r="BO16" i="7"/>
  <c r="BR16" i="7"/>
  <c r="BG16" i="7"/>
  <c r="BK16" i="7"/>
  <c r="CC72" i="7"/>
  <c r="CG72" i="7"/>
  <c r="CA72" i="7"/>
  <c r="CE72" i="7"/>
  <c r="CI72" i="7"/>
  <c r="CB72" i="7"/>
  <c r="CF72" i="7"/>
  <c r="CJ72" i="7"/>
  <c r="CH72" i="7"/>
  <c r="BR72" i="7"/>
  <c r="BV72" i="7"/>
  <c r="BZ72" i="7"/>
  <c r="BJ72" i="7"/>
  <c r="BN72" i="7"/>
  <c r="BT72" i="7"/>
  <c r="BX72" i="7"/>
  <c r="BH72" i="7"/>
  <c r="BL72" i="7"/>
  <c r="BP72" i="7"/>
  <c r="CD72" i="7"/>
  <c r="BQ72" i="7"/>
  <c r="BU72" i="7"/>
  <c r="BY72" i="7"/>
  <c r="BI72" i="7"/>
  <c r="BM72" i="7"/>
  <c r="BS72" i="7"/>
  <c r="BO72" i="7"/>
  <c r="BW72" i="7"/>
  <c r="BG72" i="7"/>
  <c r="BK72" i="7"/>
  <c r="CC68" i="7"/>
  <c r="CG68" i="7"/>
  <c r="CA68" i="7"/>
  <c r="CE68" i="7"/>
  <c r="CI68" i="7"/>
  <c r="CB68" i="7"/>
  <c r="CF68" i="7"/>
  <c r="CJ68" i="7"/>
  <c r="BR68" i="7"/>
  <c r="BV68" i="7"/>
  <c r="BZ68" i="7"/>
  <c r="BJ68" i="7"/>
  <c r="BN68" i="7"/>
  <c r="CH68" i="7"/>
  <c r="BT68" i="7"/>
  <c r="BX68" i="7"/>
  <c r="BH68" i="7"/>
  <c r="BL68" i="7"/>
  <c r="BP68" i="7"/>
  <c r="BQ68" i="7"/>
  <c r="BU68" i="7"/>
  <c r="BY68" i="7"/>
  <c r="BI68" i="7"/>
  <c r="BM68" i="7"/>
  <c r="CD68" i="7"/>
  <c r="BG68" i="7"/>
  <c r="BK68" i="7"/>
  <c r="BS68" i="7"/>
  <c r="BO68" i="7"/>
  <c r="BW68" i="7"/>
  <c r="CC64" i="7"/>
  <c r="CG64" i="7"/>
  <c r="CA64" i="7"/>
  <c r="CE64" i="7"/>
  <c r="CI64" i="7"/>
  <c r="CB64" i="7"/>
  <c r="CF64" i="7"/>
  <c r="CJ64" i="7"/>
  <c r="CH64" i="7"/>
  <c r="BR64" i="7"/>
  <c r="BV64" i="7"/>
  <c r="BZ64" i="7"/>
  <c r="BJ64" i="7"/>
  <c r="BN64" i="7"/>
  <c r="BT64" i="7"/>
  <c r="BX64" i="7"/>
  <c r="BH64" i="7"/>
  <c r="BL64" i="7"/>
  <c r="BP64" i="7"/>
  <c r="CD64" i="7"/>
  <c r="BQ64" i="7"/>
  <c r="BU64" i="7"/>
  <c r="BY64" i="7"/>
  <c r="BI64" i="7"/>
  <c r="BM64" i="7"/>
  <c r="BS64" i="7"/>
  <c r="BO64" i="7"/>
  <c r="BG64" i="7"/>
  <c r="BK64" i="7"/>
  <c r="BW64" i="7"/>
  <c r="CC60" i="7"/>
  <c r="CG60" i="7"/>
  <c r="CA60" i="7"/>
  <c r="CE60" i="7"/>
  <c r="CI60" i="7"/>
  <c r="CB60" i="7"/>
  <c r="CF60" i="7"/>
  <c r="CJ60" i="7"/>
  <c r="BR60" i="7"/>
  <c r="BV60" i="7"/>
  <c r="BZ60" i="7"/>
  <c r="BJ60" i="7"/>
  <c r="BN60" i="7"/>
  <c r="CH60" i="7"/>
  <c r="BT60" i="7"/>
  <c r="BX60" i="7"/>
  <c r="BH60" i="7"/>
  <c r="BL60" i="7"/>
  <c r="BP60" i="7"/>
  <c r="BQ60" i="7"/>
  <c r="BU60" i="7"/>
  <c r="BY60" i="7"/>
  <c r="BI60" i="7"/>
  <c r="BM60" i="7"/>
  <c r="BG60" i="7"/>
  <c r="BK60" i="7"/>
  <c r="BS60" i="7"/>
  <c r="BO60" i="7"/>
  <c r="CD60" i="7"/>
  <c r="BW60" i="7"/>
  <c r="CC56" i="7"/>
  <c r="CG56" i="7"/>
  <c r="BQ56" i="7"/>
  <c r="BU56" i="7"/>
  <c r="BY56" i="7"/>
  <c r="CA56" i="7"/>
  <c r="CE56" i="7"/>
  <c r="CI56" i="7"/>
  <c r="CB56" i="7"/>
  <c r="CF56" i="7"/>
  <c r="CJ56" i="7"/>
  <c r="BT56" i="7"/>
  <c r="BX56" i="7"/>
  <c r="CH56" i="7"/>
  <c r="BW56" i="7"/>
  <c r="BJ56" i="7"/>
  <c r="BN56" i="7"/>
  <c r="BS56" i="7"/>
  <c r="BH56" i="7"/>
  <c r="BL56" i="7"/>
  <c r="BP56" i="7"/>
  <c r="CD56" i="7"/>
  <c r="BV56" i="7"/>
  <c r="BI56" i="7"/>
  <c r="BM56" i="7"/>
  <c r="BO56" i="7"/>
  <c r="BZ56" i="7"/>
  <c r="BG56" i="7"/>
  <c r="BK56" i="7"/>
  <c r="BR56" i="7"/>
  <c r="CC52" i="7"/>
  <c r="CG52" i="7"/>
  <c r="BQ52" i="7"/>
  <c r="BU52" i="7"/>
  <c r="BY52" i="7"/>
  <c r="CA52" i="7"/>
  <c r="CE52" i="7"/>
  <c r="CI52" i="7"/>
  <c r="BS52" i="7"/>
  <c r="BW52" i="7"/>
  <c r="CB52" i="7"/>
  <c r="CF52" i="7"/>
  <c r="CJ52" i="7"/>
  <c r="BT52" i="7"/>
  <c r="BX52" i="7"/>
  <c r="BV52" i="7"/>
  <c r="BJ52" i="7"/>
  <c r="BN52" i="7"/>
  <c r="CH52" i="7"/>
  <c r="BH52" i="7"/>
  <c r="BL52" i="7"/>
  <c r="BP52" i="7"/>
  <c r="BR52" i="7"/>
  <c r="BI52" i="7"/>
  <c r="BM52" i="7"/>
  <c r="BG52" i="7"/>
  <c r="CD52" i="7"/>
  <c r="BO52" i="7"/>
  <c r="BZ52" i="7"/>
  <c r="BK52" i="7"/>
  <c r="CC48" i="7"/>
  <c r="CG48" i="7"/>
  <c r="BQ48" i="7"/>
  <c r="BU48" i="7"/>
  <c r="BY48" i="7"/>
  <c r="CA48" i="7"/>
  <c r="CE48" i="7"/>
  <c r="CI48" i="7"/>
  <c r="BS48" i="7"/>
  <c r="BW48" i="7"/>
  <c r="CB48" i="7"/>
  <c r="CF48" i="7"/>
  <c r="CJ48" i="7"/>
  <c r="BT48" i="7"/>
  <c r="BX48" i="7"/>
  <c r="CH48" i="7"/>
  <c r="BJ48" i="7"/>
  <c r="BN48" i="7"/>
  <c r="BV48" i="7"/>
  <c r="BH48" i="7"/>
  <c r="BL48" i="7"/>
  <c r="BP48" i="7"/>
  <c r="CD48" i="7"/>
  <c r="BZ48" i="7"/>
  <c r="BI48" i="7"/>
  <c r="BM48" i="7"/>
  <c r="BO48" i="7"/>
  <c r="BR48" i="7"/>
  <c r="BG48" i="7"/>
  <c r="BK48" i="7"/>
  <c r="CC44" i="7"/>
  <c r="CG44" i="7"/>
  <c r="BQ44" i="7"/>
  <c r="BU44" i="7"/>
  <c r="BY44" i="7"/>
  <c r="CA44" i="7"/>
  <c r="CE44" i="7"/>
  <c r="CI44" i="7"/>
  <c r="BS44" i="7"/>
  <c r="BW44" i="7"/>
  <c r="CB44" i="7"/>
  <c r="CF44" i="7"/>
  <c r="CJ44" i="7"/>
  <c r="BT44" i="7"/>
  <c r="BX44" i="7"/>
  <c r="BV44" i="7"/>
  <c r="BJ44" i="7"/>
  <c r="BN44" i="7"/>
  <c r="CH44" i="7"/>
  <c r="BH44" i="7"/>
  <c r="BL44" i="7"/>
  <c r="BP44" i="7"/>
  <c r="BR44" i="7"/>
  <c r="BI44" i="7"/>
  <c r="BM44" i="7"/>
  <c r="BZ44" i="7"/>
  <c r="BG44" i="7"/>
  <c r="CD44" i="7"/>
  <c r="BO44" i="7"/>
  <c r="BK44" i="7"/>
  <c r="CC40" i="7"/>
  <c r="CG40" i="7"/>
  <c r="BQ40" i="7"/>
  <c r="BU40" i="7"/>
  <c r="BY40" i="7"/>
  <c r="CA40" i="7"/>
  <c r="CE40" i="7"/>
  <c r="CI40" i="7"/>
  <c r="BS40" i="7"/>
  <c r="BW40" i="7"/>
  <c r="CB40" i="7"/>
  <c r="CF40" i="7"/>
  <c r="CJ40" i="7"/>
  <c r="BT40" i="7"/>
  <c r="BX40" i="7"/>
  <c r="CH40" i="7"/>
  <c r="BJ40" i="7"/>
  <c r="BN40" i="7"/>
  <c r="BV40" i="7"/>
  <c r="BH40" i="7"/>
  <c r="BL40" i="7"/>
  <c r="BP40" i="7"/>
  <c r="CD40" i="7"/>
  <c r="BZ40" i="7"/>
  <c r="BI40" i="7"/>
  <c r="BM40" i="7"/>
  <c r="BO40" i="7"/>
  <c r="BG40" i="7"/>
  <c r="BK40" i="7"/>
  <c r="BR40" i="7"/>
  <c r="CC36" i="7"/>
  <c r="CG36" i="7"/>
  <c r="BQ36" i="7"/>
  <c r="BU36" i="7"/>
  <c r="BY36" i="7"/>
  <c r="CA36" i="7"/>
  <c r="CE36" i="7"/>
  <c r="CI36" i="7"/>
  <c r="BS36" i="7"/>
  <c r="BW36" i="7"/>
  <c r="CB36" i="7"/>
  <c r="CF36" i="7"/>
  <c r="CJ36" i="7"/>
  <c r="BT36" i="7"/>
  <c r="BX36" i="7"/>
  <c r="BV36" i="7"/>
  <c r="BJ36" i="7"/>
  <c r="BN36" i="7"/>
  <c r="CH36" i="7"/>
  <c r="BH36" i="7"/>
  <c r="BL36" i="7"/>
  <c r="BP36" i="7"/>
  <c r="BR36" i="7"/>
  <c r="BI36" i="7"/>
  <c r="BM36" i="7"/>
  <c r="CD36" i="7"/>
  <c r="BG36" i="7"/>
  <c r="BO36" i="7"/>
  <c r="BZ36" i="7"/>
  <c r="BK36" i="7"/>
  <c r="CC32" i="7"/>
  <c r="CG32" i="7"/>
  <c r="BQ32" i="7"/>
  <c r="BU32" i="7"/>
  <c r="BY32" i="7"/>
  <c r="CA32" i="7"/>
  <c r="CE32" i="7"/>
  <c r="CI32" i="7"/>
  <c r="BS32" i="7"/>
  <c r="BW32" i="7"/>
  <c r="CB32" i="7"/>
  <c r="CF32" i="7"/>
  <c r="CJ32" i="7"/>
  <c r="BT32" i="7"/>
  <c r="BX32" i="7"/>
  <c r="CH32" i="7"/>
  <c r="BJ32" i="7"/>
  <c r="BN32" i="7"/>
  <c r="BV32" i="7"/>
  <c r="BH32" i="7"/>
  <c r="BL32" i="7"/>
  <c r="BP32" i="7"/>
  <c r="CD32" i="7"/>
  <c r="BZ32" i="7"/>
  <c r="BI32" i="7"/>
  <c r="BM32" i="7"/>
  <c r="BR32" i="7"/>
  <c r="BO32" i="7"/>
  <c r="BG32" i="7"/>
  <c r="BK32" i="7"/>
  <c r="CC28" i="7"/>
  <c r="CG28" i="7"/>
  <c r="BQ28" i="7"/>
  <c r="BU28" i="7"/>
  <c r="BY28" i="7"/>
  <c r="CA28" i="7"/>
  <c r="CE28" i="7"/>
  <c r="CI28" i="7"/>
  <c r="BS28" i="7"/>
  <c r="BW28" i="7"/>
  <c r="CB28" i="7"/>
  <c r="CF28" i="7"/>
  <c r="CJ28" i="7"/>
  <c r="BT28" i="7"/>
  <c r="BX28" i="7"/>
  <c r="BV28" i="7"/>
  <c r="BJ28" i="7"/>
  <c r="BN28" i="7"/>
  <c r="CH28" i="7"/>
  <c r="BH28" i="7"/>
  <c r="BL28" i="7"/>
  <c r="BP28" i="7"/>
  <c r="BR28" i="7"/>
  <c r="BI28" i="7"/>
  <c r="BM28" i="7"/>
  <c r="BG28" i="7"/>
  <c r="BZ28" i="7"/>
  <c r="BO28" i="7"/>
  <c r="CD28" i="7"/>
  <c r="BK28" i="7"/>
  <c r="CC24" i="7"/>
  <c r="CG24" i="7"/>
  <c r="BQ24" i="7"/>
  <c r="BU24" i="7"/>
  <c r="BY24" i="7"/>
  <c r="CA24" i="7"/>
  <c r="CE24" i="7"/>
  <c r="CI24" i="7"/>
  <c r="BS24" i="7"/>
  <c r="BW24" i="7"/>
  <c r="CB24" i="7"/>
  <c r="CF24" i="7"/>
  <c r="CJ24" i="7"/>
  <c r="BT24" i="7"/>
  <c r="BX24" i="7"/>
  <c r="CH24" i="7"/>
  <c r="BJ24" i="7"/>
  <c r="BN24" i="7"/>
  <c r="BV24" i="7"/>
  <c r="BH24" i="7"/>
  <c r="BL24" i="7"/>
  <c r="BP24" i="7"/>
  <c r="CD24" i="7"/>
  <c r="BZ24" i="7"/>
  <c r="BI24" i="7"/>
  <c r="BM24" i="7"/>
  <c r="BO24" i="7"/>
  <c r="BG24" i="7"/>
  <c r="BR24" i="7"/>
  <c r="BK24" i="7"/>
  <c r="CC20" i="7"/>
  <c r="CG20" i="7"/>
  <c r="BQ20" i="7"/>
  <c r="BU20" i="7"/>
  <c r="BY20" i="7"/>
  <c r="CA20" i="7"/>
  <c r="CE20" i="7"/>
  <c r="CI20" i="7"/>
  <c r="BS20" i="7"/>
  <c r="BW20" i="7"/>
  <c r="CB20" i="7"/>
  <c r="CF20" i="7"/>
  <c r="CJ20" i="7"/>
  <c r="BT20" i="7"/>
  <c r="BX20" i="7"/>
  <c r="BV20" i="7"/>
  <c r="BJ20" i="7"/>
  <c r="BN20" i="7"/>
  <c r="CH20" i="7"/>
  <c r="BH20" i="7"/>
  <c r="BL20" i="7"/>
  <c r="BP20" i="7"/>
  <c r="BR20" i="7"/>
  <c r="BI20" i="7"/>
  <c r="BM20" i="7"/>
  <c r="BG20" i="7"/>
  <c r="CD20" i="7"/>
  <c r="BO20" i="7"/>
  <c r="BZ20" i="7"/>
  <c r="BK20" i="7"/>
  <c r="CA15" i="7"/>
  <c r="CE15" i="7"/>
  <c r="CI15" i="7"/>
  <c r="BS15" i="7"/>
  <c r="BW15" i="7"/>
  <c r="CC15" i="7"/>
  <c r="CG15" i="7"/>
  <c r="BQ15" i="7"/>
  <c r="BU15" i="7"/>
  <c r="BY15" i="7"/>
  <c r="CD15" i="7"/>
  <c r="CH15" i="7"/>
  <c r="BR15" i="7"/>
  <c r="BV15" i="7"/>
  <c r="BZ15" i="7"/>
  <c r="CB15" i="7"/>
  <c r="BX15" i="7"/>
  <c r="BH15" i="7"/>
  <c r="BL15" i="7"/>
  <c r="BP15" i="7"/>
  <c r="CJ15" i="7"/>
  <c r="BJ15" i="7"/>
  <c r="BN15" i="7"/>
  <c r="BT15" i="7"/>
  <c r="BG15" i="7"/>
  <c r="BK15" i="7"/>
  <c r="BO15" i="7"/>
  <c r="BI15" i="7"/>
  <c r="BM15" i="7"/>
  <c r="CF15" i="7"/>
  <c r="CA11" i="7"/>
  <c r="CE11" i="7"/>
  <c r="CI11" i="7"/>
  <c r="BS11" i="7"/>
  <c r="BW11" i="7"/>
  <c r="CC11" i="7"/>
  <c r="CG11" i="7"/>
  <c r="BQ11" i="7"/>
  <c r="BU11" i="7"/>
  <c r="BY11" i="7"/>
  <c r="CD11" i="7"/>
  <c r="CH11" i="7"/>
  <c r="BR11" i="7"/>
  <c r="BV11" i="7"/>
  <c r="BZ11" i="7"/>
  <c r="CJ11" i="7"/>
  <c r="BH11" i="7"/>
  <c r="BL11" i="7"/>
  <c r="BP11" i="7"/>
  <c r="CB11" i="7"/>
  <c r="BX11" i="7"/>
  <c r="BJ11" i="7"/>
  <c r="BN11" i="7"/>
  <c r="CF11" i="7"/>
  <c r="BG11" i="7"/>
  <c r="BK11" i="7"/>
  <c r="BO11" i="7"/>
  <c r="BI11" i="7"/>
  <c r="BT11" i="7"/>
  <c r="BM11" i="7"/>
  <c r="CA7" i="7"/>
  <c r="CE7" i="7"/>
  <c r="CI7" i="7"/>
  <c r="CC7" i="7"/>
  <c r="CG7" i="7"/>
  <c r="CD7" i="7"/>
  <c r="CH7" i="7"/>
  <c r="CB7" i="7"/>
  <c r="BS7" i="7"/>
  <c r="BW7" i="7"/>
  <c r="CJ7" i="7"/>
  <c r="BQ7" i="7"/>
  <c r="BU7" i="7"/>
  <c r="BY7" i="7"/>
  <c r="BR7" i="7"/>
  <c r="BV7" i="7"/>
  <c r="BZ7" i="7"/>
  <c r="CF7" i="7"/>
  <c r="BX7" i="7"/>
  <c r="BH7" i="7"/>
  <c r="BL7" i="7"/>
  <c r="BP7" i="7"/>
  <c r="BJ7" i="7"/>
  <c r="BN7" i="7"/>
  <c r="BT7" i="7"/>
  <c r="BG7" i="7"/>
  <c r="BK7" i="7"/>
  <c r="BO7" i="7"/>
  <c r="BI7" i="7"/>
  <c r="BM7" i="7"/>
  <c r="DH75" i="7"/>
  <c r="DL75" i="7"/>
  <c r="DF75" i="7"/>
  <c r="DJ75" i="7"/>
  <c r="DN75" i="7"/>
  <c r="DG75" i="7"/>
  <c r="DK75" i="7"/>
  <c r="DI75" i="7"/>
  <c r="CU75" i="7"/>
  <c r="CY75" i="7"/>
  <c r="DC75" i="7"/>
  <c r="CW75" i="7"/>
  <c r="DA75" i="7"/>
  <c r="DE75" i="7"/>
  <c r="CX75" i="7"/>
  <c r="DB75" i="7"/>
  <c r="DM75" i="7"/>
  <c r="DD75" i="7"/>
  <c r="CM75" i="7"/>
  <c r="CQ75" i="7"/>
  <c r="CV75" i="7"/>
  <c r="CK75" i="7"/>
  <c r="CO75" i="7"/>
  <c r="CS75" i="7"/>
  <c r="CZ75" i="7"/>
  <c r="CL75" i="7"/>
  <c r="CP75" i="7"/>
  <c r="CT75" i="7"/>
  <c r="CR75" i="7"/>
  <c r="CN75" i="7"/>
  <c r="DH71" i="7"/>
  <c r="DL71" i="7"/>
  <c r="DF71" i="7"/>
  <c r="DJ71" i="7"/>
  <c r="DN71" i="7"/>
  <c r="DG71" i="7"/>
  <c r="DK71" i="7"/>
  <c r="CU71" i="7"/>
  <c r="CY71" i="7"/>
  <c r="DC71" i="7"/>
  <c r="DI71" i="7"/>
  <c r="CW71" i="7"/>
  <c r="DA71" i="7"/>
  <c r="DM71" i="7"/>
  <c r="CX71" i="7"/>
  <c r="DB71" i="7"/>
  <c r="CV71" i="7"/>
  <c r="CM71" i="7"/>
  <c r="CQ71" i="7"/>
  <c r="DD71" i="7"/>
  <c r="CK71" i="7"/>
  <c r="CO71" i="7"/>
  <c r="CS71" i="7"/>
  <c r="CL71" i="7"/>
  <c r="CP71" i="7"/>
  <c r="CT71" i="7"/>
  <c r="CZ71" i="7"/>
  <c r="CR71" i="7"/>
  <c r="DE71" i="7"/>
  <c r="CN71" i="7"/>
  <c r="DF66" i="7"/>
  <c r="DJ66" i="7"/>
  <c r="DN66" i="7"/>
  <c r="DH66" i="7"/>
  <c r="DL66" i="7"/>
  <c r="DE66" i="7"/>
  <c r="DI66" i="7"/>
  <c r="DM66" i="7"/>
  <c r="CW66" i="7"/>
  <c r="DA66" i="7"/>
  <c r="DK66" i="7"/>
  <c r="CU66" i="7"/>
  <c r="CY66" i="7"/>
  <c r="DC66" i="7"/>
  <c r="CV66" i="7"/>
  <c r="CZ66" i="7"/>
  <c r="DD66" i="7"/>
  <c r="CX66" i="7"/>
  <c r="CK66" i="7"/>
  <c r="CO66" i="7"/>
  <c r="CS66" i="7"/>
  <c r="DG66" i="7"/>
  <c r="CM66" i="7"/>
  <c r="CQ66" i="7"/>
  <c r="CN66" i="7"/>
  <c r="CR66" i="7"/>
  <c r="CT66" i="7"/>
  <c r="CL66" i="7"/>
  <c r="CP66" i="7"/>
  <c r="DB66" i="7"/>
  <c r="DH61" i="7"/>
  <c r="DL61" i="7"/>
  <c r="DF61" i="7"/>
  <c r="DJ61" i="7"/>
  <c r="DN61" i="7"/>
  <c r="DG61" i="7"/>
  <c r="DK61" i="7"/>
  <c r="DE61" i="7"/>
  <c r="DM61" i="7"/>
  <c r="CU61" i="7"/>
  <c r="CY61" i="7"/>
  <c r="DC61" i="7"/>
  <c r="CW61" i="7"/>
  <c r="DA61" i="7"/>
  <c r="DI61" i="7"/>
  <c r="CX61" i="7"/>
  <c r="DB61" i="7"/>
  <c r="CZ61" i="7"/>
  <c r="CM61" i="7"/>
  <c r="CQ61" i="7"/>
  <c r="CK61" i="7"/>
  <c r="CO61" i="7"/>
  <c r="CS61" i="7"/>
  <c r="CV61" i="7"/>
  <c r="CL61" i="7"/>
  <c r="CP61" i="7"/>
  <c r="CT61" i="7"/>
  <c r="DD61" i="7"/>
  <c r="CN61" i="7"/>
  <c r="CR61" i="7"/>
  <c r="DH57" i="7"/>
  <c r="DL57" i="7"/>
  <c r="DF57" i="7"/>
  <c r="DJ57" i="7"/>
  <c r="DN57" i="7"/>
  <c r="DG57" i="7"/>
  <c r="DK57" i="7"/>
  <c r="DM57" i="7"/>
  <c r="DE57" i="7"/>
  <c r="DI57" i="7"/>
  <c r="CU57" i="7"/>
  <c r="CY57" i="7"/>
  <c r="DC57" i="7"/>
  <c r="CW57" i="7"/>
  <c r="DA57" i="7"/>
  <c r="CX57" i="7"/>
  <c r="DB57" i="7"/>
  <c r="CM57" i="7"/>
  <c r="CQ57" i="7"/>
  <c r="CZ57" i="7"/>
  <c r="CK57" i="7"/>
  <c r="CO57" i="7"/>
  <c r="CS57" i="7"/>
  <c r="DD57" i="7"/>
  <c r="CL57" i="7"/>
  <c r="CP57" i="7"/>
  <c r="CT57" i="7"/>
  <c r="CN57" i="7"/>
  <c r="CV57" i="7"/>
  <c r="CR57" i="7"/>
  <c r="DH53" i="7"/>
  <c r="DL53" i="7"/>
  <c r="DF53" i="7"/>
  <c r="DJ53" i="7"/>
  <c r="DN53" i="7"/>
  <c r="DG53" i="7"/>
  <c r="DK53" i="7"/>
  <c r="DE53" i="7"/>
  <c r="DM53" i="7"/>
  <c r="CU53" i="7"/>
  <c r="CY53" i="7"/>
  <c r="DC53" i="7"/>
  <c r="DI53" i="7"/>
  <c r="CW53" i="7"/>
  <c r="DA53" i="7"/>
  <c r="CX53" i="7"/>
  <c r="DB53" i="7"/>
  <c r="CZ53" i="7"/>
  <c r="CM53" i="7"/>
  <c r="CQ53" i="7"/>
  <c r="CK53" i="7"/>
  <c r="CO53" i="7"/>
  <c r="CS53" i="7"/>
  <c r="CV53" i="7"/>
  <c r="CL53" i="7"/>
  <c r="CP53" i="7"/>
  <c r="CT53" i="7"/>
  <c r="CN53" i="7"/>
  <c r="CR53" i="7"/>
  <c r="DD53" i="7"/>
  <c r="DH49" i="7"/>
  <c r="DL49" i="7"/>
  <c r="DF49" i="7"/>
  <c r="DJ49" i="7"/>
  <c r="DN49" i="7"/>
  <c r="DG49" i="7"/>
  <c r="DK49" i="7"/>
  <c r="DM49" i="7"/>
  <c r="CW49" i="7"/>
  <c r="DA49" i="7"/>
  <c r="DE49" i="7"/>
  <c r="CU49" i="7"/>
  <c r="CY49" i="7"/>
  <c r="DC49" i="7"/>
  <c r="DI49" i="7"/>
  <c r="CV49" i="7"/>
  <c r="CZ49" i="7"/>
  <c r="DD49" i="7"/>
  <c r="DB49" i="7"/>
  <c r="CM49" i="7"/>
  <c r="CQ49" i="7"/>
  <c r="CK49" i="7"/>
  <c r="CO49" i="7"/>
  <c r="CS49" i="7"/>
  <c r="CX49" i="7"/>
  <c r="CL49" i="7"/>
  <c r="CP49" i="7"/>
  <c r="CT49" i="7"/>
  <c r="CN49" i="7"/>
  <c r="CR49" i="7"/>
  <c r="DH45" i="7"/>
  <c r="DL45" i="7"/>
  <c r="DF45" i="7"/>
  <c r="DJ45" i="7"/>
  <c r="DN45" i="7"/>
  <c r="DG45" i="7"/>
  <c r="DK45" i="7"/>
  <c r="DE45" i="7"/>
  <c r="CW45" i="7"/>
  <c r="DA45" i="7"/>
  <c r="DM45" i="7"/>
  <c r="CU45" i="7"/>
  <c r="CY45" i="7"/>
  <c r="DC45" i="7"/>
  <c r="CV45" i="7"/>
  <c r="CZ45" i="7"/>
  <c r="DD45" i="7"/>
  <c r="DB45" i="7"/>
  <c r="CX45" i="7"/>
  <c r="CM45" i="7"/>
  <c r="CQ45" i="7"/>
  <c r="DI45" i="7"/>
  <c r="CK45" i="7"/>
  <c r="CO45" i="7"/>
  <c r="CS45" i="7"/>
  <c r="CL45" i="7"/>
  <c r="CP45" i="7"/>
  <c r="CT45" i="7"/>
  <c r="CN45" i="7"/>
  <c r="CR45" i="7"/>
  <c r="DH41" i="7"/>
  <c r="DL41" i="7"/>
  <c r="DF41" i="7"/>
  <c r="DJ41" i="7"/>
  <c r="DN41" i="7"/>
  <c r="DG41" i="7"/>
  <c r="DK41" i="7"/>
  <c r="DM41" i="7"/>
  <c r="CW41" i="7"/>
  <c r="DA41" i="7"/>
  <c r="DE41" i="7"/>
  <c r="CU41" i="7"/>
  <c r="CY41" i="7"/>
  <c r="DC41" i="7"/>
  <c r="DI41" i="7"/>
  <c r="CV41" i="7"/>
  <c r="CZ41" i="7"/>
  <c r="DD41" i="7"/>
  <c r="DB41" i="7"/>
  <c r="CM41" i="7"/>
  <c r="CQ41" i="7"/>
  <c r="CX41" i="7"/>
  <c r="CK41" i="7"/>
  <c r="CO41" i="7"/>
  <c r="CS41" i="7"/>
  <c r="CL41" i="7"/>
  <c r="CP41" i="7"/>
  <c r="CT41" i="7"/>
  <c r="CN41" i="7"/>
  <c r="CR41" i="7"/>
  <c r="DE35" i="7"/>
  <c r="DI35" i="7"/>
  <c r="DM35" i="7"/>
  <c r="DG35" i="7"/>
  <c r="DK35" i="7"/>
  <c r="DH35" i="7"/>
  <c r="DL35" i="7"/>
  <c r="DJ35" i="7"/>
  <c r="DF35" i="7"/>
  <c r="CW35" i="7"/>
  <c r="DA35" i="7"/>
  <c r="CU35" i="7"/>
  <c r="CY35" i="7"/>
  <c r="DC35" i="7"/>
  <c r="DN35" i="7"/>
  <c r="CV35" i="7"/>
  <c r="CZ35" i="7"/>
  <c r="DD35" i="7"/>
  <c r="CX35" i="7"/>
  <c r="DB35" i="7"/>
  <c r="CM35" i="7"/>
  <c r="CQ35" i="7"/>
  <c r="CK35" i="7"/>
  <c r="CO35" i="7"/>
  <c r="CS35" i="7"/>
  <c r="CL35" i="7"/>
  <c r="CP35" i="7"/>
  <c r="CT35" i="7"/>
  <c r="CR35" i="7"/>
  <c r="CN35" i="7"/>
  <c r="DE31" i="7"/>
  <c r="DI31" i="7"/>
  <c r="DM31" i="7"/>
  <c r="DG31" i="7"/>
  <c r="DK31" i="7"/>
  <c r="DH31" i="7"/>
  <c r="DL31" i="7"/>
  <c r="DJ31" i="7"/>
  <c r="DN31" i="7"/>
  <c r="DF31" i="7"/>
  <c r="CW31" i="7"/>
  <c r="DA31" i="7"/>
  <c r="CU31" i="7"/>
  <c r="CY31" i="7"/>
  <c r="DC31" i="7"/>
  <c r="CV31" i="7"/>
  <c r="CZ31" i="7"/>
  <c r="DD31" i="7"/>
  <c r="CX31" i="7"/>
  <c r="CL31" i="7"/>
  <c r="DB31" i="7"/>
  <c r="CM31" i="7"/>
  <c r="CQ31" i="7"/>
  <c r="CO31" i="7"/>
  <c r="CS31" i="7"/>
  <c r="CK31" i="7"/>
  <c r="CP31" i="7"/>
  <c r="CT31" i="7"/>
  <c r="CR31" i="7"/>
  <c r="CN31" i="7"/>
  <c r="DE27" i="7"/>
  <c r="DI27" i="7"/>
  <c r="DM27" i="7"/>
  <c r="DG27" i="7"/>
  <c r="DK27" i="7"/>
  <c r="DH27" i="7"/>
  <c r="DL27" i="7"/>
  <c r="DJ27" i="7"/>
  <c r="DF27" i="7"/>
  <c r="CW27" i="7"/>
  <c r="DA27" i="7"/>
  <c r="DN27" i="7"/>
  <c r="CU27" i="7"/>
  <c r="CY27" i="7"/>
  <c r="DC27" i="7"/>
  <c r="CV27" i="7"/>
  <c r="CZ27" i="7"/>
  <c r="DD27" i="7"/>
  <c r="CM27" i="7"/>
  <c r="CQ27" i="7"/>
  <c r="CX27" i="7"/>
  <c r="CK27" i="7"/>
  <c r="CO27" i="7"/>
  <c r="CS27" i="7"/>
  <c r="DB27" i="7"/>
  <c r="CL27" i="7"/>
  <c r="CP27" i="7"/>
  <c r="CT27" i="7"/>
  <c r="CR27" i="7"/>
  <c r="CN27" i="7"/>
  <c r="DE23" i="7"/>
  <c r="DI23" i="7"/>
  <c r="DM23" i="7"/>
  <c r="DG23" i="7"/>
  <c r="DK23" i="7"/>
  <c r="DH23" i="7"/>
  <c r="DL23" i="7"/>
  <c r="DJ23" i="7"/>
  <c r="DN23" i="7"/>
  <c r="CW23" i="7"/>
  <c r="DA23" i="7"/>
  <c r="CU23" i="7"/>
  <c r="CY23" i="7"/>
  <c r="DC23" i="7"/>
  <c r="DF23" i="7"/>
  <c r="CV23" i="7"/>
  <c r="CZ23" i="7"/>
  <c r="DD23" i="7"/>
  <c r="CX23" i="7"/>
  <c r="CM23" i="7"/>
  <c r="CQ23" i="7"/>
  <c r="CK23" i="7"/>
  <c r="CO23" i="7"/>
  <c r="CS23" i="7"/>
  <c r="CL23" i="7"/>
  <c r="CP23" i="7"/>
  <c r="CT23" i="7"/>
  <c r="CR23" i="7"/>
  <c r="DB23" i="7"/>
  <c r="CN23" i="7"/>
  <c r="DE19" i="7"/>
  <c r="DI19" i="7"/>
  <c r="DM19" i="7"/>
  <c r="DG19" i="7"/>
  <c r="DK19" i="7"/>
  <c r="DH19" i="7"/>
  <c r="DL19" i="7"/>
  <c r="DJ19" i="7"/>
  <c r="DF19" i="7"/>
  <c r="CW19" i="7"/>
  <c r="DA19" i="7"/>
  <c r="CU19" i="7"/>
  <c r="CY19" i="7"/>
  <c r="DC19" i="7"/>
  <c r="CV19" i="7"/>
  <c r="CZ19" i="7"/>
  <c r="DD19" i="7"/>
  <c r="CM19" i="7"/>
  <c r="CQ19" i="7"/>
  <c r="DN19" i="7"/>
  <c r="CX19" i="7"/>
  <c r="CK19" i="7"/>
  <c r="CO19" i="7"/>
  <c r="CS19" i="7"/>
  <c r="DB19" i="7"/>
  <c r="CL19" i="7"/>
  <c r="CP19" i="7"/>
  <c r="CT19" i="7"/>
  <c r="CR19" i="7"/>
  <c r="CN19" i="7"/>
  <c r="DE15" i="7"/>
  <c r="DI15" i="7"/>
  <c r="DM15" i="7"/>
  <c r="DG15" i="7"/>
  <c r="DK15" i="7"/>
  <c r="DH15" i="7"/>
  <c r="DL15" i="7"/>
  <c r="DJ15" i="7"/>
  <c r="DN15" i="7"/>
  <c r="CW15" i="7"/>
  <c r="DA15" i="7"/>
  <c r="DF15" i="7"/>
  <c r="CU15" i="7"/>
  <c r="CY15" i="7"/>
  <c r="DC15" i="7"/>
  <c r="CV15" i="7"/>
  <c r="CZ15" i="7"/>
  <c r="DD15" i="7"/>
  <c r="CX15" i="7"/>
  <c r="CM15" i="7"/>
  <c r="CQ15" i="7"/>
  <c r="CK15" i="7"/>
  <c r="CO15" i="7"/>
  <c r="CS15" i="7"/>
  <c r="CL15" i="7"/>
  <c r="CP15" i="7"/>
  <c r="CT15" i="7"/>
  <c r="CR15" i="7"/>
  <c r="DB15" i="7"/>
  <c r="CN15" i="7"/>
  <c r="DE11" i="7"/>
  <c r="DI11" i="7"/>
  <c r="DM11" i="7"/>
  <c r="DG11" i="7"/>
  <c r="DK11" i="7"/>
  <c r="DH11" i="7"/>
  <c r="DL11" i="7"/>
  <c r="DJ11" i="7"/>
  <c r="DF11" i="7"/>
  <c r="DN11" i="7"/>
  <c r="CW11" i="7"/>
  <c r="DA11" i="7"/>
  <c r="CU11" i="7"/>
  <c r="CY11" i="7"/>
  <c r="DC11" i="7"/>
  <c r="CV11" i="7"/>
  <c r="CZ11" i="7"/>
  <c r="DD11" i="7"/>
  <c r="CM11" i="7"/>
  <c r="CQ11" i="7"/>
  <c r="CX11" i="7"/>
  <c r="CK11" i="7"/>
  <c r="CO11" i="7"/>
  <c r="CS11" i="7"/>
  <c r="DB11" i="7"/>
  <c r="CL11" i="7"/>
  <c r="CP11" i="7"/>
  <c r="CT11" i="7"/>
  <c r="CR11" i="7"/>
  <c r="CN11" i="7"/>
  <c r="DE5" i="7"/>
  <c r="DI5" i="7"/>
  <c r="DM5" i="7"/>
  <c r="DG5" i="7"/>
  <c r="DK5" i="7"/>
  <c r="DH5" i="7"/>
  <c r="DL5" i="7"/>
  <c r="DF5" i="7"/>
  <c r="DN5" i="7"/>
  <c r="DJ5" i="7"/>
  <c r="CW5" i="7"/>
  <c r="DA5" i="7"/>
  <c r="CU5" i="7"/>
  <c r="CY5" i="7"/>
  <c r="DC5" i="7"/>
  <c r="CV5" i="7"/>
  <c r="CZ5" i="7"/>
  <c r="DD5" i="7"/>
  <c r="DB5" i="7"/>
  <c r="CM5" i="7"/>
  <c r="CQ5" i="7"/>
  <c r="CK5" i="7"/>
  <c r="CO5" i="7"/>
  <c r="CS5" i="7"/>
  <c r="CX5" i="7"/>
  <c r="CL5" i="7"/>
  <c r="CP5" i="7"/>
  <c r="CT5" i="7"/>
  <c r="CN5" i="7"/>
  <c r="CR5" i="7"/>
  <c r="AW81" i="7"/>
  <c r="BA81" i="7"/>
  <c r="BE81" i="7"/>
  <c r="BB81" i="7"/>
  <c r="AZ81" i="7"/>
  <c r="BF81" i="7"/>
  <c r="AY81" i="7"/>
  <c r="AP81" i="7"/>
  <c r="AT81" i="7"/>
  <c r="AX81" i="7"/>
  <c r="AO81" i="7"/>
  <c r="AS81" i="7"/>
  <c r="BD81" i="7"/>
  <c r="AR81" i="7"/>
  <c r="AF81" i="7"/>
  <c r="AJ81" i="7"/>
  <c r="AM81" i="7"/>
  <c r="BC81" i="7"/>
  <c r="AQ81" i="7"/>
  <c r="AE81" i="7"/>
  <c r="AI81" i="7"/>
  <c r="AU81" i="7"/>
  <c r="AN81" i="7"/>
  <c r="AG81" i="7"/>
  <c r="AV81" i="7"/>
  <c r="AH81" i="7"/>
  <c r="AC81" i="7"/>
  <c r="AD81" i="7"/>
  <c r="AL81" i="7"/>
  <c r="AK81" i="7"/>
  <c r="AW73" i="7"/>
  <c r="BA73" i="7"/>
  <c r="BE73" i="7"/>
  <c r="BB73" i="7"/>
  <c r="AZ73" i="7"/>
  <c r="BF73" i="7"/>
  <c r="AO73" i="7"/>
  <c r="AS73" i="7"/>
  <c r="BD73" i="7"/>
  <c r="AQ73" i="7"/>
  <c r="AV73" i="7"/>
  <c r="BC73" i="7"/>
  <c r="AP73" i="7"/>
  <c r="AU73" i="7"/>
  <c r="AY73" i="7"/>
  <c r="AN73" i="7"/>
  <c r="AF73" i="7"/>
  <c r="AJ73" i="7"/>
  <c r="AX73" i="7"/>
  <c r="AM73" i="7"/>
  <c r="AE73" i="7"/>
  <c r="AI73" i="7"/>
  <c r="AR73" i="7"/>
  <c r="AG73" i="7"/>
  <c r="AT73" i="7"/>
  <c r="AH73" i="7"/>
  <c r="AC73" i="7"/>
  <c r="AD73" i="7"/>
  <c r="AL73" i="7"/>
  <c r="AK73" i="7"/>
  <c r="AY64" i="7"/>
  <c r="BC64" i="7"/>
  <c r="BA64" i="7"/>
  <c r="BF64" i="7"/>
  <c r="AZ64" i="7"/>
  <c r="BE64" i="7"/>
  <c r="AM64" i="7"/>
  <c r="AQ64" i="7"/>
  <c r="AU64" i="7"/>
  <c r="AX64" i="7"/>
  <c r="AP64" i="7"/>
  <c r="AV64" i="7"/>
  <c r="AW64" i="7"/>
  <c r="AO64" i="7"/>
  <c r="AT64" i="7"/>
  <c r="AD64" i="7"/>
  <c r="AH64" i="7"/>
  <c r="AL64" i="7"/>
  <c r="BD64" i="7"/>
  <c r="AS64" i="7"/>
  <c r="AC64" i="7"/>
  <c r="AI64" i="7"/>
  <c r="BB64" i="7"/>
  <c r="AR64" i="7"/>
  <c r="AG64" i="7"/>
  <c r="AN64" i="7"/>
  <c r="AJ64" i="7"/>
  <c r="AK64" i="7"/>
  <c r="AE64" i="7"/>
  <c r="AF64" i="7"/>
  <c r="AZ56" i="7"/>
  <c r="BD56" i="7"/>
  <c r="AY56" i="7"/>
  <c r="BC56" i="7"/>
  <c r="BB56" i="7"/>
  <c r="BA56" i="7"/>
  <c r="AM56" i="7"/>
  <c r="AQ56" i="7"/>
  <c r="AU56" i="7"/>
  <c r="AX56" i="7"/>
  <c r="AP56" i="7"/>
  <c r="AV56" i="7"/>
  <c r="AW56" i="7"/>
  <c r="AO56" i="7"/>
  <c r="AT56" i="7"/>
  <c r="AD56" i="7"/>
  <c r="AH56" i="7"/>
  <c r="AL56" i="7"/>
  <c r="AN56" i="7"/>
  <c r="AC56" i="7"/>
  <c r="AI56" i="7"/>
  <c r="AG56" i="7"/>
  <c r="BE56" i="7"/>
  <c r="AR56" i="7"/>
  <c r="AE56" i="7"/>
  <c r="AS56" i="7"/>
  <c r="AF56" i="7"/>
  <c r="AK56" i="7"/>
  <c r="BF56" i="7"/>
  <c r="AJ56" i="7"/>
  <c r="AZ48" i="7"/>
  <c r="BD48" i="7"/>
  <c r="AY48" i="7"/>
  <c r="BC48" i="7"/>
  <c r="BB48" i="7"/>
  <c r="BA48" i="7"/>
  <c r="AM48" i="7"/>
  <c r="AQ48" i="7"/>
  <c r="AU48" i="7"/>
  <c r="AX48" i="7"/>
  <c r="AP48" i="7"/>
  <c r="AV48" i="7"/>
  <c r="AW48" i="7"/>
  <c r="AO48" i="7"/>
  <c r="AT48" i="7"/>
  <c r="AD48" i="7"/>
  <c r="AH48" i="7"/>
  <c r="AL48" i="7"/>
  <c r="BF48" i="7"/>
  <c r="AS48" i="7"/>
  <c r="AC48" i="7"/>
  <c r="AI48" i="7"/>
  <c r="BE48" i="7"/>
  <c r="AR48" i="7"/>
  <c r="AG48" i="7"/>
  <c r="AJ48" i="7"/>
  <c r="AN48" i="7"/>
  <c r="AF48" i="7"/>
  <c r="AK48" i="7"/>
  <c r="AE48" i="7"/>
  <c r="AZ40" i="7"/>
  <c r="BD40" i="7"/>
  <c r="AY40" i="7"/>
  <c r="BC40" i="7"/>
  <c r="BB40" i="7"/>
  <c r="BA40" i="7"/>
  <c r="AM40" i="7"/>
  <c r="AQ40" i="7"/>
  <c r="AU40" i="7"/>
  <c r="AX40" i="7"/>
  <c r="AP40" i="7"/>
  <c r="AV40" i="7"/>
  <c r="AW40" i="7"/>
  <c r="AO40" i="7"/>
  <c r="AT40" i="7"/>
  <c r="AD40" i="7"/>
  <c r="AH40" i="7"/>
  <c r="AL40" i="7"/>
  <c r="AN40" i="7"/>
  <c r="AC40" i="7"/>
  <c r="AI40" i="7"/>
  <c r="AR40" i="7"/>
  <c r="AE40" i="7"/>
  <c r="AG40" i="7"/>
  <c r="BE40" i="7"/>
  <c r="AJ40" i="7"/>
  <c r="BF40" i="7"/>
  <c r="AF40" i="7"/>
  <c r="AS40" i="7"/>
  <c r="AK40" i="7"/>
  <c r="AZ32" i="7"/>
  <c r="BD32" i="7"/>
  <c r="AY32" i="7"/>
  <c r="BC32" i="7"/>
  <c r="BB32" i="7"/>
  <c r="BA32" i="7"/>
  <c r="BF32" i="7"/>
  <c r="AN32" i="7"/>
  <c r="AR32" i="7"/>
  <c r="AV32" i="7"/>
  <c r="BE32" i="7"/>
  <c r="AM32" i="7"/>
  <c r="AQ32" i="7"/>
  <c r="AU32" i="7"/>
  <c r="AX32" i="7"/>
  <c r="AT32" i="7"/>
  <c r="AW32" i="7"/>
  <c r="AS32" i="7"/>
  <c r="AD32" i="7"/>
  <c r="AH32" i="7"/>
  <c r="AL32" i="7"/>
  <c r="AC32" i="7"/>
  <c r="AI32" i="7"/>
  <c r="AJ32" i="7"/>
  <c r="AG32" i="7"/>
  <c r="AO32" i="7"/>
  <c r="AE32" i="7"/>
  <c r="AP32" i="7"/>
  <c r="AF32" i="7"/>
  <c r="AK32" i="7"/>
  <c r="AZ28" i="7"/>
  <c r="BD28" i="7"/>
  <c r="AY28" i="7"/>
  <c r="BC28" i="7"/>
  <c r="BB28" i="7"/>
  <c r="BA28" i="7"/>
  <c r="AX28" i="7"/>
  <c r="AN28" i="7"/>
  <c r="AR28" i="7"/>
  <c r="AV28" i="7"/>
  <c r="AW28" i="7"/>
  <c r="AM28" i="7"/>
  <c r="AQ28" i="7"/>
  <c r="AU28" i="7"/>
  <c r="BF28" i="7"/>
  <c r="AT28" i="7"/>
  <c r="BE28" i="7"/>
  <c r="AS28" i="7"/>
  <c r="AD28" i="7"/>
  <c r="AH28" i="7"/>
  <c r="AL28" i="7"/>
  <c r="AP28" i="7"/>
  <c r="AF28" i="7"/>
  <c r="AK28" i="7"/>
  <c r="AG28" i="7"/>
  <c r="AO28" i="7"/>
  <c r="AE28" i="7"/>
  <c r="AJ28" i="7"/>
  <c r="AC28" i="7"/>
  <c r="AI28" i="7"/>
  <c r="AZ20" i="7"/>
  <c r="BD20" i="7"/>
  <c r="AY20" i="7"/>
  <c r="BC20" i="7"/>
  <c r="BB20" i="7"/>
  <c r="BA20" i="7"/>
  <c r="AX20" i="7"/>
  <c r="AN20" i="7"/>
  <c r="AR20" i="7"/>
  <c r="AV20" i="7"/>
  <c r="AW20" i="7"/>
  <c r="AM20" i="7"/>
  <c r="AQ20" i="7"/>
  <c r="AU20" i="7"/>
  <c r="AT20" i="7"/>
  <c r="AS20" i="7"/>
  <c r="AD20" i="7"/>
  <c r="AH20" i="7"/>
  <c r="AL20" i="7"/>
  <c r="BF20" i="7"/>
  <c r="AP20" i="7"/>
  <c r="AF20" i="7"/>
  <c r="AK20" i="7"/>
  <c r="BE20" i="7"/>
  <c r="AO20" i="7"/>
  <c r="AE20" i="7"/>
  <c r="AJ20" i="7"/>
  <c r="AG20" i="7"/>
  <c r="AI20" i="7"/>
  <c r="AC20" i="7"/>
  <c r="AX7" i="7"/>
  <c r="BB7" i="7"/>
  <c r="BF7" i="7"/>
  <c r="AW7" i="7"/>
  <c r="BA7" i="7"/>
  <c r="BE7" i="7"/>
  <c r="BD7" i="7"/>
  <c r="BC7" i="7"/>
  <c r="AO7" i="7"/>
  <c r="AS7" i="7"/>
  <c r="AZ7" i="7"/>
  <c r="AQ7" i="7"/>
  <c r="AV7" i="7"/>
  <c r="AY7" i="7"/>
  <c r="AP7" i="7"/>
  <c r="AU7" i="7"/>
  <c r="AT7" i="7"/>
  <c r="AC7" i="7"/>
  <c r="AG7" i="7"/>
  <c r="AK7" i="7"/>
  <c r="AR7" i="7"/>
  <c r="AF7" i="7"/>
  <c r="AJ7" i="7"/>
  <c r="AN7" i="7"/>
  <c r="AI7" i="7"/>
  <c r="AL7" i="7"/>
  <c r="AM7" i="7"/>
  <c r="AH7" i="7"/>
  <c r="AD7" i="7"/>
  <c r="AE7" i="7"/>
  <c r="AY80" i="7"/>
  <c r="BC80" i="7"/>
  <c r="BA80" i="7"/>
  <c r="BF80" i="7"/>
  <c r="AZ80" i="7"/>
  <c r="BE80" i="7"/>
  <c r="AM80" i="7"/>
  <c r="AQ80" i="7"/>
  <c r="AU80" i="7"/>
  <c r="AX80" i="7"/>
  <c r="AP80" i="7"/>
  <c r="AV80" i="7"/>
  <c r="AW80" i="7"/>
  <c r="AO80" i="7"/>
  <c r="AT80" i="7"/>
  <c r="AS80" i="7"/>
  <c r="AD80" i="7"/>
  <c r="AH80" i="7"/>
  <c r="AL80" i="7"/>
  <c r="BB80" i="7"/>
  <c r="AR80" i="7"/>
  <c r="AC80" i="7"/>
  <c r="AG80" i="7"/>
  <c r="AK80" i="7"/>
  <c r="BD80" i="7"/>
  <c r="AI80" i="7"/>
  <c r="AN80" i="7"/>
  <c r="AF80" i="7"/>
  <c r="AJ80" i="7"/>
  <c r="AE80" i="7"/>
  <c r="AY72" i="7"/>
  <c r="BC72" i="7"/>
  <c r="BA72" i="7"/>
  <c r="BF72" i="7"/>
  <c r="AZ72" i="7"/>
  <c r="BE72" i="7"/>
  <c r="AM72" i="7"/>
  <c r="AQ72" i="7"/>
  <c r="AU72" i="7"/>
  <c r="BD72" i="7"/>
  <c r="AP72" i="7"/>
  <c r="AV72" i="7"/>
  <c r="BB72" i="7"/>
  <c r="AO72" i="7"/>
  <c r="AT72" i="7"/>
  <c r="AN72" i="7"/>
  <c r="AD72" i="7"/>
  <c r="AH72" i="7"/>
  <c r="AL72" i="7"/>
  <c r="AW72" i="7"/>
  <c r="AR72" i="7"/>
  <c r="AC72" i="7"/>
  <c r="AG72" i="7"/>
  <c r="AK72" i="7"/>
  <c r="AX72" i="7"/>
  <c r="AS72" i="7"/>
  <c r="AI72" i="7"/>
  <c r="AF72" i="7"/>
  <c r="AJ72" i="7"/>
  <c r="AE72" i="7"/>
  <c r="AW63" i="7"/>
  <c r="BA63" i="7"/>
  <c r="BE63" i="7"/>
  <c r="AZ63" i="7"/>
  <c r="BF63" i="7"/>
  <c r="AY63" i="7"/>
  <c r="BD63" i="7"/>
  <c r="AO63" i="7"/>
  <c r="AS63" i="7"/>
  <c r="AX63" i="7"/>
  <c r="AP63" i="7"/>
  <c r="AU63" i="7"/>
  <c r="AN63" i="7"/>
  <c r="AT63" i="7"/>
  <c r="AF63" i="7"/>
  <c r="AJ63" i="7"/>
  <c r="AR63" i="7"/>
  <c r="AC63" i="7"/>
  <c r="AH63" i="7"/>
  <c r="BB63" i="7"/>
  <c r="AV63" i="7"/>
  <c r="AQ63" i="7"/>
  <c r="AG63" i="7"/>
  <c r="AL63" i="7"/>
  <c r="BC63" i="7"/>
  <c r="AI63" i="7"/>
  <c r="AM63" i="7"/>
  <c r="AE63" i="7"/>
  <c r="AK63" i="7"/>
  <c r="AD63" i="7"/>
  <c r="AX55" i="7"/>
  <c r="BB55" i="7"/>
  <c r="BF55" i="7"/>
  <c r="AW55" i="7"/>
  <c r="BA55" i="7"/>
  <c r="BE55" i="7"/>
  <c r="BD55" i="7"/>
  <c r="BC55" i="7"/>
  <c r="AO55" i="7"/>
  <c r="AS55" i="7"/>
  <c r="AP55" i="7"/>
  <c r="AU55" i="7"/>
  <c r="AN55" i="7"/>
  <c r="AT55" i="7"/>
  <c r="AF55" i="7"/>
  <c r="AJ55" i="7"/>
  <c r="AZ55" i="7"/>
  <c r="AM55" i="7"/>
  <c r="AC55" i="7"/>
  <c r="AH55" i="7"/>
  <c r="AQ55" i="7"/>
  <c r="AY55" i="7"/>
  <c r="AV55" i="7"/>
  <c r="AG55" i="7"/>
  <c r="AL55" i="7"/>
  <c r="AR55" i="7"/>
  <c r="AD55" i="7"/>
  <c r="AI55" i="7"/>
  <c r="AK55" i="7"/>
  <c r="AE55" i="7"/>
  <c r="AX51" i="7"/>
  <c r="BB51" i="7"/>
  <c r="BF51" i="7"/>
  <c r="AW51" i="7"/>
  <c r="BA51" i="7"/>
  <c r="BE51" i="7"/>
  <c r="BD51" i="7"/>
  <c r="BC51" i="7"/>
  <c r="AO51" i="7"/>
  <c r="AS51" i="7"/>
  <c r="AZ51" i="7"/>
  <c r="AM51" i="7"/>
  <c r="AR51" i="7"/>
  <c r="AY51" i="7"/>
  <c r="AQ51" i="7"/>
  <c r="AV51" i="7"/>
  <c r="AF51" i="7"/>
  <c r="AJ51" i="7"/>
  <c r="AU51" i="7"/>
  <c r="AE51" i="7"/>
  <c r="AK51" i="7"/>
  <c r="AN51" i="7"/>
  <c r="AT51" i="7"/>
  <c r="AD51" i="7"/>
  <c r="AI51" i="7"/>
  <c r="AP51" i="7"/>
  <c r="AL51" i="7"/>
  <c r="AG51" i="7"/>
  <c r="AH51" i="7"/>
  <c r="AC51" i="7"/>
  <c r="AX43" i="7"/>
  <c r="BB43" i="7"/>
  <c r="BF43" i="7"/>
  <c r="AW43" i="7"/>
  <c r="BA43" i="7"/>
  <c r="BE43" i="7"/>
  <c r="BD43" i="7"/>
  <c r="BC43" i="7"/>
  <c r="AO43" i="7"/>
  <c r="AS43" i="7"/>
  <c r="AZ43" i="7"/>
  <c r="AM43" i="7"/>
  <c r="AR43" i="7"/>
  <c r="AY43" i="7"/>
  <c r="AQ43" i="7"/>
  <c r="AV43" i="7"/>
  <c r="AF43" i="7"/>
  <c r="AJ43" i="7"/>
  <c r="AP43" i="7"/>
  <c r="AE43" i="7"/>
  <c r="AK43" i="7"/>
  <c r="AN43" i="7"/>
  <c r="AD43" i="7"/>
  <c r="AI43" i="7"/>
  <c r="AT43" i="7"/>
  <c r="AG43" i="7"/>
  <c r="AC43" i="7"/>
  <c r="AU43" i="7"/>
  <c r="AH43" i="7"/>
  <c r="AL43" i="7"/>
  <c r="AX31" i="7"/>
  <c r="BB31" i="7"/>
  <c r="BF31" i="7"/>
  <c r="AW31" i="7"/>
  <c r="BA31" i="7"/>
  <c r="BE31" i="7"/>
  <c r="BD31" i="7"/>
  <c r="BC31" i="7"/>
  <c r="AZ31" i="7"/>
  <c r="AP31" i="7"/>
  <c r="AT31" i="7"/>
  <c r="AY31" i="7"/>
  <c r="AO31" i="7"/>
  <c r="AS31" i="7"/>
  <c r="AN31" i="7"/>
  <c r="AV31" i="7"/>
  <c r="AM31" i="7"/>
  <c r="AU31" i="7"/>
  <c r="AF31" i="7"/>
  <c r="AJ31" i="7"/>
  <c r="AR31" i="7"/>
  <c r="AC31" i="7"/>
  <c r="AH31" i="7"/>
  <c r="AI31" i="7"/>
  <c r="AQ31" i="7"/>
  <c r="AG31" i="7"/>
  <c r="AL31" i="7"/>
  <c r="AD31" i="7"/>
  <c r="AK31" i="7"/>
  <c r="AE31" i="7"/>
  <c r="AX23" i="7"/>
  <c r="BB23" i="7"/>
  <c r="BF23" i="7"/>
  <c r="AW23" i="7"/>
  <c r="BA23" i="7"/>
  <c r="BE23" i="7"/>
  <c r="BD23" i="7"/>
  <c r="BC23" i="7"/>
  <c r="AZ23" i="7"/>
  <c r="AP23" i="7"/>
  <c r="AT23" i="7"/>
  <c r="AY23" i="7"/>
  <c r="AO23" i="7"/>
  <c r="AS23" i="7"/>
  <c r="AN23" i="7"/>
  <c r="AV23" i="7"/>
  <c r="AM23" i="7"/>
  <c r="AU23" i="7"/>
  <c r="AF23" i="7"/>
  <c r="AJ23" i="7"/>
  <c r="AR23" i="7"/>
  <c r="AC23" i="7"/>
  <c r="AH23" i="7"/>
  <c r="AD23" i="7"/>
  <c r="AQ23" i="7"/>
  <c r="AG23" i="7"/>
  <c r="AL23" i="7"/>
  <c r="AI23" i="7"/>
  <c r="AE23" i="7"/>
  <c r="AK23" i="7"/>
  <c r="AX15" i="7"/>
  <c r="BB15" i="7"/>
  <c r="BF15" i="7"/>
  <c r="AW15" i="7"/>
  <c r="BA15" i="7"/>
  <c r="BE15" i="7"/>
  <c r="BD15" i="7"/>
  <c r="BC15" i="7"/>
  <c r="AZ15" i="7"/>
  <c r="AP15" i="7"/>
  <c r="AT15" i="7"/>
  <c r="AY15" i="7"/>
  <c r="AO15" i="7"/>
  <c r="AS15" i="7"/>
  <c r="AN15" i="7"/>
  <c r="AV15" i="7"/>
  <c r="AM15" i="7"/>
  <c r="AU15" i="7"/>
  <c r="AF15" i="7"/>
  <c r="AJ15" i="7"/>
  <c r="AR15" i="7"/>
  <c r="AC15" i="7"/>
  <c r="AH15" i="7"/>
  <c r="AI15" i="7"/>
  <c r="AQ15" i="7"/>
  <c r="AG15" i="7"/>
  <c r="AL15" i="7"/>
  <c r="AD15" i="7"/>
  <c r="AE15" i="7"/>
  <c r="AK15" i="7"/>
  <c r="AZ6" i="7"/>
  <c r="BD6" i="7"/>
  <c r="AY6" i="7"/>
  <c r="BC6" i="7"/>
  <c r="AX6" i="7"/>
  <c r="BF6" i="7"/>
  <c r="AW6" i="7"/>
  <c r="BE6" i="7"/>
  <c r="AM6" i="7"/>
  <c r="AQ6" i="7"/>
  <c r="AU6" i="7"/>
  <c r="AP6" i="7"/>
  <c r="AV6" i="7"/>
  <c r="AO6" i="7"/>
  <c r="AT6" i="7"/>
  <c r="BB6" i="7"/>
  <c r="AS6" i="7"/>
  <c r="AE6" i="7"/>
  <c r="AI6" i="7"/>
  <c r="BA6" i="7"/>
  <c r="AR6" i="7"/>
  <c r="AD6" i="7"/>
  <c r="AH6" i="7"/>
  <c r="AL6" i="7"/>
  <c r="AC6" i="7"/>
  <c r="AK6" i="7"/>
  <c r="AF6" i="7"/>
  <c r="AJ6" i="7"/>
  <c r="AG6" i="7"/>
  <c r="AN6" i="7"/>
  <c r="AW83" i="7"/>
  <c r="BA83" i="7"/>
  <c r="BE83" i="7"/>
  <c r="AX83" i="7"/>
  <c r="BC83" i="7"/>
  <c r="BB83" i="7"/>
  <c r="AZ83" i="7"/>
  <c r="AP83" i="7"/>
  <c r="AT83" i="7"/>
  <c r="AY83" i="7"/>
  <c r="AO83" i="7"/>
  <c r="AS83" i="7"/>
  <c r="BF83" i="7"/>
  <c r="AN83" i="7"/>
  <c r="AV83" i="7"/>
  <c r="AF83" i="7"/>
  <c r="AJ83" i="7"/>
  <c r="BD83" i="7"/>
  <c r="AM83" i="7"/>
  <c r="AU83" i="7"/>
  <c r="AE83" i="7"/>
  <c r="AI83" i="7"/>
  <c r="AQ83" i="7"/>
  <c r="AC83" i="7"/>
  <c r="AK83" i="7"/>
  <c r="AD83" i="7"/>
  <c r="AR83" i="7"/>
  <c r="AH83" i="7"/>
  <c r="AL83" i="7"/>
  <c r="AG83" i="7"/>
  <c r="AW79" i="7"/>
  <c r="BA79" i="7"/>
  <c r="BE79" i="7"/>
  <c r="AZ79" i="7"/>
  <c r="BF79" i="7"/>
  <c r="AY79" i="7"/>
  <c r="BD79" i="7"/>
  <c r="AO79" i="7"/>
  <c r="AS79" i="7"/>
  <c r="AX79" i="7"/>
  <c r="AP79" i="7"/>
  <c r="AU79" i="7"/>
  <c r="AN79" i="7"/>
  <c r="AT79" i="7"/>
  <c r="BC79" i="7"/>
  <c r="AR79" i="7"/>
  <c r="AF79" i="7"/>
  <c r="AJ79" i="7"/>
  <c r="BB79" i="7"/>
  <c r="AQ79" i="7"/>
  <c r="AE79" i="7"/>
  <c r="AI79" i="7"/>
  <c r="AV79" i="7"/>
  <c r="AC79" i="7"/>
  <c r="AK79" i="7"/>
  <c r="AL79" i="7"/>
  <c r="AG79" i="7"/>
  <c r="AH79" i="7"/>
  <c r="AD79" i="7"/>
  <c r="AM79" i="7"/>
  <c r="AW75" i="7"/>
  <c r="BA75" i="7"/>
  <c r="BE75" i="7"/>
  <c r="AX75" i="7"/>
  <c r="BC75" i="7"/>
  <c r="BB75" i="7"/>
  <c r="AO75" i="7"/>
  <c r="AS75" i="7"/>
  <c r="BF75" i="7"/>
  <c r="AM75" i="7"/>
  <c r="AR75" i="7"/>
  <c r="BD75" i="7"/>
  <c r="AQ75" i="7"/>
  <c r="AV75" i="7"/>
  <c r="AZ75" i="7"/>
  <c r="AP75" i="7"/>
  <c r="AF75" i="7"/>
  <c r="AJ75" i="7"/>
  <c r="AY75" i="7"/>
  <c r="AN75" i="7"/>
  <c r="AE75" i="7"/>
  <c r="AI75" i="7"/>
  <c r="AT75" i="7"/>
  <c r="AC75" i="7"/>
  <c r="AK75" i="7"/>
  <c r="AD75" i="7"/>
  <c r="AU75" i="7"/>
  <c r="AH75" i="7"/>
  <c r="AL75" i="7"/>
  <c r="AG75" i="7"/>
  <c r="AW71" i="7"/>
  <c r="BA71" i="7"/>
  <c r="BE71" i="7"/>
  <c r="AZ71" i="7"/>
  <c r="BF71" i="7"/>
  <c r="AY71" i="7"/>
  <c r="BD71" i="7"/>
  <c r="AO71" i="7"/>
  <c r="AS71" i="7"/>
  <c r="BC71" i="7"/>
  <c r="AP71" i="7"/>
  <c r="AU71" i="7"/>
  <c r="BB71" i="7"/>
  <c r="AN71" i="7"/>
  <c r="AT71" i="7"/>
  <c r="AX71" i="7"/>
  <c r="AM71" i="7"/>
  <c r="AF71" i="7"/>
  <c r="AJ71" i="7"/>
  <c r="AV71" i="7"/>
  <c r="AE71" i="7"/>
  <c r="AI71" i="7"/>
  <c r="AQ71" i="7"/>
  <c r="AC71" i="7"/>
  <c r="AK71" i="7"/>
  <c r="AL71" i="7"/>
  <c r="AG71" i="7"/>
  <c r="AR71" i="7"/>
  <c r="AH71" i="7"/>
  <c r="AD71" i="7"/>
  <c r="AW67" i="7"/>
  <c r="BA67" i="7"/>
  <c r="BE67" i="7"/>
  <c r="AX67" i="7"/>
  <c r="BC67" i="7"/>
  <c r="BB67" i="7"/>
  <c r="AO67" i="7"/>
  <c r="AS67" i="7"/>
  <c r="AZ67" i="7"/>
  <c r="AM67" i="7"/>
  <c r="AR67" i="7"/>
  <c r="AY67" i="7"/>
  <c r="AQ67" i="7"/>
  <c r="AV67" i="7"/>
  <c r="AF67" i="7"/>
  <c r="AU67" i="7"/>
  <c r="AE67" i="7"/>
  <c r="AJ67" i="7"/>
  <c r="BD67" i="7"/>
  <c r="AT67" i="7"/>
  <c r="AD67" i="7"/>
  <c r="AI67" i="7"/>
  <c r="AN67" i="7"/>
  <c r="AK67" i="7"/>
  <c r="AC67" i="7"/>
  <c r="BF67" i="7"/>
  <c r="AP67" i="7"/>
  <c r="AH67" i="7"/>
  <c r="AL67" i="7"/>
  <c r="AG67" i="7"/>
  <c r="AY62" i="7"/>
  <c r="BC62" i="7"/>
  <c r="AZ62" i="7"/>
  <c r="BE62" i="7"/>
  <c r="AX62" i="7"/>
  <c r="BD62" i="7"/>
  <c r="AM62" i="7"/>
  <c r="AQ62" i="7"/>
  <c r="AU62" i="7"/>
  <c r="AW62" i="7"/>
  <c r="AO62" i="7"/>
  <c r="AT62" i="7"/>
  <c r="BF62" i="7"/>
  <c r="AN62" i="7"/>
  <c r="AS62" i="7"/>
  <c r="AD62" i="7"/>
  <c r="AH62" i="7"/>
  <c r="AL62" i="7"/>
  <c r="BB62" i="7"/>
  <c r="AR62" i="7"/>
  <c r="AG62" i="7"/>
  <c r="BA62" i="7"/>
  <c r="AP62" i="7"/>
  <c r="AF62" i="7"/>
  <c r="AK62" i="7"/>
  <c r="AV62" i="7"/>
  <c r="AI62" i="7"/>
  <c r="AJ62" i="7"/>
  <c r="AC62" i="7"/>
  <c r="AE62" i="7"/>
  <c r="AY58" i="7"/>
  <c r="BC58" i="7"/>
  <c r="AW58" i="7"/>
  <c r="BB58" i="7"/>
  <c r="BA58" i="7"/>
  <c r="BF58" i="7"/>
  <c r="AM58" i="7"/>
  <c r="AQ58" i="7"/>
  <c r="AU58" i="7"/>
  <c r="BE58" i="7"/>
  <c r="AR58" i="7"/>
  <c r="BD58" i="7"/>
  <c r="AP58" i="7"/>
  <c r="AV58" i="7"/>
  <c r="AD58" i="7"/>
  <c r="AH58" i="7"/>
  <c r="AL58" i="7"/>
  <c r="AZ58" i="7"/>
  <c r="AO58" i="7"/>
  <c r="AE58" i="7"/>
  <c r="AJ58" i="7"/>
  <c r="AX58" i="7"/>
  <c r="AN58" i="7"/>
  <c r="AC58" i="7"/>
  <c r="AI58" i="7"/>
  <c r="AS58" i="7"/>
  <c r="AF58" i="7"/>
  <c r="AG58" i="7"/>
  <c r="AT58" i="7"/>
  <c r="AK58" i="7"/>
  <c r="AZ54" i="7"/>
  <c r="BD54" i="7"/>
  <c r="AY54" i="7"/>
  <c r="BC54" i="7"/>
  <c r="AX54" i="7"/>
  <c r="BF54" i="7"/>
  <c r="AW54" i="7"/>
  <c r="BE54" i="7"/>
  <c r="AM54" i="7"/>
  <c r="AQ54" i="7"/>
  <c r="AU54" i="7"/>
  <c r="BB54" i="7"/>
  <c r="AO54" i="7"/>
  <c r="AT54" i="7"/>
  <c r="BA54" i="7"/>
  <c r="AN54" i="7"/>
  <c r="AS54" i="7"/>
  <c r="AD54" i="7"/>
  <c r="AH54" i="7"/>
  <c r="AL54" i="7"/>
  <c r="AG54" i="7"/>
  <c r="AV54" i="7"/>
  <c r="AF54" i="7"/>
  <c r="AK54" i="7"/>
  <c r="AP54" i="7"/>
  <c r="AC54" i="7"/>
  <c r="AE54" i="7"/>
  <c r="AR54" i="7"/>
  <c r="AJ54" i="7"/>
  <c r="AI54" i="7"/>
  <c r="AZ50" i="7"/>
  <c r="BD50" i="7"/>
  <c r="AY50" i="7"/>
  <c r="BC50" i="7"/>
  <c r="AX50" i="7"/>
  <c r="BF50" i="7"/>
  <c r="AW50" i="7"/>
  <c r="BE50" i="7"/>
  <c r="AM50" i="7"/>
  <c r="AQ50" i="7"/>
  <c r="AU50" i="7"/>
  <c r="AR50" i="7"/>
  <c r="AP50" i="7"/>
  <c r="AV50" i="7"/>
  <c r="AD50" i="7"/>
  <c r="AH50" i="7"/>
  <c r="AL50" i="7"/>
  <c r="AT50" i="7"/>
  <c r="AE50" i="7"/>
  <c r="AJ50" i="7"/>
  <c r="BA50" i="7"/>
  <c r="AS50" i="7"/>
  <c r="AC50" i="7"/>
  <c r="AI50" i="7"/>
  <c r="AN50" i="7"/>
  <c r="AK50" i="7"/>
  <c r="BB50" i="7"/>
  <c r="AO50" i="7"/>
  <c r="AG50" i="7"/>
  <c r="AF50" i="7"/>
  <c r="AZ46" i="7"/>
  <c r="BD46" i="7"/>
  <c r="AY46" i="7"/>
  <c r="BC46" i="7"/>
  <c r="AX46" i="7"/>
  <c r="BF46" i="7"/>
  <c r="AW46" i="7"/>
  <c r="BE46" i="7"/>
  <c r="AM46" i="7"/>
  <c r="AQ46" i="7"/>
  <c r="AU46" i="7"/>
  <c r="BB46" i="7"/>
  <c r="AO46" i="7"/>
  <c r="AT46" i="7"/>
  <c r="BA46" i="7"/>
  <c r="AN46" i="7"/>
  <c r="AS46" i="7"/>
  <c r="AD46" i="7"/>
  <c r="AH46" i="7"/>
  <c r="AL46" i="7"/>
  <c r="AR46" i="7"/>
  <c r="AG46" i="7"/>
  <c r="AV46" i="7"/>
  <c r="AP46" i="7"/>
  <c r="AF46" i="7"/>
  <c r="AK46" i="7"/>
  <c r="AI46" i="7"/>
  <c r="AE46" i="7"/>
  <c r="AJ46" i="7"/>
  <c r="AC46" i="7"/>
  <c r="AZ42" i="7"/>
  <c r="BD42" i="7"/>
  <c r="AY42" i="7"/>
  <c r="BC42" i="7"/>
  <c r="AX42" i="7"/>
  <c r="BF42" i="7"/>
  <c r="AW42" i="7"/>
  <c r="BE42" i="7"/>
  <c r="AM42" i="7"/>
  <c r="AQ42" i="7"/>
  <c r="AU42" i="7"/>
  <c r="AR42" i="7"/>
  <c r="AP42" i="7"/>
  <c r="AV42" i="7"/>
  <c r="AD42" i="7"/>
  <c r="AH42" i="7"/>
  <c r="AL42" i="7"/>
  <c r="BB42" i="7"/>
  <c r="AO42" i="7"/>
  <c r="AE42" i="7"/>
  <c r="AJ42" i="7"/>
  <c r="AS42" i="7"/>
  <c r="BA42" i="7"/>
  <c r="AN42" i="7"/>
  <c r="AC42" i="7"/>
  <c r="AI42" i="7"/>
  <c r="AT42" i="7"/>
  <c r="AF42" i="7"/>
  <c r="AG42" i="7"/>
  <c r="AK42" i="7"/>
  <c r="AY38" i="7"/>
  <c r="BC38" i="7"/>
  <c r="AX38" i="7"/>
  <c r="BD38" i="7"/>
  <c r="AW38" i="7"/>
  <c r="BB38" i="7"/>
  <c r="BF38" i="7"/>
  <c r="BE38" i="7"/>
  <c r="AM38" i="7"/>
  <c r="AQ38" i="7"/>
  <c r="AU38" i="7"/>
  <c r="BA38" i="7"/>
  <c r="AO38" i="7"/>
  <c r="AT38" i="7"/>
  <c r="AZ38" i="7"/>
  <c r="AN38" i="7"/>
  <c r="AS38" i="7"/>
  <c r="AD38" i="7"/>
  <c r="AH38" i="7"/>
  <c r="AL38" i="7"/>
  <c r="AG38" i="7"/>
  <c r="AP38" i="7"/>
  <c r="AC38" i="7"/>
  <c r="AV38" i="7"/>
  <c r="AF38" i="7"/>
  <c r="AK38" i="7"/>
  <c r="AI38" i="7"/>
  <c r="AR38" i="7"/>
  <c r="AE38" i="7"/>
  <c r="AJ38" i="7"/>
  <c r="AZ34" i="7"/>
  <c r="BD34" i="7"/>
  <c r="AY34" i="7"/>
  <c r="BC34" i="7"/>
  <c r="AX34" i="7"/>
  <c r="BF34" i="7"/>
  <c r="AW34" i="7"/>
  <c r="BE34" i="7"/>
  <c r="BB34" i="7"/>
  <c r="AN34" i="7"/>
  <c r="AR34" i="7"/>
  <c r="BA34" i="7"/>
  <c r="AM34" i="7"/>
  <c r="AQ34" i="7"/>
  <c r="AU34" i="7"/>
  <c r="AP34" i="7"/>
  <c r="AO34" i="7"/>
  <c r="AV34" i="7"/>
  <c r="AD34" i="7"/>
  <c r="AH34" i="7"/>
  <c r="AL34" i="7"/>
  <c r="AT34" i="7"/>
  <c r="AE34" i="7"/>
  <c r="AJ34" i="7"/>
  <c r="AK34" i="7"/>
  <c r="AS34" i="7"/>
  <c r="AC34" i="7"/>
  <c r="AI34" i="7"/>
  <c r="AF34" i="7"/>
  <c r="AG34" i="7"/>
  <c r="AZ30" i="7"/>
  <c r="BD30" i="7"/>
  <c r="AY30" i="7"/>
  <c r="BC30" i="7"/>
  <c r="AX30" i="7"/>
  <c r="BF30" i="7"/>
  <c r="AW30" i="7"/>
  <c r="BE30" i="7"/>
  <c r="AN30" i="7"/>
  <c r="AR30" i="7"/>
  <c r="AV30" i="7"/>
  <c r="AM30" i="7"/>
  <c r="AQ30" i="7"/>
  <c r="AU30" i="7"/>
  <c r="AP30" i="7"/>
  <c r="AO30" i="7"/>
  <c r="AD30" i="7"/>
  <c r="AH30" i="7"/>
  <c r="AL30" i="7"/>
  <c r="AG30" i="7"/>
  <c r="AS30" i="7"/>
  <c r="AI30" i="7"/>
  <c r="AF30" i="7"/>
  <c r="AK30" i="7"/>
  <c r="BA30" i="7"/>
  <c r="AC30" i="7"/>
  <c r="AE30" i="7"/>
  <c r="AT30" i="7"/>
  <c r="AJ30" i="7"/>
  <c r="BB30" i="7"/>
  <c r="AZ26" i="7"/>
  <c r="BD26" i="7"/>
  <c r="AY26" i="7"/>
  <c r="BC26" i="7"/>
  <c r="AX26" i="7"/>
  <c r="BF26" i="7"/>
  <c r="AW26" i="7"/>
  <c r="BE26" i="7"/>
  <c r="BB26" i="7"/>
  <c r="AN26" i="7"/>
  <c r="AR26" i="7"/>
  <c r="AV26" i="7"/>
  <c r="BA26" i="7"/>
  <c r="AM26" i="7"/>
  <c r="AQ26" i="7"/>
  <c r="AU26" i="7"/>
  <c r="AP26" i="7"/>
  <c r="AO26" i="7"/>
  <c r="AD26" i="7"/>
  <c r="AH26" i="7"/>
  <c r="AL26" i="7"/>
  <c r="AT26" i="7"/>
  <c r="AE26" i="7"/>
  <c r="AJ26" i="7"/>
  <c r="AF26" i="7"/>
  <c r="AS26" i="7"/>
  <c r="AC26" i="7"/>
  <c r="AI26" i="7"/>
  <c r="AK26" i="7"/>
  <c r="AG26" i="7"/>
  <c r="AZ22" i="7"/>
  <c r="BD22" i="7"/>
  <c r="AY22" i="7"/>
  <c r="BC22" i="7"/>
  <c r="AX22" i="7"/>
  <c r="BF22" i="7"/>
  <c r="AW22" i="7"/>
  <c r="BE22" i="7"/>
  <c r="AN22" i="7"/>
  <c r="AR22" i="7"/>
  <c r="AV22" i="7"/>
  <c r="AM22" i="7"/>
  <c r="AQ22" i="7"/>
  <c r="AU22" i="7"/>
  <c r="BB22" i="7"/>
  <c r="AP22" i="7"/>
  <c r="BA22" i="7"/>
  <c r="AO22" i="7"/>
  <c r="AD22" i="7"/>
  <c r="AH22" i="7"/>
  <c r="AL22" i="7"/>
  <c r="AG22" i="7"/>
  <c r="AC22" i="7"/>
  <c r="AF22" i="7"/>
  <c r="AK22" i="7"/>
  <c r="AS22" i="7"/>
  <c r="AI22" i="7"/>
  <c r="AE22" i="7"/>
  <c r="AJ22" i="7"/>
  <c r="AT22" i="7"/>
  <c r="AZ18" i="7"/>
  <c r="BD18" i="7"/>
  <c r="AY18" i="7"/>
  <c r="BC18" i="7"/>
  <c r="AX18" i="7"/>
  <c r="BF18" i="7"/>
  <c r="AW18" i="7"/>
  <c r="BE18" i="7"/>
  <c r="BB18" i="7"/>
  <c r="AN18" i="7"/>
  <c r="AR18" i="7"/>
  <c r="AV18" i="7"/>
  <c r="BA18" i="7"/>
  <c r="AM18" i="7"/>
  <c r="AQ18" i="7"/>
  <c r="AU18" i="7"/>
  <c r="AP18" i="7"/>
  <c r="AO18" i="7"/>
  <c r="AD18" i="7"/>
  <c r="AH18" i="7"/>
  <c r="AL18" i="7"/>
  <c r="AT18" i="7"/>
  <c r="AE18" i="7"/>
  <c r="AJ18" i="7"/>
  <c r="AK18" i="7"/>
  <c r="AS18" i="7"/>
  <c r="AC18" i="7"/>
  <c r="AI18" i="7"/>
  <c r="AF18" i="7"/>
  <c r="AG18" i="7"/>
  <c r="AZ14" i="7"/>
  <c r="BD14" i="7"/>
  <c r="AY14" i="7"/>
  <c r="BC14" i="7"/>
  <c r="AX14" i="7"/>
  <c r="BF14" i="7"/>
  <c r="AW14" i="7"/>
  <c r="BE14" i="7"/>
  <c r="AN14" i="7"/>
  <c r="AR14" i="7"/>
  <c r="AV14" i="7"/>
  <c r="AM14" i="7"/>
  <c r="AQ14" i="7"/>
  <c r="AU14" i="7"/>
  <c r="AP14" i="7"/>
  <c r="AO14" i="7"/>
  <c r="AD14" i="7"/>
  <c r="AH14" i="7"/>
  <c r="AL14" i="7"/>
  <c r="BB14" i="7"/>
  <c r="AG14" i="7"/>
  <c r="AS14" i="7"/>
  <c r="AI14" i="7"/>
  <c r="BA14" i="7"/>
  <c r="AF14" i="7"/>
  <c r="AK14" i="7"/>
  <c r="AC14" i="7"/>
  <c r="AT14" i="7"/>
  <c r="AJ14" i="7"/>
  <c r="AE14" i="7"/>
  <c r="AX9" i="7"/>
  <c r="BB9" i="7"/>
  <c r="BF9" i="7"/>
  <c r="AW9" i="7"/>
  <c r="BA9" i="7"/>
  <c r="BE9" i="7"/>
  <c r="AZ9" i="7"/>
  <c r="AY9" i="7"/>
  <c r="AP9" i="7"/>
  <c r="AT9" i="7"/>
  <c r="AO9" i="7"/>
  <c r="AS9" i="7"/>
  <c r="BD9" i="7"/>
  <c r="AR9" i="7"/>
  <c r="AC9" i="7"/>
  <c r="AG9" i="7"/>
  <c r="AK9" i="7"/>
  <c r="BC9" i="7"/>
  <c r="AQ9" i="7"/>
  <c r="AF9" i="7"/>
  <c r="AJ9" i="7"/>
  <c r="AN9" i="7"/>
  <c r="AE9" i="7"/>
  <c r="AH9" i="7"/>
  <c r="AM9" i="7"/>
  <c r="AD9" i="7"/>
  <c r="AL9" i="7"/>
  <c r="AU9" i="7"/>
  <c r="AI9" i="7"/>
  <c r="AV9" i="7"/>
  <c r="AX5" i="7"/>
  <c r="BB5" i="7"/>
  <c r="BF5" i="7"/>
  <c r="AW5" i="7"/>
  <c r="BA5" i="7"/>
  <c r="BE5" i="7"/>
  <c r="AZ5" i="7"/>
  <c r="AY5" i="7"/>
  <c r="AO5" i="7"/>
  <c r="AS5" i="7"/>
  <c r="BD5" i="7"/>
  <c r="AP5" i="7"/>
  <c r="AU5" i="7"/>
  <c r="BC5" i="7"/>
  <c r="AN5" i="7"/>
  <c r="AT5" i="7"/>
  <c r="AR5" i="7"/>
  <c r="AC5" i="7"/>
  <c r="AG5" i="7"/>
  <c r="AK5" i="7"/>
  <c r="AQ5" i="7"/>
  <c r="AF5" i="7"/>
  <c r="AJ5" i="7"/>
  <c r="AM5" i="7"/>
  <c r="AE5" i="7"/>
  <c r="AD5" i="7"/>
  <c r="AL5" i="7"/>
  <c r="AV5" i="7"/>
  <c r="AH5" i="7"/>
  <c r="AI5" i="7"/>
  <c r="AW77" i="7"/>
  <c r="BA77" i="7"/>
  <c r="BE77" i="7"/>
  <c r="AY77" i="7"/>
  <c r="BD77" i="7"/>
  <c r="AX77" i="7"/>
  <c r="BC77" i="7"/>
  <c r="AO77" i="7"/>
  <c r="AS77" i="7"/>
  <c r="AN77" i="7"/>
  <c r="AT77" i="7"/>
  <c r="BF77" i="7"/>
  <c r="AM77" i="7"/>
  <c r="AR77" i="7"/>
  <c r="BB77" i="7"/>
  <c r="AQ77" i="7"/>
  <c r="AF77" i="7"/>
  <c r="AJ77" i="7"/>
  <c r="AZ77" i="7"/>
  <c r="AP77" i="7"/>
  <c r="AE77" i="7"/>
  <c r="AI77" i="7"/>
  <c r="AU77" i="7"/>
  <c r="AG77" i="7"/>
  <c r="AK77" i="7"/>
  <c r="AD77" i="7"/>
  <c r="AL77" i="7"/>
  <c r="AV77" i="7"/>
  <c r="AH77" i="7"/>
  <c r="AC77" i="7"/>
  <c r="AW69" i="7"/>
  <c r="BA69" i="7"/>
  <c r="BE69" i="7"/>
  <c r="AY69" i="7"/>
  <c r="BD69" i="7"/>
  <c r="AX69" i="7"/>
  <c r="BC69" i="7"/>
  <c r="AO69" i="7"/>
  <c r="AS69" i="7"/>
  <c r="BB69" i="7"/>
  <c r="AN69" i="7"/>
  <c r="AT69" i="7"/>
  <c r="AZ69" i="7"/>
  <c r="AM69" i="7"/>
  <c r="AR69" i="7"/>
  <c r="AV69" i="7"/>
  <c r="AF69" i="7"/>
  <c r="AJ69" i="7"/>
  <c r="AU69" i="7"/>
  <c r="AE69" i="7"/>
  <c r="AI69" i="7"/>
  <c r="BF69" i="7"/>
  <c r="AP69" i="7"/>
  <c r="AG69" i="7"/>
  <c r="AK69" i="7"/>
  <c r="AD69" i="7"/>
  <c r="AL69" i="7"/>
  <c r="AQ69" i="7"/>
  <c r="AH69" i="7"/>
  <c r="AC69" i="7"/>
  <c r="AY60" i="7"/>
  <c r="BC60" i="7"/>
  <c r="AX60" i="7"/>
  <c r="BD60" i="7"/>
  <c r="AW60" i="7"/>
  <c r="BB60" i="7"/>
  <c r="AM60" i="7"/>
  <c r="AQ60" i="7"/>
  <c r="AU60" i="7"/>
  <c r="BF60" i="7"/>
  <c r="AN60" i="7"/>
  <c r="AS60" i="7"/>
  <c r="BE60" i="7"/>
  <c r="AR60" i="7"/>
  <c r="AD60" i="7"/>
  <c r="AH60" i="7"/>
  <c r="AL60" i="7"/>
  <c r="BA60" i="7"/>
  <c r="AP60" i="7"/>
  <c r="AF60" i="7"/>
  <c r="AK60" i="7"/>
  <c r="AZ60" i="7"/>
  <c r="AO60" i="7"/>
  <c r="AE60" i="7"/>
  <c r="AJ60" i="7"/>
  <c r="AT60" i="7"/>
  <c r="AG60" i="7"/>
  <c r="AI60" i="7"/>
  <c r="AC60" i="7"/>
  <c r="AV60" i="7"/>
  <c r="AZ52" i="7"/>
  <c r="BD52" i="7"/>
  <c r="AY52" i="7"/>
  <c r="BC52" i="7"/>
  <c r="BB52" i="7"/>
  <c r="BA52" i="7"/>
  <c r="AM52" i="7"/>
  <c r="AQ52" i="7"/>
  <c r="AU52" i="7"/>
  <c r="BF52" i="7"/>
  <c r="AN52" i="7"/>
  <c r="AS52" i="7"/>
  <c r="BE52" i="7"/>
  <c r="AR52" i="7"/>
  <c r="AD52" i="7"/>
  <c r="AH52" i="7"/>
  <c r="AL52" i="7"/>
  <c r="AX52" i="7"/>
  <c r="AV52" i="7"/>
  <c r="AF52" i="7"/>
  <c r="AK52" i="7"/>
  <c r="AW52" i="7"/>
  <c r="AT52" i="7"/>
  <c r="AE52" i="7"/>
  <c r="AJ52" i="7"/>
  <c r="AO52" i="7"/>
  <c r="AC52" i="7"/>
  <c r="AI52" i="7"/>
  <c r="AP52" i="7"/>
  <c r="AG52" i="7"/>
  <c r="AZ44" i="7"/>
  <c r="BD44" i="7"/>
  <c r="AY44" i="7"/>
  <c r="BC44" i="7"/>
  <c r="BB44" i="7"/>
  <c r="BA44" i="7"/>
  <c r="AM44" i="7"/>
  <c r="AQ44" i="7"/>
  <c r="AU44" i="7"/>
  <c r="BF44" i="7"/>
  <c r="AN44" i="7"/>
  <c r="AS44" i="7"/>
  <c r="BE44" i="7"/>
  <c r="AR44" i="7"/>
  <c r="AD44" i="7"/>
  <c r="AH44" i="7"/>
  <c r="AL44" i="7"/>
  <c r="AP44" i="7"/>
  <c r="AF44" i="7"/>
  <c r="AK44" i="7"/>
  <c r="AW44" i="7"/>
  <c r="AT44" i="7"/>
  <c r="AO44" i="7"/>
  <c r="AE44" i="7"/>
  <c r="AJ44" i="7"/>
  <c r="AG44" i="7"/>
  <c r="AX44" i="7"/>
  <c r="AC44" i="7"/>
  <c r="AI44" i="7"/>
  <c r="AV44" i="7"/>
  <c r="AZ36" i="7"/>
  <c r="BD36" i="7"/>
  <c r="AY36" i="7"/>
  <c r="BC36" i="7"/>
  <c r="BB36" i="7"/>
  <c r="BA36" i="7"/>
  <c r="AX36" i="7"/>
  <c r="AW36" i="7"/>
  <c r="AM36" i="7"/>
  <c r="AQ36" i="7"/>
  <c r="AU36" i="7"/>
  <c r="AN36" i="7"/>
  <c r="AS36" i="7"/>
  <c r="AR36" i="7"/>
  <c r="AD36" i="7"/>
  <c r="AH36" i="7"/>
  <c r="AL36" i="7"/>
  <c r="AV36" i="7"/>
  <c r="AF36" i="7"/>
  <c r="AK36" i="7"/>
  <c r="BE36" i="7"/>
  <c r="AO36" i="7"/>
  <c r="AT36" i="7"/>
  <c r="AE36" i="7"/>
  <c r="AJ36" i="7"/>
  <c r="AG36" i="7"/>
  <c r="AC36" i="7"/>
  <c r="BF36" i="7"/>
  <c r="AI36" i="7"/>
  <c r="AP36" i="7"/>
  <c r="AZ24" i="7"/>
  <c r="BD24" i="7"/>
  <c r="AY24" i="7"/>
  <c r="BC24" i="7"/>
  <c r="BB24" i="7"/>
  <c r="BA24" i="7"/>
  <c r="BF24" i="7"/>
  <c r="AN24" i="7"/>
  <c r="AR24" i="7"/>
  <c r="AV24" i="7"/>
  <c r="BE24" i="7"/>
  <c r="AM24" i="7"/>
  <c r="AQ24" i="7"/>
  <c r="AU24" i="7"/>
  <c r="AT24" i="7"/>
  <c r="AS24" i="7"/>
  <c r="AD24" i="7"/>
  <c r="AH24" i="7"/>
  <c r="AL24" i="7"/>
  <c r="AC24" i="7"/>
  <c r="AI24" i="7"/>
  <c r="AW24" i="7"/>
  <c r="AO24" i="7"/>
  <c r="AE24" i="7"/>
  <c r="AG24" i="7"/>
  <c r="AJ24" i="7"/>
  <c r="AK24" i="7"/>
  <c r="AX24" i="7"/>
  <c r="AP24" i="7"/>
  <c r="AF24" i="7"/>
  <c r="AZ16" i="7"/>
  <c r="BD16" i="7"/>
  <c r="AY16" i="7"/>
  <c r="BC16" i="7"/>
  <c r="BB16" i="7"/>
  <c r="BA16" i="7"/>
  <c r="BF16" i="7"/>
  <c r="AN16" i="7"/>
  <c r="AR16" i="7"/>
  <c r="AV16" i="7"/>
  <c r="BE16" i="7"/>
  <c r="AM16" i="7"/>
  <c r="AQ16" i="7"/>
  <c r="AU16" i="7"/>
  <c r="AX16" i="7"/>
  <c r="AT16" i="7"/>
  <c r="AW16" i="7"/>
  <c r="AS16" i="7"/>
  <c r="AD16" i="7"/>
  <c r="AH16" i="7"/>
  <c r="AL16" i="7"/>
  <c r="AC16" i="7"/>
  <c r="AI16" i="7"/>
  <c r="AJ16" i="7"/>
  <c r="AG16" i="7"/>
  <c r="AO16" i="7"/>
  <c r="AE16" i="7"/>
  <c r="AK16" i="7"/>
  <c r="AP16" i="7"/>
  <c r="AF16" i="7"/>
  <c r="AX11" i="7"/>
  <c r="BB11" i="7"/>
  <c r="BF11" i="7"/>
  <c r="AW11" i="7"/>
  <c r="BA11" i="7"/>
  <c r="BE11" i="7"/>
  <c r="BD11" i="7"/>
  <c r="BC11" i="7"/>
  <c r="AP11" i="7"/>
  <c r="AT11" i="7"/>
  <c r="AO11" i="7"/>
  <c r="AS11" i="7"/>
  <c r="AN11" i="7"/>
  <c r="AV11" i="7"/>
  <c r="AC11" i="7"/>
  <c r="AG11" i="7"/>
  <c r="AK11" i="7"/>
  <c r="AM11" i="7"/>
  <c r="AU11" i="7"/>
  <c r="AF11" i="7"/>
  <c r="AJ11" i="7"/>
  <c r="AI11" i="7"/>
  <c r="AY11" i="7"/>
  <c r="AQ11" i="7"/>
  <c r="AD11" i="7"/>
  <c r="AH11" i="7"/>
  <c r="AL11" i="7"/>
  <c r="AZ11" i="7"/>
  <c r="AR11" i="7"/>
  <c r="AE11" i="7"/>
  <c r="AY84" i="7"/>
  <c r="BC84" i="7"/>
  <c r="AX84" i="7"/>
  <c r="BD84" i="7"/>
  <c r="AW84" i="7"/>
  <c r="BB84" i="7"/>
  <c r="BA84" i="7"/>
  <c r="AN84" i="7"/>
  <c r="AR84" i="7"/>
  <c r="AV84" i="7"/>
  <c r="AZ84" i="7"/>
  <c r="AM84" i="7"/>
  <c r="AQ84" i="7"/>
  <c r="AU84" i="7"/>
  <c r="AT84" i="7"/>
  <c r="AD84" i="7"/>
  <c r="AH84" i="7"/>
  <c r="AL84" i="7"/>
  <c r="BE84" i="7"/>
  <c r="AO84" i="7"/>
  <c r="AS84" i="7"/>
  <c r="AC84" i="7"/>
  <c r="AG84" i="7"/>
  <c r="AK84" i="7"/>
  <c r="AP84" i="7"/>
  <c r="AI84" i="7"/>
  <c r="AJ84" i="7"/>
  <c r="BF84" i="7"/>
  <c r="AE84" i="7"/>
  <c r="AF84" i="7"/>
  <c r="AY76" i="7"/>
  <c r="BC76" i="7"/>
  <c r="AX76" i="7"/>
  <c r="BD76" i="7"/>
  <c r="AW76" i="7"/>
  <c r="BB76" i="7"/>
  <c r="AM76" i="7"/>
  <c r="AQ76" i="7"/>
  <c r="AU76" i="7"/>
  <c r="BF76" i="7"/>
  <c r="AN76" i="7"/>
  <c r="AS76" i="7"/>
  <c r="BE76" i="7"/>
  <c r="AR76" i="7"/>
  <c r="AP76" i="7"/>
  <c r="AD76" i="7"/>
  <c r="AH76" i="7"/>
  <c r="AL76" i="7"/>
  <c r="AZ76" i="7"/>
  <c r="AT76" i="7"/>
  <c r="AO76" i="7"/>
  <c r="AC76" i="7"/>
  <c r="AG76" i="7"/>
  <c r="AK76" i="7"/>
  <c r="AV76" i="7"/>
  <c r="AI76" i="7"/>
  <c r="AJ76" i="7"/>
  <c r="AE76" i="7"/>
  <c r="AF76" i="7"/>
  <c r="BA76" i="7"/>
  <c r="AY68" i="7"/>
  <c r="BC68" i="7"/>
  <c r="AX68" i="7"/>
  <c r="BD68" i="7"/>
  <c r="AW68" i="7"/>
  <c r="BB68" i="7"/>
  <c r="AM68" i="7"/>
  <c r="AQ68" i="7"/>
  <c r="AU68" i="7"/>
  <c r="BA68" i="7"/>
  <c r="AN68" i="7"/>
  <c r="AS68" i="7"/>
  <c r="AZ68" i="7"/>
  <c r="AR68" i="7"/>
  <c r="BF68" i="7"/>
  <c r="AV68" i="7"/>
  <c r="AD68" i="7"/>
  <c r="AH68" i="7"/>
  <c r="AL68" i="7"/>
  <c r="AO68" i="7"/>
  <c r="BE68" i="7"/>
  <c r="AT68" i="7"/>
  <c r="AC68" i="7"/>
  <c r="AG68" i="7"/>
  <c r="AK68" i="7"/>
  <c r="AP68" i="7"/>
  <c r="AI68" i="7"/>
  <c r="AJ68" i="7"/>
  <c r="AE68" i="7"/>
  <c r="AF68" i="7"/>
  <c r="AW59" i="7"/>
  <c r="BA59" i="7"/>
  <c r="BE59" i="7"/>
  <c r="AX59" i="7"/>
  <c r="BC59" i="7"/>
  <c r="BB59" i="7"/>
  <c r="AO59" i="7"/>
  <c r="AS59" i="7"/>
  <c r="BF59" i="7"/>
  <c r="AM59" i="7"/>
  <c r="AR59" i="7"/>
  <c r="BD59" i="7"/>
  <c r="AQ59" i="7"/>
  <c r="AV59" i="7"/>
  <c r="AF59" i="7"/>
  <c r="AJ59" i="7"/>
  <c r="AP59" i="7"/>
  <c r="AE59" i="7"/>
  <c r="AK59" i="7"/>
  <c r="AY59" i="7"/>
  <c r="AT59" i="7"/>
  <c r="AN59" i="7"/>
  <c r="AD59" i="7"/>
  <c r="AI59" i="7"/>
  <c r="AU59" i="7"/>
  <c r="AG59" i="7"/>
  <c r="AL59" i="7"/>
  <c r="AC59" i="7"/>
  <c r="AH59" i="7"/>
  <c r="AZ59" i="7"/>
  <c r="AX47" i="7"/>
  <c r="BB47" i="7"/>
  <c r="BF47" i="7"/>
  <c r="AW47" i="7"/>
  <c r="BA47" i="7"/>
  <c r="BE47" i="7"/>
  <c r="BD47" i="7"/>
  <c r="BC47" i="7"/>
  <c r="AO47" i="7"/>
  <c r="AS47" i="7"/>
  <c r="AP47" i="7"/>
  <c r="AU47" i="7"/>
  <c r="AN47" i="7"/>
  <c r="AT47" i="7"/>
  <c r="AF47" i="7"/>
  <c r="AJ47" i="7"/>
  <c r="AR47" i="7"/>
  <c r="AC47" i="7"/>
  <c r="AH47" i="7"/>
  <c r="AQ47" i="7"/>
  <c r="AG47" i="7"/>
  <c r="AL47" i="7"/>
  <c r="AY47" i="7"/>
  <c r="AV47" i="7"/>
  <c r="AM47" i="7"/>
  <c r="AI47" i="7"/>
  <c r="AK47" i="7"/>
  <c r="AZ47" i="7"/>
  <c r="AD47" i="7"/>
  <c r="AE47" i="7"/>
  <c r="AX39" i="7"/>
  <c r="BB39" i="7"/>
  <c r="BF39" i="7"/>
  <c r="AW39" i="7"/>
  <c r="BA39" i="7"/>
  <c r="BE39" i="7"/>
  <c r="BD39" i="7"/>
  <c r="BC39" i="7"/>
  <c r="AO39" i="7"/>
  <c r="AS39" i="7"/>
  <c r="AP39" i="7"/>
  <c r="AU39" i="7"/>
  <c r="AN39" i="7"/>
  <c r="AT39" i="7"/>
  <c r="AF39" i="7"/>
  <c r="AJ39" i="7"/>
  <c r="AZ39" i="7"/>
  <c r="AM39" i="7"/>
  <c r="AC39" i="7"/>
  <c r="AH39" i="7"/>
  <c r="AD39" i="7"/>
  <c r="AY39" i="7"/>
  <c r="AV39" i="7"/>
  <c r="AG39" i="7"/>
  <c r="AL39" i="7"/>
  <c r="AQ39" i="7"/>
  <c r="AI39" i="7"/>
  <c r="AR39" i="7"/>
  <c r="AE39" i="7"/>
  <c r="AK39" i="7"/>
  <c r="AX35" i="7"/>
  <c r="BB35" i="7"/>
  <c r="BF35" i="7"/>
  <c r="AW35" i="7"/>
  <c r="BA35" i="7"/>
  <c r="BE35" i="7"/>
  <c r="BD35" i="7"/>
  <c r="BC35" i="7"/>
  <c r="AO35" i="7"/>
  <c r="AS35" i="7"/>
  <c r="AZ35" i="7"/>
  <c r="AM35" i="7"/>
  <c r="AR35" i="7"/>
  <c r="AY35" i="7"/>
  <c r="AQ35" i="7"/>
  <c r="AV35" i="7"/>
  <c r="AF35" i="7"/>
  <c r="AJ35" i="7"/>
  <c r="AU35" i="7"/>
  <c r="AE35" i="7"/>
  <c r="AK35" i="7"/>
  <c r="AL35" i="7"/>
  <c r="AT35" i="7"/>
  <c r="AD35" i="7"/>
  <c r="AI35" i="7"/>
  <c r="AN35" i="7"/>
  <c r="AG35" i="7"/>
  <c r="AC35" i="7"/>
  <c r="AH35" i="7"/>
  <c r="AP35" i="7"/>
  <c r="AX27" i="7"/>
  <c r="BB27" i="7"/>
  <c r="BF27" i="7"/>
  <c r="AW27" i="7"/>
  <c r="BA27" i="7"/>
  <c r="BE27" i="7"/>
  <c r="BD27" i="7"/>
  <c r="BC27" i="7"/>
  <c r="AP27" i="7"/>
  <c r="AT27" i="7"/>
  <c r="AO27" i="7"/>
  <c r="AS27" i="7"/>
  <c r="AN27" i="7"/>
  <c r="AV27" i="7"/>
  <c r="AM27" i="7"/>
  <c r="AU27" i="7"/>
  <c r="AF27" i="7"/>
  <c r="AJ27" i="7"/>
  <c r="AZ27" i="7"/>
  <c r="AE27" i="7"/>
  <c r="AK27" i="7"/>
  <c r="AQ27" i="7"/>
  <c r="AG27" i="7"/>
  <c r="AY27" i="7"/>
  <c r="AD27" i="7"/>
  <c r="AI27" i="7"/>
  <c r="AL27" i="7"/>
  <c r="AR27" i="7"/>
  <c r="AH27" i="7"/>
  <c r="AC27" i="7"/>
  <c r="AX19" i="7"/>
  <c r="BB19" i="7"/>
  <c r="BF19" i="7"/>
  <c r="AW19" i="7"/>
  <c r="BA19" i="7"/>
  <c r="BE19" i="7"/>
  <c r="BD19" i="7"/>
  <c r="BC19" i="7"/>
  <c r="AP19" i="7"/>
  <c r="AT19" i="7"/>
  <c r="AO19" i="7"/>
  <c r="AS19" i="7"/>
  <c r="AZ19" i="7"/>
  <c r="AN19" i="7"/>
  <c r="AV19" i="7"/>
  <c r="AY19" i="7"/>
  <c r="AM19" i="7"/>
  <c r="AU19" i="7"/>
  <c r="AF19" i="7"/>
  <c r="AJ19" i="7"/>
  <c r="AE19" i="7"/>
  <c r="AK19" i="7"/>
  <c r="AL19" i="7"/>
  <c r="AD19" i="7"/>
  <c r="AI19" i="7"/>
  <c r="AQ19" i="7"/>
  <c r="AG19" i="7"/>
  <c r="AC19" i="7"/>
  <c r="AR19" i="7"/>
  <c r="AH19" i="7"/>
  <c r="AZ10" i="7"/>
  <c r="BD10" i="7"/>
  <c r="AY10" i="7"/>
  <c r="BC10" i="7"/>
  <c r="AX10" i="7"/>
  <c r="BF10" i="7"/>
  <c r="AW10" i="7"/>
  <c r="BE10" i="7"/>
  <c r="BB10" i="7"/>
  <c r="AN10" i="7"/>
  <c r="AR10" i="7"/>
  <c r="AV10" i="7"/>
  <c r="BA10" i="7"/>
  <c r="AM10" i="7"/>
  <c r="AQ10" i="7"/>
  <c r="AU10" i="7"/>
  <c r="AP10" i="7"/>
  <c r="AE10" i="7"/>
  <c r="AI10" i="7"/>
  <c r="AO10" i="7"/>
  <c r="AD10" i="7"/>
  <c r="AH10" i="7"/>
  <c r="AL10" i="7"/>
  <c r="AT10" i="7"/>
  <c r="AC10" i="7"/>
  <c r="AK10" i="7"/>
  <c r="AS10" i="7"/>
  <c r="AJ10" i="7"/>
  <c r="AF10" i="7"/>
  <c r="AG10" i="7"/>
  <c r="AY82" i="7"/>
  <c r="BC82" i="7"/>
  <c r="AW82" i="7"/>
  <c r="BB82" i="7"/>
  <c r="BA82" i="7"/>
  <c r="BF82" i="7"/>
  <c r="AZ82" i="7"/>
  <c r="AN82" i="7"/>
  <c r="AR82" i="7"/>
  <c r="AV82" i="7"/>
  <c r="AX82" i="7"/>
  <c r="AM82" i="7"/>
  <c r="AQ82" i="7"/>
  <c r="AU82" i="7"/>
  <c r="AP82" i="7"/>
  <c r="AD82" i="7"/>
  <c r="AH82" i="7"/>
  <c r="AL82" i="7"/>
  <c r="AS82" i="7"/>
  <c r="AO82" i="7"/>
  <c r="AC82" i="7"/>
  <c r="AG82" i="7"/>
  <c r="AK82" i="7"/>
  <c r="BD82" i="7"/>
  <c r="AE82" i="7"/>
  <c r="BE82" i="7"/>
  <c r="AT82" i="7"/>
  <c r="AI82" i="7"/>
  <c r="AJ82" i="7"/>
  <c r="AF82" i="7"/>
  <c r="AY78" i="7"/>
  <c r="BC78" i="7"/>
  <c r="AZ78" i="7"/>
  <c r="BE78" i="7"/>
  <c r="AX78" i="7"/>
  <c r="BD78" i="7"/>
  <c r="AM78" i="7"/>
  <c r="AQ78" i="7"/>
  <c r="AU78" i="7"/>
  <c r="AW78" i="7"/>
  <c r="AO78" i="7"/>
  <c r="AT78" i="7"/>
  <c r="BF78" i="7"/>
  <c r="AN78" i="7"/>
  <c r="AS78" i="7"/>
  <c r="AR78" i="7"/>
  <c r="AD78" i="7"/>
  <c r="AH78" i="7"/>
  <c r="AL78" i="7"/>
  <c r="AV78" i="7"/>
  <c r="AP78" i="7"/>
  <c r="AC78" i="7"/>
  <c r="AG78" i="7"/>
  <c r="AK78" i="7"/>
  <c r="BA78" i="7"/>
  <c r="AE78" i="7"/>
  <c r="AF78" i="7"/>
  <c r="BB78" i="7"/>
  <c r="AJ78" i="7"/>
  <c r="AI78" i="7"/>
  <c r="AY74" i="7"/>
  <c r="BC74" i="7"/>
  <c r="AW74" i="7"/>
  <c r="BB74" i="7"/>
  <c r="BA74" i="7"/>
  <c r="BF74" i="7"/>
  <c r="AM74" i="7"/>
  <c r="AQ74" i="7"/>
  <c r="AU74" i="7"/>
  <c r="BE74" i="7"/>
  <c r="AR74" i="7"/>
  <c r="BD74" i="7"/>
  <c r="AP74" i="7"/>
  <c r="AV74" i="7"/>
  <c r="AO74" i="7"/>
  <c r="AD74" i="7"/>
  <c r="AH74" i="7"/>
  <c r="AL74" i="7"/>
  <c r="AS74" i="7"/>
  <c r="AN74" i="7"/>
  <c r="AC74" i="7"/>
  <c r="AG74" i="7"/>
  <c r="AK74" i="7"/>
  <c r="AX74" i="7"/>
  <c r="AE74" i="7"/>
  <c r="AT74" i="7"/>
  <c r="AI74" i="7"/>
  <c r="AJ74" i="7"/>
  <c r="AZ74" i="7"/>
  <c r="AF74" i="7"/>
  <c r="AY70" i="7"/>
  <c r="BC70" i="7"/>
  <c r="AZ70" i="7"/>
  <c r="BE70" i="7"/>
  <c r="AX70" i="7"/>
  <c r="BD70" i="7"/>
  <c r="AM70" i="7"/>
  <c r="AQ70" i="7"/>
  <c r="AU70" i="7"/>
  <c r="BB70" i="7"/>
  <c r="AO70" i="7"/>
  <c r="AT70" i="7"/>
  <c r="BA70" i="7"/>
  <c r="AN70" i="7"/>
  <c r="AS70" i="7"/>
  <c r="AD70" i="7"/>
  <c r="AH70" i="7"/>
  <c r="AL70" i="7"/>
  <c r="AP70" i="7"/>
  <c r="BF70" i="7"/>
  <c r="AV70" i="7"/>
  <c r="AC70" i="7"/>
  <c r="AG70" i="7"/>
  <c r="AK70" i="7"/>
  <c r="AE70" i="7"/>
  <c r="AF70" i="7"/>
  <c r="AW70" i="7"/>
  <c r="AJ70" i="7"/>
  <c r="AR70" i="7"/>
  <c r="AI70" i="7"/>
  <c r="AY66" i="7"/>
  <c r="BC66" i="7"/>
  <c r="AW66" i="7"/>
  <c r="BB66" i="7"/>
  <c r="BA66" i="7"/>
  <c r="BF66" i="7"/>
  <c r="AM66" i="7"/>
  <c r="AQ66" i="7"/>
  <c r="AU66" i="7"/>
  <c r="AZ66" i="7"/>
  <c r="AR66" i="7"/>
  <c r="AX66" i="7"/>
  <c r="AP66" i="7"/>
  <c r="AV66" i="7"/>
  <c r="AD66" i="7"/>
  <c r="AH66" i="7"/>
  <c r="AL66" i="7"/>
  <c r="BE66" i="7"/>
  <c r="AT66" i="7"/>
  <c r="AE66" i="7"/>
  <c r="AJ66" i="7"/>
  <c r="AN66" i="7"/>
  <c r="BD66" i="7"/>
  <c r="AS66" i="7"/>
  <c r="AC66" i="7"/>
  <c r="AI66" i="7"/>
  <c r="AK66" i="7"/>
  <c r="AO66" i="7"/>
  <c r="AF66" i="7"/>
  <c r="AG66" i="7"/>
  <c r="AW61" i="7"/>
  <c r="BA61" i="7"/>
  <c r="BE61" i="7"/>
  <c r="AY61" i="7"/>
  <c r="BD61" i="7"/>
  <c r="AX61" i="7"/>
  <c r="BC61" i="7"/>
  <c r="AO61" i="7"/>
  <c r="AS61" i="7"/>
  <c r="AN61" i="7"/>
  <c r="AT61" i="7"/>
  <c r="BF61" i="7"/>
  <c r="AM61" i="7"/>
  <c r="AR61" i="7"/>
  <c r="AF61" i="7"/>
  <c r="AJ61" i="7"/>
  <c r="AQ61" i="7"/>
  <c r="AG61" i="7"/>
  <c r="AL61" i="7"/>
  <c r="AU61" i="7"/>
  <c r="AP61" i="7"/>
  <c r="AE61" i="7"/>
  <c r="AK61" i="7"/>
  <c r="AZ61" i="7"/>
  <c r="AH61" i="7"/>
  <c r="BB61" i="7"/>
  <c r="AD61" i="7"/>
  <c r="AI61" i="7"/>
  <c r="AV61" i="7"/>
  <c r="AC61" i="7"/>
  <c r="AX57" i="7"/>
  <c r="BB57" i="7"/>
  <c r="AW57" i="7"/>
  <c r="BA57" i="7"/>
  <c r="BE57" i="7"/>
  <c r="AZ57" i="7"/>
  <c r="AY57" i="7"/>
  <c r="BF57" i="7"/>
  <c r="AO57" i="7"/>
  <c r="AS57" i="7"/>
  <c r="BD57" i="7"/>
  <c r="AQ57" i="7"/>
  <c r="AV57" i="7"/>
  <c r="BC57" i="7"/>
  <c r="AP57" i="7"/>
  <c r="AU57" i="7"/>
  <c r="AF57" i="7"/>
  <c r="AJ57" i="7"/>
  <c r="AN57" i="7"/>
  <c r="AD57" i="7"/>
  <c r="AI57" i="7"/>
  <c r="AR57" i="7"/>
  <c r="AM57" i="7"/>
  <c r="AC57" i="7"/>
  <c r="AH57" i="7"/>
  <c r="AE57" i="7"/>
  <c r="AT57" i="7"/>
  <c r="AK57" i="7"/>
  <c r="AL57" i="7"/>
  <c r="AG57" i="7"/>
  <c r="AX53" i="7"/>
  <c r="BB53" i="7"/>
  <c r="BF53" i="7"/>
  <c r="AW53" i="7"/>
  <c r="BA53" i="7"/>
  <c r="BE53" i="7"/>
  <c r="AZ53" i="7"/>
  <c r="AY53" i="7"/>
  <c r="AO53" i="7"/>
  <c r="AS53" i="7"/>
  <c r="AN53" i="7"/>
  <c r="AT53" i="7"/>
  <c r="AM53" i="7"/>
  <c r="AR53" i="7"/>
  <c r="AF53" i="7"/>
  <c r="AJ53" i="7"/>
  <c r="AV53" i="7"/>
  <c r="AG53" i="7"/>
  <c r="AL53" i="7"/>
  <c r="AP53" i="7"/>
  <c r="AU53" i="7"/>
  <c r="AE53" i="7"/>
  <c r="AK53" i="7"/>
  <c r="BC53" i="7"/>
  <c r="BD53" i="7"/>
  <c r="AC53" i="7"/>
  <c r="AH53" i="7"/>
  <c r="AI53" i="7"/>
  <c r="AD53" i="7"/>
  <c r="AQ53" i="7"/>
  <c r="AX49" i="7"/>
  <c r="BB49" i="7"/>
  <c r="BF49" i="7"/>
  <c r="AW49" i="7"/>
  <c r="BA49" i="7"/>
  <c r="BE49" i="7"/>
  <c r="AZ49" i="7"/>
  <c r="AY49" i="7"/>
  <c r="AO49" i="7"/>
  <c r="AS49" i="7"/>
  <c r="BD49" i="7"/>
  <c r="AQ49" i="7"/>
  <c r="AV49" i="7"/>
  <c r="BC49" i="7"/>
  <c r="AP49" i="7"/>
  <c r="AU49" i="7"/>
  <c r="AF49" i="7"/>
  <c r="AJ49" i="7"/>
  <c r="AT49" i="7"/>
  <c r="AD49" i="7"/>
  <c r="AI49" i="7"/>
  <c r="AM49" i="7"/>
  <c r="AR49" i="7"/>
  <c r="AC49" i="7"/>
  <c r="AH49" i="7"/>
  <c r="AK49" i="7"/>
  <c r="AL49" i="7"/>
  <c r="AN49" i="7"/>
  <c r="AE49" i="7"/>
  <c r="AG49" i="7"/>
  <c r="AX45" i="7"/>
  <c r="BB45" i="7"/>
  <c r="BF45" i="7"/>
  <c r="AW45" i="7"/>
  <c r="BA45" i="7"/>
  <c r="BE45" i="7"/>
  <c r="AZ45" i="7"/>
  <c r="AY45" i="7"/>
  <c r="AO45" i="7"/>
  <c r="AS45" i="7"/>
  <c r="AN45" i="7"/>
  <c r="AT45" i="7"/>
  <c r="AM45" i="7"/>
  <c r="AR45" i="7"/>
  <c r="AF45" i="7"/>
  <c r="AJ45" i="7"/>
  <c r="BD45" i="7"/>
  <c r="AQ45" i="7"/>
  <c r="AG45" i="7"/>
  <c r="AL45" i="7"/>
  <c r="BC45" i="7"/>
  <c r="AP45" i="7"/>
  <c r="AE45" i="7"/>
  <c r="AK45" i="7"/>
  <c r="AU45" i="7"/>
  <c r="AH45" i="7"/>
  <c r="AI45" i="7"/>
  <c r="AC45" i="7"/>
  <c r="AV45" i="7"/>
  <c r="AD45" i="7"/>
  <c r="AX41" i="7"/>
  <c r="BB41" i="7"/>
  <c r="BF41" i="7"/>
  <c r="AW41" i="7"/>
  <c r="BA41" i="7"/>
  <c r="BE41" i="7"/>
  <c r="AZ41" i="7"/>
  <c r="AY41" i="7"/>
  <c r="AO41" i="7"/>
  <c r="AS41" i="7"/>
  <c r="BD41" i="7"/>
  <c r="AQ41" i="7"/>
  <c r="AV41" i="7"/>
  <c r="BC41" i="7"/>
  <c r="AP41" i="7"/>
  <c r="AU41" i="7"/>
  <c r="AF41" i="7"/>
  <c r="AJ41" i="7"/>
  <c r="AN41" i="7"/>
  <c r="AD41" i="7"/>
  <c r="AI41" i="7"/>
  <c r="AE41" i="7"/>
  <c r="AM41" i="7"/>
  <c r="AC41" i="7"/>
  <c r="AH41" i="7"/>
  <c r="AR41" i="7"/>
  <c r="AK41" i="7"/>
  <c r="AT41" i="7"/>
  <c r="AL41" i="7"/>
  <c r="AG41" i="7"/>
  <c r="AX37" i="7"/>
  <c r="BB37" i="7"/>
  <c r="BF37" i="7"/>
  <c r="AW37" i="7"/>
  <c r="BA37" i="7"/>
  <c r="BE37" i="7"/>
  <c r="AZ37" i="7"/>
  <c r="AY37" i="7"/>
  <c r="BD37" i="7"/>
  <c r="BC37" i="7"/>
  <c r="AO37" i="7"/>
  <c r="AS37" i="7"/>
  <c r="AN37" i="7"/>
  <c r="AT37" i="7"/>
  <c r="AM37" i="7"/>
  <c r="AR37" i="7"/>
  <c r="AF37" i="7"/>
  <c r="AJ37" i="7"/>
  <c r="AV37" i="7"/>
  <c r="AG37" i="7"/>
  <c r="AL37" i="7"/>
  <c r="AC37" i="7"/>
  <c r="AU37" i="7"/>
  <c r="AE37" i="7"/>
  <c r="AK37" i="7"/>
  <c r="AP37" i="7"/>
  <c r="AH37" i="7"/>
  <c r="AQ37" i="7"/>
  <c r="AI37" i="7"/>
  <c r="AD37" i="7"/>
  <c r="AX33" i="7"/>
  <c r="BB33" i="7"/>
  <c r="BF33" i="7"/>
  <c r="AW33" i="7"/>
  <c r="BA33" i="7"/>
  <c r="BE33" i="7"/>
  <c r="AZ33" i="7"/>
  <c r="AY33" i="7"/>
  <c r="AP33" i="7"/>
  <c r="AT33" i="7"/>
  <c r="AO33" i="7"/>
  <c r="AS33" i="7"/>
  <c r="AR33" i="7"/>
  <c r="AQ33" i="7"/>
  <c r="AF33" i="7"/>
  <c r="AJ33" i="7"/>
  <c r="BD33" i="7"/>
  <c r="AN33" i="7"/>
  <c r="AD33" i="7"/>
  <c r="AI33" i="7"/>
  <c r="AU33" i="7"/>
  <c r="AK33" i="7"/>
  <c r="BC33" i="7"/>
  <c r="AM33" i="7"/>
  <c r="AC33" i="7"/>
  <c r="AH33" i="7"/>
  <c r="AE33" i="7"/>
  <c r="AV33" i="7"/>
  <c r="AL33" i="7"/>
  <c r="AG33" i="7"/>
  <c r="AX29" i="7"/>
  <c r="BB29" i="7"/>
  <c r="BF29" i="7"/>
  <c r="AW29" i="7"/>
  <c r="BA29" i="7"/>
  <c r="BE29" i="7"/>
  <c r="AZ29" i="7"/>
  <c r="AY29" i="7"/>
  <c r="BD29" i="7"/>
  <c r="AP29" i="7"/>
  <c r="AT29" i="7"/>
  <c r="BC29" i="7"/>
  <c r="AO29" i="7"/>
  <c r="AS29" i="7"/>
  <c r="AR29" i="7"/>
  <c r="AQ29" i="7"/>
  <c r="AF29" i="7"/>
  <c r="AJ29" i="7"/>
  <c r="AV29" i="7"/>
  <c r="AG29" i="7"/>
  <c r="AL29" i="7"/>
  <c r="AH29" i="7"/>
  <c r="AU29" i="7"/>
  <c r="AE29" i="7"/>
  <c r="AK29" i="7"/>
  <c r="AM29" i="7"/>
  <c r="AC29" i="7"/>
  <c r="AI29" i="7"/>
  <c r="AN29" i="7"/>
  <c r="AD29" i="7"/>
  <c r="AX25" i="7"/>
  <c r="BB25" i="7"/>
  <c r="BF25" i="7"/>
  <c r="AW25" i="7"/>
  <c r="BA25" i="7"/>
  <c r="BE25" i="7"/>
  <c r="AZ25" i="7"/>
  <c r="AY25" i="7"/>
  <c r="AP25" i="7"/>
  <c r="AT25" i="7"/>
  <c r="AO25" i="7"/>
  <c r="AS25" i="7"/>
  <c r="BD25" i="7"/>
  <c r="AR25" i="7"/>
  <c r="BC25" i="7"/>
  <c r="AQ25" i="7"/>
  <c r="AF25" i="7"/>
  <c r="AJ25" i="7"/>
  <c r="AN25" i="7"/>
  <c r="AD25" i="7"/>
  <c r="AI25" i="7"/>
  <c r="AE25" i="7"/>
  <c r="AM25" i="7"/>
  <c r="AC25" i="7"/>
  <c r="AH25" i="7"/>
  <c r="AU25" i="7"/>
  <c r="AK25" i="7"/>
  <c r="AG25" i="7"/>
  <c r="AL25" i="7"/>
  <c r="AV25" i="7"/>
  <c r="AX21" i="7"/>
  <c r="BB21" i="7"/>
  <c r="BF21" i="7"/>
  <c r="AW21" i="7"/>
  <c r="BA21" i="7"/>
  <c r="BE21" i="7"/>
  <c r="AZ21" i="7"/>
  <c r="AY21" i="7"/>
  <c r="BD21" i="7"/>
  <c r="AP21" i="7"/>
  <c r="AT21" i="7"/>
  <c r="BC21" i="7"/>
  <c r="AO21" i="7"/>
  <c r="AS21" i="7"/>
  <c r="AR21" i="7"/>
  <c r="AQ21" i="7"/>
  <c r="AF21" i="7"/>
  <c r="AJ21" i="7"/>
  <c r="AV21" i="7"/>
  <c r="AG21" i="7"/>
  <c r="AL21" i="7"/>
  <c r="AM21" i="7"/>
  <c r="AC21" i="7"/>
  <c r="AU21" i="7"/>
  <c r="AE21" i="7"/>
  <c r="AK21" i="7"/>
  <c r="AH21" i="7"/>
  <c r="AN21" i="7"/>
  <c r="AD21" i="7"/>
  <c r="AI21" i="7"/>
  <c r="AX17" i="7"/>
  <c r="BB17" i="7"/>
  <c r="BF17" i="7"/>
  <c r="AW17" i="7"/>
  <c r="BA17" i="7"/>
  <c r="BE17" i="7"/>
  <c r="AZ17" i="7"/>
  <c r="AY17" i="7"/>
  <c r="AP17" i="7"/>
  <c r="AT17" i="7"/>
  <c r="AO17" i="7"/>
  <c r="AS17" i="7"/>
  <c r="AR17" i="7"/>
  <c r="AQ17" i="7"/>
  <c r="AF17" i="7"/>
  <c r="AJ17" i="7"/>
  <c r="AN17" i="7"/>
  <c r="AD17" i="7"/>
  <c r="AI17" i="7"/>
  <c r="AU17" i="7"/>
  <c r="AK17" i="7"/>
  <c r="AM17" i="7"/>
  <c r="AC17" i="7"/>
  <c r="AH17" i="7"/>
  <c r="BC17" i="7"/>
  <c r="AE17" i="7"/>
  <c r="BD17" i="7"/>
  <c r="AG17" i="7"/>
  <c r="AV17" i="7"/>
  <c r="AL17" i="7"/>
  <c r="AZ12" i="7"/>
  <c r="BD12" i="7"/>
  <c r="AY12" i="7"/>
  <c r="BC12" i="7"/>
  <c r="BB12" i="7"/>
  <c r="BA12" i="7"/>
  <c r="AX12" i="7"/>
  <c r="AN12" i="7"/>
  <c r="AR12" i="7"/>
  <c r="AV12" i="7"/>
  <c r="AW12" i="7"/>
  <c r="AM12" i="7"/>
  <c r="AQ12" i="7"/>
  <c r="AU12" i="7"/>
  <c r="BF12" i="7"/>
  <c r="AT12" i="7"/>
  <c r="BE12" i="7"/>
  <c r="AS12" i="7"/>
  <c r="AD12" i="7"/>
  <c r="AH12" i="7"/>
  <c r="AL12" i="7"/>
  <c r="AP12" i="7"/>
  <c r="AF12" i="7"/>
  <c r="AK12" i="7"/>
  <c r="AG12" i="7"/>
  <c r="AO12" i="7"/>
  <c r="AE12" i="7"/>
  <c r="AJ12" i="7"/>
  <c r="AI12" i="7"/>
  <c r="AC12" i="7"/>
  <c r="AZ8" i="7"/>
  <c r="BD8" i="7"/>
  <c r="AY8" i="7"/>
  <c r="BC8" i="7"/>
  <c r="BB8" i="7"/>
  <c r="BA8" i="7"/>
  <c r="AM8" i="7"/>
  <c r="AQ8" i="7"/>
  <c r="BF8" i="7"/>
  <c r="AR8" i="7"/>
  <c r="AV8" i="7"/>
  <c r="BE8" i="7"/>
  <c r="AP8" i="7"/>
  <c r="AU8" i="7"/>
  <c r="AT8" i="7"/>
  <c r="AE8" i="7"/>
  <c r="AI8" i="7"/>
  <c r="AS8" i="7"/>
  <c r="AD8" i="7"/>
  <c r="AH8" i="7"/>
  <c r="AL8" i="7"/>
  <c r="AX8" i="7"/>
  <c r="AG8" i="7"/>
  <c r="AN8" i="7"/>
  <c r="AW8" i="7"/>
  <c r="AF8" i="7"/>
  <c r="AJ8" i="7"/>
  <c r="AO8" i="7"/>
  <c r="AC8" i="7"/>
  <c r="AK8" i="7"/>
  <c r="AX13" i="7"/>
  <c r="BB13" i="7"/>
  <c r="BF13" i="7"/>
  <c r="AW13" i="7"/>
  <c r="BA13" i="7"/>
  <c r="BE13" i="7"/>
  <c r="AZ13" i="7"/>
  <c r="AY13" i="7"/>
  <c r="BD13" i="7"/>
  <c r="AP13" i="7"/>
  <c r="AT13" i="7"/>
  <c r="BC13" i="7"/>
  <c r="AO13" i="7"/>
  <c r="AS13" i="7"/>
  <c r="AR13" i="7"/>
  <c r="AQ13" i="7"/>
  <c r="AF13" i="7"/>
  <c r="AJ13" i="7"/>
  <c r="AV13" i="7"/>
  <c r="AG13" i="7"/>
  <c r="AL13" i="7"/>
  <c r="AH13" i="7"/>
  <c r="AU13" i="7"/>
  <c r="AE13" i="7"/>
  <c r="AK13" i="7"/>
  <c r="AM13" i="7"/>
  <c r="AC13" i="7"/>
  <c r="AD13" i="7"/>
  <c r="AI13" i="7"/>
  <c r="AN13" i="7"/>
  <c r="AM35" i="5"/>
  <c r="AO63" i="5"/>
  <c r="AO26" i="5"/>
  <c r="AQ30" i="5"/>
  <c r="AM3" i="5"/>
  <c r="AQ81" i="5"/>
  <c r="AQ8" i="5"/>
  <c r="AM72" i="5"/>
  <c r="AM54" i="5"/>
  <c r="AM49" i="5"/>
  <c r="AM8" i="5"/>
  <c r="AO81" i="5"/>
  <c r="AO49" i="5"/>
  <c r="AQ67" i="5"/>
  <c r="AQ63" i="5"/>
  <c r="AQ26" i="5"/>
  <c r="AM12" i="5"/>
  <c r="AM81" i="5"/>
  <c r="AM76" i="5"/>
  <c r="AM39" i="5"/>
  <c r="AO67" i="5"/>
  <c r="AO30" i="5"/>
  <c r="AQ49" i="5"/>
  <c r="AQ12" i="5"/>
  <c r="AM67" i="5"/>
  <c r="AM63" i="5"/>
  <c r="AM58" i="5"/>
  <c r="AM30" i="5"/>
  <c r="AM26" i="5"/>
  <c r="AM21" i="5"/>
  <c r="AM17" i="5"/>
  <c r="AO76" i="5"/>
  <c r="AO72" i="5"/>
  <c r="AO58" i="5"/>
  <c r="AO54" i="5"/>
  <c r="AO39" i="5"/>
  <c r="AO35" i="5"/>
  <c r="AO21" i="5"/>
  <c r="AO17" i="5"/>
  <c r="AO12" i="5"/>
  <c r="AO8" i="5"/>
  <c r="AO3" i="5"/>
  <c r="AQ76" i="5"/>
  <c r="AQ72" i="5"/>
  <c r="AQ58" i="5"/>
  <c r="AQ54" i="5"/>
  <c r="AQ39" i="5"/>
  <c r="AQ21" i="5"/>
  <c r="AQ17" i="5"/>
  <c r="AI81" i="5"/>
  <c r="L16" i="5" s="1"/>
  <c r="AI76" i="5"/>
  <c r="K16" i="5" s="1"/>
  <c r="L102" i="5" l="1"/>
  <c r="L16" i="9"/>
  <c r="K102" i="5"/>
  <c r="K75" i="5" s="1"/>
  <c r="K16" i="9"/>
  <c r="X98" i="7"/>
  <c r="O30" i="3" s="1"/>
  <c r="AF101" i="7"/>
  <c r="W33" i="3" s="1"/>
  <c r="AL102" i="7"/>
  <c r="AC34" i="3" s="1"/>
  <c r="AL94" i="7"/>
  <c r="AC26" i="3" s="1"/>
  <c r="AP99" i="7"/>
  <c r="AG31" i="3" s="1"/>
  <c r="AT95" i="7"/>
  <c r="AK27" i="3" s="1"/>
  <c r="X99" i="7"/>
  <c r="O31" i="3" s="1"/>
  <c r="AB101" i="7"/>
  <c r="S33" i="3" s="1"/>
  <c r="AB99" i="7"/>
  <c r="S31" i="3" s="1"/>
  <c r="AF97" i="7"/>
  <c r="W29" i="3" s="1"/>
  <c r="AL97" i="7"/>
  <c r="AC29" i="3" s="1"/>
  <c r="AP94" i="7"/>
  <c r="AG26" i="3" s="1"/>
  <c r="AT98" i="7"/>
  <c r="AK30" i="3" s="1"/>
  <c r="L101" i="7"/>
  <c r="C33" i="3" s="1"/>
  <c r="AF96" i="7"/>
  <c r="W28" i="3" s="1"/>
  <c r="X102" i="7"/>
  <c r="O34" i="3" s="1"/>
  <c r="AB97" i="7"/>
  <c r="S29" i="3" s="1"/>
  <c r="AF98" i="7"/>
  <c r="W30" i="3" s="1"/>
  <c r="X96" i="7"/>
  <c r="O28" i="3" s="1"/>
  <c r="AB94" i="7"/>
  <c r="S26" i="3" s="1"/>
  <c r="AF100" i="7"/>
  <c r="W32" i="3" s="1"/>
  <c r="AB98" i="7"/>
  <c r="S30" i="3" s="1"/>
  <c r="X100" i="7"/>
  <c r="O32" i="3" s="1"/>
  <c r="AF93" i="7"/>
  <c r="W25" i="3" s="1"/>
  <c r="AA101" i="7"/>
  <c r="R33" i="3" s="1"/>
  <c r="AA95" i="7"/>
  <c r="R27" i="3" s="1"/>
  <c r="AA94" i="7"/>
  <c r="R26" i="3" s="1"/>
  <c r="AE98" i="7"/>
  <c r="V30" i="3" s="1"/>
  <c r="AI98" i="7"/>
  <c r="Z30" i="3" s="1"/>
  <c r="AI101" i="7"/>
  <c r="Z33" i="3" s="1"/>
  <c r="AE97" i="7"/>
  <c r="V29" i="3" s="1"/>
  <c r="Y99" i="7"/>
  <c r="P31" i="3" s="1"/>
  <c r="AC96" i="7"/>
  <c r="T28" i="3" s="1"/>
  <c r="X93" i="7"/>
  <c r="O25" i="3" s="1"/>
  <c r="X94" i="7"/>
  <c r="O26" i="3" s="1"/>
  <c r="AF99" i="7"/>
  <c r="W31" i="3" s="1"/>
  <c r="AB96" i="7"/>
  <c r="S28" i="3" s="1"/>
  <c r="X97" i="7"/>
  <c r="O29" i="3" s="1"/>
  <c r="AF95" i="7"/>
  <c r="W27" i="3" s="1"/>
  <c r="AF102" i="7"/>
  <c r="W34" i="3" s="1"/>
  <c r="X101" i="7"/>
  <c r="O33" i="3" s="1"/>
  <c r="X95" i="7"/>
  <c r="O27" i="3" s="1"/>
  <c r="AB102" i="7"/>
  <c r="S34" i="3" s="1"/>
  <c r="AB100" i="7"/>
  <c r="S32" i="3" s="1"/>
  <c r="AB95" i="7"/>
  <c r="S27" i="3" s="1"/>
  <c r="AB93" i="7"/>
  <c r="S25" i="3" s="1"/>
  <c r="Z93" i="7"/>
  <c r="Q25" i="3" s="1"/>
  <c r="AF94" i="7"/>
  <c r="W26" i="3" s="1"/>
  <c r="AG100" i="7"/>
  <c r="X32" i="3" s="1"/>
  <c r="AC93" i="7"/>
  <c r="T25" i="3" s="1"/>
  <c r="AC95" i="7"/>
  <c r="T27" i="3" s="1"/>
  <c r="AD100" i="7"/>
  <c r="U32" i="3" s="1"/>
  <c r="AD97" i="7"/>
  <c r="U29" i="3" s="1"/>
  <c r="AD99" i="7"/>
  <c r="U31" i="3" s="1"/>
  <c r="AK101" i="7"/>
  <c r="AB33" i="3" s="1"/>
  <c r="AK99" i="7"/>
  <c r="AB31" i="3" s="1"/>
  <c r="AO99" i="7"/>
  <c r="AF31" i="3" s="1"/>
  <c r="AS102" i="7"/>
  <c r="AJ34" i="3" s="1"/>
  <c r="L95" i="7"/>
  <c r="C27" i="3" s="1"/>
  <c r="AL99" i="7"/>
  <c r="AC31" i="3" s="1"/>
  <c r="AP96" i="7"/>
  <c r="AG28" i="3" s="1"/>
  <c r="AP95" i="7"/>
  <c r="AG27" i="3" s="1"/>
  <c r="AT100" i="7"/>
  <c r="AK32" i="3" s="1"/>
  <c r="AL96" i="7"/>
  <c r="AC28" i="3" s="1"/>
  <c r="AL93" i="7"/>
  <c r="AC25" i="3" s="1"/>
  <c r="AL95" i="7"/>
  <c r="AC27" i="3" s="1"/>
  <c r="AP102" i="7"/>
  <c r="AG34" i="3" s="1"/>
  <c r="AP97" i="7"/>
  <c r="AG29" i="3" s="1"/>
  <c r="AT94" i="7"/>
  <c r="AK26" i="3" s="1"/>
  <c r="AT96" i="7"/>
  <c r="AK28" i="3" s="1"/>
  <c r="AT97" i="7"/>
  <c r="AK29" i="3" s="1"/>
  <c r="AA97" i="7"/>
  <c r="R29" i="3" s="1"/>
  <c r="AI96" i="7"/>
  <c r="Z28" i="3" s="1"/>
  <c r="AA102" i="7"/>
  <c r="R34" i="3" s="1"/>
  <c r="AA100" i="7"/>
  <c r="R32" i="3" s="1"/>
  <c r="AE96" i="7"/>
  <c r="V28" i="3" s="1"/>
  <c r="AE99" i="7"/>
  <c r="V31" i="3" s="1"/>
  <c r="AI93" i="7"/>
  <c r="Z25" i="3" s="1"/>
  <c r="AI99" i="7"/>
  <c r="Z31" i="3" s="1"/>
  <c r="Y95" i="7"/>
  <c r="P27" i="3" s="1"/>
  <c r="Y101" i="7"/>
  <c r="P33" i="3" s="1"/>
  <c r="Y100" i="7"/>
  <c r="P32" i="3" s="1"/>
  <c r="Y98" i="7"/>
  <c r="P30" i="3" s="1"/>
  <c r="AC98" i="7"/>
  <c r="T30" i="3" s="1"/>
  <c r="AC101" i="7"/>
  <c r="T33" i="3" s="1"/>
  <c r="AG95" i="7"/>
  <c r="X27" i="3" s="1"/>
  <c r="AG97" i="7"/>
  <c r="X29" i="3" s="1"/>
  <c r="Z101" i="7"/>
  <c r="Q33" i="3" s="1"/>
  <c r="Z100" i="7"/>
  <c r="Q32" i="3" s="1"/>
  <c r="Z98" i="7"/>
  <c r="Q30" i="3" s="1"/>
  <c r="AD102" i="7"/>
  <c r="U34" i="3" s="1"/>
  <c r="AH96" i="7"/>
  <c r="Y28" i="3" s="1"/>
  <c r="AH99" i="7"/>
  <c r="Y31" i="3" s="1"/>
  <c r="AH101" i="7"/>
  <c r="Y33" i="3" s="1"/>
  <c r="AK100" i="7"/>
  <c r="AB32" i="3" s="1"/>
  <c r="AK98" i="7"/>
  <c r="AB30" i="3" s="1"/>
  <c r="AK93" i="7"/>
  <c r="AB25" i="3" s="1"/>
  <c r="AO102" i="7"/>
  <c r="AF34" i="3" s="1"/>
  <c r="AO97" i="7"/>
  <c r="AF29" i="3" s="1"/>
  <c r="AS98" i="7"/>
  <c r="AJ30" i="3" s="1"/>
  <c r="AS96" i="7"/>
  <c r="AJ28" i="3" s="1"/>
  <c r="AS97" i="7"/>
  <c r="AJ29" i="3" s="1"/>
  <c r="AL100" i="7"/>
  <c r="AC32" i="3" s="1"/>
  <c r="AL101" i="7"/>
  <c r="AC33" i="3" s="1"/>
  <c r="AP100" i="7"/>
  <c r="AG32" i="3" s="1"/>
  <c r="AP98" i="7"/>
  <c r="AG30" i="3" s="1"/>
  <c r="AP93" i="7"/>
  <c r="AG25" i="3" s="1"/>
  <c r="AT102" i="7"/>
  <c r="AK34" i="3" s="1"/>
  <c r="AT99" i="7"/>
  <c r="AK31" i="3" s="1"/>
  <c r="AT93" i="7"/>
  <c r="AK25" i="3" s="1"/>
  <c r="AE102" i="7"/>
  <c r="V34" i="3" s="1"/>
  <c r="AA99" i="7"/>
  <c r="R31" i="3" s="1"/>
  <c r="AA98" i="7"/>
  <c r="R30" i="3" s="1"/>
  <c r="AA96" i="7"/>
  <c r="R28" i="3" s="1"/>
  <c r="AI102" i="7"/>
  <c r="Z34" i="3" s="1"/>
  <c r="AE95" i="7"/>
  <c r="V27" i="3" s="1"/>
  <c r="AE101" i="7"/>
  <c r="V33" i="3" s="1"/>
  <c r="AI95" i="7"/>
  <c r="Z27" i="3" s="1"/>
  <c r="AG94" i="7"/>
  <c r="X26" i="3" s="1"/>
  <c r="Y97" i="7"/>
  <c r="P29" i="3" s="1"/>
  <c r="Y96" i="7"/>
  <c r="P28" i="3" s="1"/>
  <c r="Y94" i="7"/>
  <c r="P26" i="3" s="1"/>
  <c r="AC94" i="7"/>
  <c r="T26" i="3" s="1"/>
  <c r="AC97" i="7"/>
  <c r="T29" i="3" s="1"/>
  <c r="AC99" i="7"/>
  <c r="T31" i="3" s="1"/>
  <c r="AG93" i="7"/>
  <c r="X25" i="3" s="1"/>
  <c r="Z99" i="7"/>
  <c r="Q31" i="3" s="1"/>
  <c r="Z97" i="7"/>
  <c r="Q29" i="3" s="1"/>
  <c r="Z96" i="7"/>
  <c r="Q28" i="3" s="1"/>
  <c r="Z94" i="7"/>
  <c r="Q26" i="3" s="1"/>
  <c r="AD98" i="7"/>
  <c r="U30" i="3" s="1"/>
  <c r="AD101" i="7"/>
  <c r="U33" i="3" s="1"/>
  <c r="AH95" i="7"/>
  <c r="Y27" i="3" s="1"/>
  <c r="AH97" i="7"/>
  <c r="Y29" i="3" s="1"/>
  <c r="AO96" i="7"/>
  <c r="AF28" i="3" s="1"/>
  <c r="AK94" i="7"/>
  <c r="AB26" i="3" s="1"/>
  <c r="AO100" i="7"/>
  <c r="AF32" i="3" s="1"/>
  <c r="AO98" i="7"/>
  <c r="AF30" i="3" s="1"/>
  <c r="AO93" i="7"/>
  <c r="AF25" i="3" s="1"/>
  <c r="AS94" i="7"/>
  <c r="AJ26" i="3" s="1"/>
  <c r="AS99" i="7"/>
  <c r="AJ31" i="3" s="1"/>
  <c r="AS93" i="7"/>
  <c r="AJ25" i="3" s="1"/>
  <c r="Y93" i="7"/>
  <c r="P25" i="3" s="1"/>
  <c r="AG98" i="7"/>
  <c r="X30" i="3" s="1"/>
  <c r="AH98" i="7"/>
  <c r="Y30" i="3" s="1"/>
  <c r="AH102" i="7"/>
  <c r="Y34" i="3" s="1"/>
  <c r="AD94" i="7"/>
  <c r="U26" i="3" s="1"/>
  <c r="AH93" i="7"/>
  <c r="Y25" i="3" s="1"/>
  <c r="AK96" i="7"/>
  <c r="AB28" i="3" s="1"/>
  <c r="AO94" i="7"/>
  <c r="AF26" i="3" s="1"/>
  <c r="AS95" i="7"/>
  <c r="AJ27" i="3" s="1"/>
  <c r="AL98" i="7"/>
  <c r="AC30" i="3" s="1"/>
  <c r="AP101" i="7"/>
  <c r="AG33" i="3" s="1"/>
  <c r="AT101" i="7"/>
  <c r="AK33" i="3" s="1"/>
  <c r="AA93" i="7"/>
  <c r="R25" i="3" s="1"/>
  <c r="AE94" i="7"/>
  <c r="V26" i="3" s="1"/>
  <c r="AI100" i="7"/>
  <c r="Z32" i="3" s="1"/>
  <c r="AE100" i="7"/>
  <c r="V32" i="3" s="1"/>
  <c r="AI94" i="7"/>
  <c r="Z26" i="3" s="1"/>
  <c r="AI97" i="7"/>
  <c r="Z29" i="3" s="1"/>
  <c r="AE93" i="7"/>
  <c r="V25" i="3" s="1"/>
  <c r="DG38" i="7"/>
  <c r="AU95" i="7" s="1"/>
  <c r="AL27" i="3" s="1"/>
  <c r="DK38" i="7"/>
  <c r="AU99" i="7" s="1"/>
  <c r="AL31" i="3" s="1"/>
  <c r="DE38" i="7"/>
  <c r="AU93" i="7" s="1"/>
  <c r="AL25" i="3" s="1"/>
  <c r="DI38" i="7"/>
  <c r="AU97" i="7" s="1"/>
  <c r="AL29" i="3" s="1"/>
  <c r="DM38" i="7"/>
  <c r="AU101" i="7" s="1"/>
  <c r="AL33" i="3" s="1"/>
  <c r="DF38" i="7"/>
  <c r="AU94" i="7" s="1"/>
  <c r="AL26" i="3" s="1"/>
  <c r="DJ38" i="7"/>
  <c r="AU98" i="7" s="1"/>
  <c r="AL30" i="3" s="1"/>
  <c r="DN38" i="7"/>
  <c r="AU102" i="7" s="1"/>
  <c r="AL34" i="3" s="1"/>
  <c r="DL38" i="7"/>
  <c r="AU100" i="7" s="1"/>
  <c r="AL32" i="3" s="1"/>
  <c r="DH38" i="7"/>
  <c r="AU96" i="7" s="1"/>
  <c r="AL28" i="3" s="1"/>
  <c r="CU38" i="7"/>
  <c r="AQ93" i="7" s="1"/>
  <c r="AH25" i="3" s="1"/>
  <c r="CY38" i="7"/>
  <c r="AQ97" i="7" s="1"/>
  <c r="AH29" i="3" s="1"/>
  <c r="DC38" i="7"/>
  <c r="AQ101" i="7" s="1"/>
  <c r="AH33" i="3" s="1"/>
  <c r="CW38" i="7"/>
  <c r="AQ95" i="7" s="1"/>
  <c r="AH27" i="3" s="1"/>
  <c r="DA38" i="7"/>
  <c r="AQ99" i="7" s="1"/>
  <c r="AH31" i="3" s="1"/>
  <c r="CX38" i="7"/>
  <c r="AQ96" i="7" s="1"/>
  <c r="AH28" i="3" s="1"/>
  <c r="DB38" i="7"/>
  <c r="AQ100" i="7" s="1"/>
  <c r="AH32" i="3" s="1"/>
  <c r="CZ38" i="7"/>
  <c r="AQ98" i="7" s="1"/>
  <c r="AH30" i="3" s="1"/>
  <c r="DD38" i="7"/>
  <c r="AQ102" i="7" s="1"/>
  <c r="AH34" i="3" s="1"/>
  <c r="CV38" i="7"/>
  <c r="AQ94" i="7" s="1"/>
  <c r="AH26" i="3" s="1"/>
  <c r="CK38" i="7"/>
  <c r="AM93" i="7" s="1"/>
  <c r="AD25" i="3" s="1"/>
  <c r="CO38" i="7"/>
  <c r="AM97" i="7" s="1"/>
  <c r="AD29" i="3" s="1"/>
  <c r="CS38" i="7"/>
  <c r="AM101" i="7" s="1"/>
  <c r="AD33" i="3" s="1"/>
  <c r="CM38" i="7"/>
  <c r="AM95" i="7" s="1"/>
  <c r="AD27" i="3" s="1"/>
  <c r="CQ38" i="7"/>
  <c r="AM99" i="7" s="1"/>
  <c r="AD31" i="3" s="1"/>
  <c r="CN38" i="7"/>
  <c r="AM96" i="7" s="1"/>
  <c r="AD28" i="3" s="1"/>
  <c r="CR38" i="7"/>
  <c r="AM100" i="7" s="1"/>
  <c r="AD32" i="3" s="1"/>
  <c r="CL38" i="7"/>
  <c r="AM94" i="7" s="1"/>
  <c r="AD26" i="3" s="1"/>
  <c r="CT38" i="7"/>
  <c r="AM102" i="7" s="1"/>
  <c r="AD34" i="3" s="1"/>
  <c r="CP38" i="7"/>
  <c r="AM98" i="7" s="1"/>
  <c r="AD30" i="3" s="1"/>
  <c r="AC100" i="7"/>
  <c r="T32" i="3" s="1"/>
  <c r="AG102" i="7"/>
  <c r="X34" i="3" s="1"/>
  <c r="Y102" i="7"/>
  <c r="P34" i="3" s="1"/>
  <c r="AC102" i="7"/>
  <c r="T34" i="3" s="1"/>
  <c r="AG96" i="7"/>
  <c r="X28" i="3" s="1"/>
  <c r="AG99" i="7"/>
  <c r="X31" i="3" s="1"/>
  <c r="AG101" i="7"/>
  <c r="X33" i="3" s="1"/>
  <c r="Z95" i="7"/>
  <c r="Q27" i="3" s="1"/>
  <c r="AD96" i="7"/>
  <c r="U28" i="3" s="1"/>
  <c r="Z102" i="7"/>
  <c r="Q34" i="3" s="1"/>
  <c r="AH94" i="7"/>
  <c r="Y26" i="3" s="1"/>
  <c r="AH100" i="7"/>
  <c r="Y32" i="3" s="1"/>
  <c r="AD93" i="7"/>
  <c r="U25" i="3" s="1"/>
  <c r="AD95" i="7"/>
  <c r="U27" i="3" s="1"/>
  <c r="DG6" i="7"/>
  <c r="AR95" i="7" s="1"/>
  <c r="AI27" i="3" s="1"/>
  <c r="DK6" i="7"/>
  <c r="AR99" i="7" s="1"/>
  <c r="AI31" i="3" s="1"/>
  <c r="DE6" i="7"/>
  <c r="AR93" i="7" s="1"/>
  <c r="AI25" i="3" s="1"/>
  <c r="DI6" i="7"/>
  <c r="AR97" i="7" s="1"/>
  <c r="AI29" i="3" s="1"/>
  <c r="DM6" i="7"/>
  <c r="AR101" i="7" s="1"/>
  <c r="AI33" i="3" s="1"/>
  <c r="DF6" i="7"/>
  <c r="AR94" i="7" s="1"/>
  <c r="AI26" i="3" s="1"/>
  <c r="DJ6" i="7"/>
  <c r="AR98" i="7" s="1"/>
  <c r="AI30" i="3" s="1"/>
  <c r="DN6" i="7"/>
  <c r="AR102" i="7" s="1"/>
  <c r="AI34" i="3" s="1"/>
  <c r="DL6" i="7"/>
  <c r="AR100" i="7" s="1"/>
  <c r="AI32" i="3" s="1"/>
  <c r="DH6" i="7"/>
  <c r="AR96" i="7" s="1"/>
  <c r="AI28" i="3" s="1"/>
  <c r="CU6" i="7"/>
  <c r="AN93" i="7" s="1"/>
  <c r="AE25" i="3" s="1"/>
  <c r="CY6" i="7"/>
  <c r="AN97" i="7" s="1"/>
  <c r="AE29" i="3" s="1"/>
  <c r="DC6" i="7"/>
  <c r="AN101" i="7" s="1"/>
  <c r="AE33" i="3" s="1"/>
  <c r="CW6" i="7"/>
  <c r="AN95" i="7" s="1"/>
  <c r="AE27" i="3" s="1"/>
  <c r="DA6" i="7"/>
  <c r="AN99" i="7" s="1"/>
  <c r="AE31" i="3" s="1"/>
  <c r="CX6" i="7"/>
  <c r="AN96" i="7" s="1"/>
  <c r="AE28" i="3" s="1"/>
  <c r="DB6" i="7"/>
  <c r="AN100" i="7" s="1"/>
  <c r="AE32" i="3" s="1"/>
  <c r="CK6" i="7"/>
  <c r="AJ93" i="7" s="1"/>
  <c r="AA25" i="3" s="1"/>
  <c r="CO6" i="7"/>
  <c r="AJ97" i="7" s="1"/>
  <c r="AA29" i="3" s="1"/>
  <c r="CS6" i="7"/>
  <c r="AJ101" i="7" s="1"/>
  <c r="AA33" i="3" s="1"/>
  <c r="CZ6" i="7"/>
  <c r="AN98" i="7" s="1"/>
  <c r="AE30" i="3" s="1"/>
  <c r="CM6" i="7"/>
  <c r="AJ95" i="7" s="1"/>
  <c r="AA27" i="3" s="1"/>
  <c r="CQ6" i="7"/>
  <c r="AJ99" i="7" s="1"/>
  <c r="AA31" i="3" s="1"/>
  <c r="DD6" i="7"/>
  <c r="AN102" i="7" s="1"/>
  <c r="AE34" i="3" s="1"/>
  <c r="CN6" i="7"/>
  <c r="AJ96" i="7" s="1"/>
  <c r="AA28" i="3" s="1"/>
  <c r="CR6" i="7"/>
  <c r="AJ100" i="7" s="1"/>
  <c r="AA32" i="3" s="1"/>
  <c r="CV6" i="7"/>
  <c r="AN94" i="7" s="1"/>
  <c r="AE26" i="3" s="1"/>
  <c r="CL6" i="7"/>
  <c r="AJ94" i="7" s="1"/>
  <c r="AA26" i="3" s="1"/>
  <c r="CT6" i="7"/>
  <c r="AJ102" i="7" s="1"/>
  <c r="AA34" i="3" s="1"/>
  <c r="CP6" i="7"/>
  <c r="AJ98" i="7" s="1"/>
  <c r="AA30" i="3" s="1"/>
  <c r="AK102" i="7"/>
  <c r="AB34" i="3" s="1"/>
  <c r="AK97" i="7"/>
  <c r="AB29" i="3" s="1"/>
  <c r="AK95" i="7"/>
  <c r="AB27" i="3" s="1"/>
  <c r="AO101" i="7"/>
  <c r="AF33" i="3" s="1"/>
  <c r="AO95" i="7"/>
  <c r="AF27" i="3" s="1"/>
  <c r="AS100" i="7"/>
  <c r="AJ32" i="3" s="1"/>
  <c r="AS101" i="7"/>
  <c r="AJ33" i="3" s="1"/>
  <c r="T102" i="7"/>
  <c r="K34" i="3" s="1"/>
  <c r="T101" i="7"/>
  <c r="K33" i="3" s="1"/>
  <c r="P101" i="7"/>
  <c r="G33" i="3" s="1"/>
  <c r="T97" i="7"/>
  <c r="K29" i="3" s="1"/>
  <c r="P94" i="7"/>
  <c r="G26" i="3" s="1"/>
  <c r="P96" i="7"/>
  <c r="G28" i="3" s="1"/>
  <c r="P93" i="7"/>
  <c r="G25" i="3" s="1"/>
  <c r="L94" i="7"/>
  <c r="C26" i="3" s="1"/>
  <c r="P102" i="7"/>
  <c r="G34" i="3" s="1"/>
  <c r="T95" i="7"/>
  <c r="K27" i="3" s="1"/>
  <c r="T93" i="7"/>
  <c r="K25" i="3" s="1"/>
  <c r="L96" i="7"/>
  <c r="C28" i="3" s="1"/>
  <c r="P98" i="7"/>
  <c r="G30" i="3" s="1"/>
  <c r="T100" i="7"/>
  <c r="K32" i="3" s="1"/>
  <c r="T98" i="7"/>
  <c r="K30" i="3" s="1"/>
  <c r="L98" i="7"/>
  <c r="C30" i="3" s="1"/>
  <c r="S96" i="7"/>
  <c r="J28" i="3" s="1"/>
  <c r="S95" i="7"/>
  <c r="J27" i="3" s="1"/>
  <c r="W97" i="7"/>
  <c r="N29" i="3" s="1"/>
  <c r="W100" i="7"/>
  <c r="N32" i="3" s="1"/>
  <c r="L93" i="7"/>
  <c r="C25" i="3" s="1"/>
  <c r="P97" i="7"/>
  <c r="G29" i="3" s="1"/>
  <c r="P95" i="7"/>
  <c r="G27" i="3" s="1"/>
  <c r="T94" i="7"/>
  <c r="K26" i="3" s="1"/>
  <c r="L97" i="7"/>
  <c r="C29" i="3" s="1"/>
  <c r="P99" i="7"/>
  <c r="G31" i="3" s="1"/>
  <c r="L99" i="7"/>
  <c r="C31" i="3" s="1"/>
  <c r="P100" i="7"/>
  <c r="G32" i="3" s="1"/>
  <c r="L100" i="7"/>
  <c r="C32" i="3" s="1"/>
  <c r="T99" i="7"/>
  <c r="K31" i="3" s="1"/>
  <c r="L102" i="7"/>
  <c r="C34" i="3" s="1"/>
  <c r="T96" i="7"/>
  <c r="K28" i="3" s="1"/>
  <c r="S98" i="7"/>
  <c r="J30" i="3" s="1"/>
  <c r="M95" i="7"/>
  <c r="D27" i="3" s="1"/>
  <c r="Q97" i="7"/>
  <c r="H29" i="3" s="1"/>
  <c r="U102" i="7"/>
  <c r="L34" i="3" s="1"/>
  <c r="N96" i="7"/>
  <c r="E28" i="3" s="1"/>
  <c r="R94" i="7"/>
  <c r="I26" i="3" s="1"/>
  <c r="R100" i="7"/>
  <c r="I32" i="3" s="1"/>
  <c r="V102" i="7"/>
  <c r="M34" i="3" s="1"/>
  <c r="O99" i="7"/>
  <c r="F31" i="3" s="1"/>
  <c r="O100" i="7"/>
  <c r="F32" i="3" s="1"/>
  <c r="O102" i="7"/>
  <c r="F34" i="3" s="1"/>
  <c r="S99" i="7"/>
  <c r="J31" i="3" s="1"/>
  <c r="S93" i="7"/>
  <c r="J25" i="3" s="1"/>
  <c r="W96" i="7"/>
  <c r="N28" i="3" s="1"/>
  <c r="Q102" i="7"/>
  <c r="H34" i="3" s="1"/>
  <c r="Q94" i="7"/>
  <c r="H26" i="3" s="1"/>
  <c r="U99" i="7"/>
  <c r="L31" i="3" s="1"/>
  <c r="Q98" i="7"/>
  <c r="H30" i="3" s="1"/>
  <c r="Q100" i="7"/>
  <c r="H32" i="3" s="1"/>
  <c r="U101" i="7"/>
  <c r="L33" i="3" s="1"/>
  <c r="N97" i="7"/>
  <c r="E29" i="3" s="1"/>
  <c r="R101" i="7"/>
  <c r="I33" i="3" s="1"/>
  <c r="R96" i="7"/>
  <c r="I28" i="3" s="1"/>
  <c r="V101" i="7"/>
  <c r="M33" i="3" s="1"/>
  <c r="O101" i="7"/>
  <c r="F33" i="3" s="1"/>
  <c r="S94" i="7"/>
  <c r="J26" i="3" s="1"/>
  <c r="W99" i="7"/>
  <c r="N31" i="3" s="1"/>
  <c r="M99" i="7"/>
  <c r="D31" i="3" s="1"/>
  <c r="Q93" i="7"/>
  <c r="H25" i="3" s="1"/>
  <c r="M100" i="7"/>
  <c r="D32" i="3" s="1"/>
  <c r="M101" i="7"/>
  <c r="D33" i="3" s="1"/>
  <c r="U100" i="7"/>
  <c r="L32" i="3" s="1"/>
  <c r="Q96" i="7"/>
  <c r="H28" i="3" s="1"/>
  <c r="U97" i="7"/>
  <c r="L29" i="3" s="1"/>
  <c r="U94" i="7"/>
  <c r="L26" i="3" s="1"/>
  <c r="N101" i="7"/>
  <c r="E33" i="3" s="1"/>
  <c r="R97" i="7"/>
  <c r="I29" i="3" s="1"/>
  <c r="R98" i="7"/>
  <c r="I30" i="3" s="1"/>
  <c r="R93" i="7"/>
  <c r="I25" i="3" s="1"/>
  <c r="R95" i="7"/>
  <c r="I27" i="3" s="1"/>
  <c r="V96" i="7"/>
  <c r="M28" i="3" s="1"/>
  <c r="V97" i="7"/>
  <c r="M29" i="3" s="1"/>
  <c r="V94" i="7"/>
  <c r="M26" i="3" s="1"/>
  <c r="O93" i="7"/>
  <c r="F25" i="3" s="1"/>
  <c r="S100" i="7"/>
  <c r="J32" i="3" s="1"/>
  <c r="O96" i="7"/>
  <c r="F28" i="3" s="1"/>
  <c r="O94" i="7"/>
  <c r="F26" i="3" s="1"/>
  <c r="S101" i="7"/>
  <c r="J33" i="3" s="1"/>
  <c r="W94" i="7"/>
  <c r="N26" i="3" s="1"/>
  <c r="W95" i="7"/>
  <c r="N27" i="3" s="1"/>
  <c r="Q101" i="7"/>
  <c r="H33" i="3" s="1"/>
  <c r="M98" i="7"/>
  <c r="D30" i="3" s="1"/>
  <c r="M96" i="7"/>
  <c r="D28" i="3" s="1"/>
  <c r="M97" i="7"/>
  <c r="D29" i="3" s="1"/>
  <c r="Q99" i="7"/>
  <c r="H31" i="3" s="1"/>
  <c r="U95" i="7"/>
  <c r="L27" i="3" s="1"/>
  <c r="U93" i="7"/>
  <c r="L25" i="3" s="1"/>
  <c r="N94" i="7"/>
  <c r="E26" i="3" s="1"/>
  <c r="N99" i="7"/>
  <c r="E31" i="3" s="1"/>
  <c r="N100" i="7"/>
  <c r="E32" i="3" s="1"/>
  <c r="R102" i="7"/>
  <c r="I34" i="3" s="1"/>
  <c r="V95" i="7"/>
  <c r="M27" i="3" s="1"/>
  <c r="V99" i="7"/>
  <c r="M31" i="3" s="1"/>
  <c r="V93" i="7"/>
  <c r="M25" i="3" s="1"/>
  <c r="O97" i="7"/>
  <c r="F29" i="3" s="1"/>
  <c r="S102" i="7"/>
  <c r="J34" i="3" s="1"/>
  <c r="S97" i="7"/>
  <c r="J29" i="3" s="1"/>
  <c r="M102" i="7"/>
  <c r="D34" i="3" s="1"/>
  <c r="M93" i="7"/>
  <c r="D25" i="3" s="1"/>
  <c r="Q95" i="7"/>
  <c r="H27" i="3" s="1"/>
  <c r="U96" i="7"/>
  <c r="L28" i="3" s="1"/>
  <c r="N102" i="7"/>
  <c r="E34" i="3" s="1"/>
  <c r="N98" i="7"/>
  <c r="E30" i="3" s="1"/>
  <c r="V100" i="7"/>
  <c r="M32" i="3" s="1"/>
  <c r="W101" i="7"/>
  <c r="N33" i="3" s="1"/>
  <c r="W98" i="7"/>
  <c r="N30" i="3" s="1"/>
  <c r="M94" i="7"/>
  <c r="D26" i="3" s="1"/>
  <c r="U98" i="7"/>
  <c r="L30" i="3" s="1"/>
  <c r="N95" i="7"/>
  <c r="E27" i="3" s="1"/>
  <c r="N93" i="7"/>
  <c r="E25" i="3" s="1"/>
  <c r="R99" i="7"/>
  <c r="I31" i="3" s="1"/>
  <c r="V98" i="7"/>
  <c r="M30" i="3" s="1"/>
  <c r="W102" i="7"/>
  <c r="N34" i="3" s="1"/>
  <c r="O95" i="7"/>
  <c r="F27" i="3" s="1"/>
  <c r="O98" i="7"/>
  <c r="F30" i="3" s="1"/>
  <c r="W93" i="7"/>
  <c r="N25" i="3" s="1"/>
  <c r="L75" i="5"/>
  <c r="AG75" i="5"/>
  <c r="AD75" i="5"/>
  <c r="AT75" i="5" s="1"/>
  <c r="AV75" i="5" s="1"/>
  <c r="AG74" i="5"/>
  <c r="AD74" i="5"/>
  <c r="AT74" i="5" s="1"/>
  <c r="AV74" i="5" s="1"/>
  <c r="AG73" i="5"/>
  <c r="AD73" i="5"/>
  <c r="AT73" i="5" s="1"/>
  <c r="AV73" i="5" s="1"/>
  <c r="AG72" i="5"/>
  <c r="AD72" i="5"/>
  <c r="AT72" i="5" s="1"/>
  <c r="AV72" i="5" s="1"/>
  <c r="AG71" i="5"/>
  <c r="AD71" i="5"/>
  <c r="AT71" i="5" s="1"/>
  <c r="AV71" i="5" s="1"/>
  <c r="AG70" i="5"/>
  <c r="AD70" i="5"/>
  <c r="AT70" i="5" s="1"/>
  <c r="AV70" i="5" s="1"/>
  <c r="AG69" i="5"/>
  <c r="AD69" i="5"/>
  <c r="AT69" i="5" s="1"/>
  <c r="AV69" i="5" s="1"/>
  <c r="AG68" i="5"/>
  <c r="AD68" i="5"/>
  <c r="AT68" i="5" s="1"/>
  <c r="AV68" i="5" s="1"/>
  <c r="AG67" i="5"/>
  <c r="AG66" i="5"/>
  <c r="AD66" i="5"/>
  <c r="AT66" i="5" s="1"/>
  <c r="AV66" i="5" s="1"/>
  <c r="AG65" i="5"/>
  <c r="AD65" i="5"/>
  <c r="AT65" i="5" s="1"/>
  <c r="AV65" i="5" s="1"/>
  <c r="AG64" i="5"/>
  <c r="AD64" i="5"/>
  <c r="AT64" i="5" s="1"/>
  <c r="AV64" i="5" s="1"/>
  <c r="AG63" i="5"/>
  <c r="AD63" i="5"/>
  <c r="AT63" i="5" s="1"/>
  <c r="AV63" i="5" s="1"/>
  <c r="AG62" i="5"/>
  <c r="AD62" i="5"/>
  <c r="AT62" i="5" s="1"/>
  <c r="AV62" i="5" s="1"/>
  <c r="AG61" i="5"/>
  <c r="AD61" i="5"/>
  <c r="AT61" i="5" s="1"/>
  <c r="AV61" i="5" s="1"/>
  <c r="AG60" i="5"/>
  <c r="AD60" i="5"/>
  <c r="AT60" i="5" s="1"/>
  <c r="AV60" i="5" s="1"/>
  <c r="AG59" i="5"/>
  <c r="AD59" i="5"/>
  <c r="AT59" i="5" s="1"/>
  <c r="AV59" i="5" s="1"/>
  <c r="AG58" i="5"/>
  <c r="AD58" i="5"/>
  <c r="AT58" i="5" s="1"/>
  <c r="AV58" i="5" s="1"/>
  <c r="AG57" i="5"/>
  <c r="AD57" i="5"/>
  <c r="AT57" i="5" s="1"/>
  <c r="AV57" i="5" s="1"/>
  <c r="AG56" i="5"/>
  <c r="AD56" i="5"/>
  <c r="AT56" i="5" s="1"/>
  <c r="AV56" i="5" s="1"/>
  <c r="AG55" i="5"/>
  <c r="AD55" i="5"/>
  <c r="AT55" i="5" s="1"/>
  <c r="AV55" i="5" s="1"/>
  <c r="AG54" i="5"/>
  <c r="AD54" i="5"/>
  <c r="AT54" i="5" s="1"/>
  <c r="AV54" i="5" s="1"/>
  <c r="AG53" i="5"/>
  <c r="AD53" i="5"/>
  <c r="AT53" i="5" s="1"/>
  <c r="AV53" i="5" s="1"/>
  <c r="AG52" i="5"/>
  <c r="AD52" i="5"/>
  <c r="AT52" i="5" s="1"/>
  <c r="AV52" i="5" s="1"/>
  <c r="AG51" i="5"/>
  <c r="AD51" i="5"/>
  <c r="AT51" i="5" s="1"/>
  <c r="AV51" i="5" s="1"/>
  <c r="AG50" i="5"/>
  <c r="AD50" i="5"/>
  <c r="AT50" i="5" s="1"/>
  <c r="AV50" i="5" s="1"/>
  <c r="AG49" i="5"/>
  <c r="AD49" i="5"/>
  <c r="AT49" i="5" s="1"/>
  <c r="AV49" i="5" s="1"/>
  <c r="AG43" i="5"/>
  <c r="AD43" i="5"/>
  <c r="AT43" i="5" s="1"/>
  <c r="AV43" i="5" s="1"/>
  <c r="AG42" i="5"/>
  <c r="AD42" i="5"/>
  <c r="AT42" i="5" s="1"/>
  <c r="AV42" i="5" s="1"/>
  <c r="AG41" i="5"/>
  <c r="AD41" i="5"/>
  <c r="AT41" i="5" s="1"/>
  <c r="AV41" i="5" s="1"/>
  <c r="AG40" i="5"/>
  <c r="AD40" i="5"/>
  <c r="AT40" i="5" s="1"/>
  <c r="AV40" i="5" s="1"/>
  <c r="AG39" i="5"/>
  <c r="AD39" i="5"/>
  <c r="AT39" i="5" s="1"/>
  <c r="AV39" i="5" s="1"/>
  <c r="AG38" i="5"/>
  <c r="AD38" i="5"/>
  <c r="AT38" i="5" s="1"/>
  <c r="AV38" i="5" s="1"/>
  <c r="AG37" i="5"/>
  <c r="AD37" i="5"/>
  <c r="AT37" i="5" s="1"/>
  <c r="AV37" i="5" s="1"/>
  <c r="AG36" i="5"/>
  <c r="AD36" i="5"/>
  <c r="AT36" i="5" s="1"/>
  <c r="AV36" i="5" s="1"/>
  <c r="AG35" i="5"/>
  <c r="AD35" i="5"/>
  <c r="AT35" i="5" s="1"/>
  <c r="AV35" i="5" s="1"/>
  <c r="AG34" i="5"/>
  <c r="AD34" i="5"/>
  <c r="AT34" i="5" s="1"/>
  <c r="AV34" i="5" s="1"/>
  <c r="AG33" i="5"/>
  <c r="AD33" i="5"/>
  <c r="AT33" i="5" s="1"/>
  <c r="AV33" i="5" s="1"/>
  <c r="AG32" i="5"/>
  <c r="AD32" i="5"/>
  <c r="AT32" i="5" s="1"/>
  <c r="AV32" i="5" s="1"/>
  <c r="AG31" i="5"/>
  <c r="AD31" i="5"/>
  <c r="AT31" i="5" s="1"/>
  <c r="AV31" i="5" s="1"/>
  <c r="AG30" i="5"/>
  <c r="AD30" i="5"/>
  <c r="AT30" i="5" s="1"/>
  <c r="AV30" i="5" s="1"/>
  <c r="AG29" i="5"/>
  <c r="AD29" i="5"/>
  <c r="AT29" i="5" s="1"/>
  <c r="AV29" i="5" s="1"/>
  <c r="AG28" i="5"/>
  <c r="AD28" i="5"/>
  <c r="AT28" i="5" s="1"/>
  <c r="AV28" i="5" s="1"/>
  <c r="AG27" i="5"/>
  <c r="AD27" i="5"/>
  <c r="AT27" i="5" s="1"/>
  <c r="AV27" i="5" s="1"/>
  <c r="AG26" i="5"/>
  <c r="AD26" i="5"/>
  <c r="AT26" i="5" s="1"/>
  <c r="AV26" i="5" s="1"/>
  <c r="AG25" i="5"/>
  <c r="AD25" i="5"/>
  <c r="AT25" i="5" s="1"/>
  <c r="AV25" i="5" s="1"/>
  <c r="AG24" i="5"/>
  <c r="AD24" i="5"/>
  <c r="AT24" i="5" s="1"/>
  <c r="AV24" i="5" s="1"/>
  <c r="AG23" i="5"/>
  <c r="AD23" i="5"/>
  <c r="AT23" i="5" s="1"/>
  <c r="AV23" i="5" s="1"/>
  <c r="AG22" i="5"/>
  <c r="AD22" i="5"/>
  <c r="AT22" i="5" s="1"/>
  <c r="AV22" i="5" s="1"/>
  <c r="AG21" i="5"/>
  <c r="AD21" i="5"/>
  <c r="AT21" i="5" s="1"/>
  <c r="AV21" i="5" s="1"/>
  <c r="AG20" i="5"/>
  <c r="AD20" i="5"/>
  <c r="AT20" i="5" s="1"/>
  <c r="AV20" i="5" s="1"/>
  <c r="AG19" i="5"/>
  <c r="AD19" i="5"/>
  <c r="AT19" i="5" s="1"/>
  <c r="AV19" i="5" s="1"/>
  <c r="AG18" i="5"/>
  <c r="AD18" i="5"/>
  <c r="AT18" i="5" s="1"/>
  <c r="AV18" i="5" s="1"/>
  <c r="AG17" i="5"/>
  <c r="AD17" i="5"/>
  <c r="AT17" i="5" s="1"/>
  <c r="AV17" i="5" s="1"/>
  <c r="AG16" i="5"/>
  <c r="AD16" i="5"/>
  <c r="AT16" i="5" s="1"/>
  <c r="AV16" i="5" s="1"/>
  <c r="AG15" i="5"/>
  <c r="AD15" i="5"/>
  <c r="AT15" i="5" s="1"/>
  <c r="AV15" i="5" s="1"/>
  <c r="T15" i="5"/>
  <c r="S15" i="5"/>
  <c r="R15" i="5"/>
  <c r="Q15" i="5"/>
  <c r="P15" i="5"/>
  <c r="O15" i="5"/>
  <c r="N15" i="5"/>
  <c r="M15" i="5"/>
  <c r="H15" i="5"/>
  <c r="G15" i="5"/>
  <c r="F15" i="5"/>
  <c r="E15" i="5"/>
  <c r="D15" i="5"/>
  <c r="C15" i="5"/>
  <c r="AG14" i="5"/>
  <c r="AD14" i="5"/>
  <c r="AT14" i="5" s="1"/>
  <c r="AV14" i="5" s="1"/>
  <c r="T14" i="5"/>
  <c r="S14" i="5"/>
  <c r="R14" i="5"/>
  <c r="Q14" i="5"/>
  <c r="P14" i="5"/>
  <c r="O14" i="5"/>
  <c r="N14" i="5"/>
  <c r="M14" i="5"/>
  <c r="H14" i="5"/>
  <c r="G14" i="5"/>
  <c r="F14" i="5"/>
  <c r="E14" i="5"/>
  <c r="D14" i="5"/>
  <c r="C14" i="5"/>
  <c r="AG13" i="5"/>
  <c r="AD13" i="5"/>
  <c r="AT13" i="5" s="1"/>
  <c r="AV13" i="5" s="1"/>
  <c r="T13" i="5"/>
  <c r="S13" i="5"/>
  <c r="R13" i="5"/>
  <c r="Q13" i="5"/>
  <c r="P13" i="5"/>
  <c r="O13" i="5"/>
  <c r="N13" i="5"/>
  <c r="M13" i="5"/>
  <c r="H13" i="5"/>
  <c r="G13" i="5"/>
  <c r="F13" i="5"/>
  <c r="E13" i="5"/>
  <c r="D13" i="5"/>
  <c r="C13" i="5"/>
  <c r="AG12" i="5"/>
  <c r="AD12" i="5"/>
  <c r="AT12" i="5" s="1"/>
  <c r="AV12" i="5" s="1"/>
  <c r="T12" i="5"/>
  <c r="S12" i="5"/>
  <c r="R12" i="5"/>
  <c r="Q12" i="5"/>
  <c r="P12" i="5"/>
  <c r="O12" i="5"/>
  <c r="N12" i="5"/>
  <c r="M12" i="5"/>
  <c r="H12" i="5"/>
  <c r="G12" i="5"/>
  <c r="F12" i="5"/>
  <c r="E12" i="5"/>
  <c r="D12" i="5"/>
  <c r="C12" i="5"/>
  <c r="AG11" i="5"/>
  <c r="AD11" i="5"/>
  <c r="AT11" i="5" s="1"/>
  <c r="AV11" i="5" s="1"/>
  <c r="T11" i="5"/>
  <c r="S11" i="5"/>
  <c r="R11" i="5"/>
  <c r="Q11" i="5"/>
  <c r="P11" i="5"/>
  <c r="O11" i="5"/>
  <c r="N11" i="5"/>
  <c r="M11" i="5"/>
  <c r="H11" i="5"/>
  <c r="G11" i="5"/>
  <c r="F11" i="5"/>
  <c r="E11" i="5"/>
  <c r="D11" i="5"/>
  <c r="C11" i="5"/>
  <c r="AG10" i="5"/>
  <c r="AD10" i="5"/>
  <c r="AT10" i="5" s="1"/>
  <c r="AV10" i="5" s="1"/>
  <c r="T10" i="5"/>
  <c r="S10" i="5"/>
  <c r="R10" i="5"/>
  <c r="Q10" i="5"/>
  <c r="P10" i="5"/>
  <c r="O10" i="5"/>
  <c r="N10" i="5"/>
  <c r="M10" i="5"/>
  <c r="H10" i="5"/>
  <c r="G10" i="5"/>
  <c r="F10" i="5"/>
  <c r="E10" i="5"/>
  <c r="D10" i="5"/>
  <c r="C10" i="5"/>
  <c r="AG9" i="5"/>
  <c r="AD9" i="5"/>
  <c r="AT9" i="5" s="1"/>
  <c r="AV9" i="5" s="1"/>
  <c r="T9" i="5"/>
  <c r="S9" i="5"/>
  <c r="R9" i="5"/>
  <c r="Q9" i="5"/>
  <c r="P9" i="5"/>
  <c r="O9" i="5"/>
  <c r="N9" i="5"/>
  <c r="M9" i="5"/>
  <c r="H9" i="5"/>
  <c r="G9" i="5"/>
  <c r="F9" i="5"/>
  <c r="E9" i="5"/>
  <c r="D9" i="5"/>
  <c r="C9" i="5"/>
  <c r="AG8" i="5"/>
  <c r="AD8" i="5"/>
  <c r="T8" i="5"/>
  <c r="S8" i="5"/>
  <c r="R8" i="5"/>
  <c r="Q8" i="5"/>
  <c r="P8" i="5"/>
  <c r="O8" i="5"/>
  <c r="N8" i="5"/>
  <c r="M8" i="5"/>
  <c r="H8" i="5"/>
  <c r="G8" i="5"/>
  <c r="F8" i="5"/>
  <c r="E8" i="5"/>
  <c r="D8" i="5"/>
  <c r="C8" i="5"/>
  <c r="AG7" i="5"/>
  <c r="AD7" i="5"/>
  <c r="AT7" i="5" s="1"/>
  <c r="AV7" i="5" s="1"/>
  <c r="T7" i="5"/>
  <c r="S7" i="5"/>
  <c r="R7" i="5"/>
  <c r="Q7" i="5"/>
  <c r="P7" i="5"/>
  <c r="O7" i="5"/>
  <c r="N7" i="5"/>
  <c r="M7" i="5"/>
  <c r="H7" i="5"/>
  <c r="G7" i="5"/>
  <c r="F7" i="5"/>
  <c r="E7" i="5"/>
  <c r="D7" i="5"/>
  <c r="C7" i="5"/>
  <c r="AG6" i="5"/>
  <c r="AD6" i="5"/>
  <c r="AT6" i="5" s="1"/>
  <c r="AV6" i="5" s="1"/>
  <c r="T6" i="5"/>
  <c r="S6" i="5"/>
  <c r="R6" i="5"/>
  <c r="Q6" i="5"/>
  <c r="P6" i="5"/>
  <c r="O6" i="5"/>
  <c r="N6" i="5"/>
  <c r="M6" i="5"/>
  <c r="H6" i="5"/>
  <c r="G6" i="5"/>
  <c r="F6" i="5"/>
  <c r="E6" i="5"/>
  <c r="D6" i="5"/>
  <c r="AG5" i="5"/>
  <c r="AD5" i="5"/>
  <c r="AT5" i="5" s="1"/>
  <c r="AV5" i="5" s="1"/>
  <c r="AG4" i="5"/>
  <c r="AD4" i="5"/>
  <c r="AT4" i="5" s="1"/>
  <c r="AV4" i="5" s="1"/>
  <c r="AG3" i="5"/>
  <c r="AD3" i="5"/>
  <c r="AT3" i="5" s="1"/>
  <c r="AV3" i="5" s="1"/>
  <c r="AI8" i="5" l="1"/>
  <c r="D16" i="5" s="1"/>
  <c r="D16" i="9" s="1"/>
  <c r="AT8" i="5"/>
  <c r="AV8" i="5" s="1"/>
  <c r="J42" i="3"/>
  <c r="K7" i="8" s="1"/>
  <c r="N43" i="3"/>
  <c r="O8" i="8" s="1"/>
  <c r="J41" i="3"/>
  <c r="K6" i="8" s="1"/>
  <c r="H41" i="3"/>
  <c r="I6" i="8" s="1"/>
  <c r="L43" i="3"/>
  <c r="M8" i="8" s="1"/>
  <c r="H43" i="3"/>
  <c r="I8" i="8" s="1"/>
  <c r="H42" i="3"/>
  <c r="I7" i="8" s="1"/>
  <c r="L42" i="3"/>
  <c r="M7" i="8" s="1"/>
  <c r="N42" i="3"/>
  <c r="O7" i="8" s="1"/>
  <c r="J43" i="3"/>
  <c r="K8" i="8" s="1"/>
  <c r="N41" i="3"/>
  <c r="O6" i="8" s="1"/>
  <c r="L41" i="3"/>
  <c r="M6" i="8" s="1"/>
  <c r="D43" i="3"/>
  <c r="E8" i="8" s="1"/>
  <c r="D41" i="3"/>
  <c r="E6" i="8" s="1"/>
  <c r="F41" i="3"/>
  <c r="G6" i="8" s="1"/>
  <c r="D42" i="3"/>
  <c r="E7" i="8" s="1"/>
  <c r="F43" i="3"/>
  <c r="G8" i="8" s="1"/>
  <c r="F42" i="3"/>
  <c r="G7" i="8" s="1"/>
  <c r="D102" i="5"/>
  <c r="AI3" i="5"/>
  <c r="C16" i="5" s="1"/>
  <c r="AI17" i="5"/>
  <c r="F16" i="5" s="1"/>
  <c r="AI30" i="5"/>
  <c r="M16" i="5" s="1"/>
  <c r="M109" i="5" s="1"/>
  <c r="AI35" i="5"/>
  <c r="N16" i="5" s="1"/>
  <c r="P16" i="5"/>
  <c r="AI54" i="5"/>
  <c r="R16" i="5" s="1"/>
  <c r="R104" i="5" s="1"/>
  <c r="AI67" i="5"/>
  <c r="I16" i="5" s="1"/>
  <c r="AI72" i="5"/>
  <c r="J16" i="5" s="1"/>
  <c r="D103" i="5"/>
  <c r="D76" i="5" s="1"/>
  <c r="AI21" i="5"/>
  <c r="G16" i="5" s="1"/>
  <c r="AI26" i="5"/>
  <c r="H16" i="5" s="1"/>
  <c r="AI12" i="5"/>
  <c r="E16" i="5" s="1"/>
  <c r="E16" i="9" s="1"/>
  <c r="AI58" i="5"/>
  <c r="S16" i="5" s="1"/>
  <c r="AI63" i="5"/>
  <c r="T16" i="5" s="1"/>
  <c r="AI49" i="5"/>
  <c r="Q16" i="5" s="1"/>
  <c r="AI39" i="5"/>
  <c r="O16" i="5" s="1"/>
  <c r="D110" i="5"/>
  <c r="D109" i="5"/>
  <c r="D111" i="5"/>
  <c r="D104" i="5"/>
  <c r="D106" i="5"/>
  <c r="D108" i="5"/>
  <c r="D107" i="5" l="1"/>
  <c r="D80" i="5" s="1"/>
  <c r="D105" i="5"/>
  <c r="D23" i="5" s="1"/>
  <c r="D23" i="9" s="1"/>
  <c r="D52" i="9" s="1"/>
  <c r="D67" i="9" s="1"/>
  <c r="H102" i="5"/>
  <c r="H75" i="5" s="1"/>
  <c r="H16" i="9"/>
  <c r="R111" i="5"/>
  <c r="R84" i="5" s="1"/>
  <c r="R16" i="9"/>
  <c r="E106" i="5"/>
  <c r="E79" i="5" s="1"/>
  <c r="T106" i="5"/>
  <c r="T24" i="5" s="1"/>
  <c r="T24" i="9" s="1"/>
  <c r="T53" i="9" s="1"/>
  <c r="T68" i="9" s="1"/>
  <c r="T16" i="9"/>
  <c r="G107" i="5"/>
  <c r="G53" i="5" s="1"/>
  <c r="G16" i="9"/>
  <c r="J102" i="5"/>
  <c r="J75" i="5" s="1"/>
  <c r="J16" i="9"/>
  <c r="P106" i="5"/>
  <c r="P79" i="5" s="1"/>
  <c r="P16" i="9"/>
  <c r="C16" i="9"/>
  <c r="C102" i="5"/>
  <c r="C20" i="5" s="1"/>
  <c r="F109" i="5"/>
  <c r="F82" i="5" s="1"/>
  <c r="F16" i="9"/>
  <c r="O105" i="5"/>
  <c r="O23" i="5" s="1"/>
  <c r="O23" i="9" s="1"/>
  <c r="O52" i="9" s="1"/>
  <c r="O67" i="9" s="1"/>
  <c r="O16" i="9"/>
  <c r="S102" i="5"/>
  <c r="S75" i="5" s="1"/>
  <c r="S16" i="9"/>
  <c r="I102" i="5"/>
  <c r="I75" i="5" s="1"/>
  <c r="I16" i="9"/>
  <c r="N105" i="5"/>
  <c r="N23" i="5" s="1"/>
  <c r="N23" i="9" s="1"/>
  <c r="N52" i="9" s="1"/>
  <c r="N67" i="9" s="1"/>
  <c r="N16" i="9"/>
  <c r="Q110" i="5"/>
  <c r="Q56" i="5" s="1"/>
  <c r="Q16" i="9"/>
  <c r="M102" i="5"/>
  <c r="M75" i="5" s="1"/>
  <c r="M16" i="9"/>
  <c r="F103" i="5"/>
  <c r="F49" i="5" s="1"/>
  <c r="P105" i="5"/>
  <c r="P51" i="5" s="1"/>
  <c r="M108" i="5"/>
  <c r="M81" i="5" s="1"/>
  <c r="F111" i="5"/>
  <c r="F84" i="5" s="1"/>
  <c r="M103" i="5"/>
  <c r="M49" i="5" s="1"/>
  <c r="D24" i="5"/>
  <c r="D24" i="9" s="1"/>
  <c r="D53" i="9" s="1"/>
  <c r="D68" i="9" s="1"/>
  <c r="D79" i="5"/>
  <c r="D27" i="5"/>
  <c r="D27" i="9" s="1"/>
  <c r="D56" i="9" s="1"/>
  <c r="D71" i="9" s="1"/>
  <c r="D82" i="5"/>
  <c r="D28" i="5"/>
  <c r="D28" i="9" s="1"/>
  <c r="D57" i="9" s="1"/>
  <c r="D72" i="9" s="1"/>
  <c r="D83" i="5"/>
  <c r="M27" i="5"/>
  <c r="M27" i="9" s="1"/>
  <c r="M56" i="9" s="1"/>
  <c r="M71" i="9" s="1"/>
  <c r="M82" i="5"/>
  <c r="P23" i="5"/>
  <c r="P23" i="9" s="1"/>
  <c r="P52" i="9" s="1"/>
  <c r="P67" i="9" s="1"/>
  <c r="D20" i="5"/>
  <c r="D20" i="9" s="1"/>
  <c r="D49" i="9" s="1"/>
  <c r="D64" i="9" s="1"/>
  <c r="D75" i="5"/>
  <c r="D22" i="5"/>
  <c r="D22" i="9" s="1"/>
  <c r="D51" i="9" s="1"/>
  <c r="D66" i="9" s="1"/>
  <c r="D77" i="5"/>
  <c r="D78" i="5"/>
  <c r="D26" i="5"/>
  <c r="D26" i="9" s="1"/>
  <c r="D55" i="9" s="1"/>
  <c r="D70" i="9" s="1"/>
  <c r="D81" i="5"/>
  <c r="D29" i="5"/>
  <c r="D29" i="9" s="1"/>
  <c r="D58" i="9" s="1"/>
  <c r="D73" i="9" s="1"/>
  <c r="D84" i="5"/>
  <c r="R22" i="5"/>
  <c r="R22" i="9" s="1"/>
  <c r="R51" i="9" s="1"/>
  <c r="R66" i="9" s="1"/>
  <c r="R77" i="5"/>
  <c r="R110" i="5"/>
  <c r="R106" i="5"/>
  <c r="R108" i="5"/>
  <c r="D52" i="5"/>
  <c r="F106" i="5"/>
  <c r="F52" i="5" s="1"/>
  <c r="Q102" i="5"/>
  <c r="Q75" i="5" s="1"/>
  <c r="N111" i="5"/>
  <c r="P108" i="5"/>
  <c r="D50" i="5"/>
  <c r="D55" i="5"/>
  <c r="R102" i="5"/>
  <c r="R75" i="5" s="1"/>
  <c r="G106" i="5"/>
  <c r="T102" i="5"/>
  <c r="T75" i="5" s="1"/>
  <c r="C103" i="5"/>
  <c r="C106" i="5"/>
  <c r="C111" i="5"/>
  <c r="C110" i="5"/>
  <c r="F108" i="5"/>
  <c r="F81" i="5" s="1"/>
  <c r="P107" i="5"/>
  <c r="P103" i="5"/>
  <c r="P110" i="5"/>
  <c r="G104" i="5"/>
  <c r="P109" i="5"/>
  <c r="P82" i="5" s="1"/>
  <c r="N103" i="5"/>
  <c r="N76" i="5" s="1"/>
  <c r="F107" i="5"/>
  <c r="D56" i="5"/>
  <c r="D54" i="5"/>
  <c r="D48" i="5"/>
  <c r="N102" i="5"/>
  <c r="N75" i="5" s="1"/>
  <c r="E102" i="5"/>
  <c r="P102" i="5"/>
  <c r="P75" i="5" s="1"/>
  <c r="G102" i="5"/>
  <c r="G75" i="5" s="1"/>
  <c r="G110" i="5"/>
  <c r="P111" i="5"/>
  <c r="P84" i="5" s="1"/>
  <c r="E108" i="5"/>
  <c r="E81" i="5" s="1"/>
  <c r="F110" i="5"/>
  <c r="F83" i="5" s="1"/>
  <c r="F104" i="5"/>
  <c r="F77" i="5" s="1"/>
  <c r="R50" i="5"/>
  <c r="D51" i="5"/>
  <c r="F102" i="5"/>
  <c r="F75" i="5" s="1"/>
  <c r="O102" i="5"/>
  <c r="O75" i="5" s="1"/>
  <c r="P104" i="5"/>
  <c r="F105" i="5"/>
  <c r="F23" i="5" s="1"/>
  <c r="F23" i="9" s="1"/>
  <c r="F52" i="9" s="1"/>
  <c r="F67" i="9" s="1"/>
  <c r="D57" i="5"/>
  <c r="M106" i="5"/>
  <c r="M79" i="5" s="1"/>
  <c r="M110" i="5"/>
  <c r="M83" i="5" s="1"/>
  <c r="M104" i="5"/>
  <c r="M77" i="5" s="1"/>
  <c r="H109" i="5"/>
  <c r="H82" i="5" s="1"/>
  <c r="H103" i="5"/>
  <c r="H76" i="5" s="1"/>
  <c r="D21" i="5"/>
  <c r="D21" i="9" s="1"/>
  <c r="D50" i="9" s="1"/>
  <c r="D65" i="9" s="1"/>
  <c r="D49" i="5"/>
  <c r="M55" i="5"/>
  <c r="S106" i="5"/>
  <c r="S79" i="5" s="1"/>
  <c r="S111" i="5"/>
  <c r="S84" i="5" s="1"/>
  <c r="Q105" i="5"/>
  <c r="Q78" i="5" s="1"/>
  <c r="Q108" i="5"/>
  <c r="Q81" i="5" s="1"/>
  <c r="I106" i="5"/>
  <c r="I79" i="5" s="1"/>
  <c r="I107" i="5"/>
  <c r="I80" i="5" s="1"/>
  <c r="I105" i="5"/>
  <c r="I78" i="5" s="1"/>
  <c r="G108" i="5"/>
  <c r="G81" i="5" s="1"/>
  <c r="E103" i="5"/>
  <c r="E76" i="5" s="1"/>
  <c r="C105" i="5"/>
  <c r="R109" i="5"/>
  <c r="R82" i="5" s="1"/>
  <c r="R107" i="5"/>
  <c r="R80" i="5" s="1"/>
  <c r="R105" i="5"/>
  <c r="R78" i="5" s="1"/>
  <c r="R103" i="5"/>
  <c r="R76" i="5" s="1"/>
  <c r="G105" i="5"/>
  <c r="G78" i="5" s="1"/>
  <c r="C108" i="5"/>
  <c r="C104" i="5"/>
  <c r="C109" i="5"/>
  <c r="C82" i="5" s="1"/>
  <c r="C107" i="5"/>
  <c r="E111" i="5"/>
  <c r="E84" i="5" s="1"/>
  <c r="E109" i="5"/>
  <c r="E82" i="5" s="1"/>
  <c r="T105" i="5"/>
  <c r="T78" i="5" s="1"/>
  <c r="E107" i="5"/>
  <c r="E80" i="5" s="1"/>
  <c r="E104" i="5"/>
  <c r="E77" i="5" s="1"/>
  <c r="M111" i="5"/>
  <c r="M84" i="5" s="1"/>
  <c r="T111" i="5"/>
  <c r="T84" i="5" s="1"/>
  <c r="N110" i="5"/>
  <c r="N83" i="5" s="1"/>
  <c r="T108" i="5"/>
  <c r="T81" i="5" s="1"/>
  <c r="N106" i="5"/>
  <c r="N79" i="5" s="1"/>
  <c r="N104" i="5"/>
  <c r="N77" i="5" s="1"/>
  <c r="S110" i="5"/>
  <c r="S83" i="5" s="1"/>
  <c r="M107" i="5"/>
  <c r="M80" i="5" s="1"/>
  <c r="M105" i="5"/>
  <c r="M78" i="5" s="1"/>
  <c r="T110" i="5"/>
  <c r="T83" i="5" s="1"/>
  <c r="N107" i="5"/>
  <c r="N80" i="5" s="1"/>
  <c r="N108" i="5"/>
  <c r="N81" i="5" s="1"/>
  <c r="N109" i="5"/>
  <c r="N82" i="5" s="1"/>
  <c r="E105" i="5"/>
  <c r="E78" i="5" s="1"/>
  <c r="E110" i="5"/>
  <c r="E83" i="5" s="1"/>
  <c r="T103" i="5"/>
  <c r="T76" i="5" s="1"/>
  <c r="H110" i="5"/>
  <c r="H83" i="5" s="1"/>
  <c r="S108" i="5"/>
  <c r="S81" i="5" s="1"/>
  <c r="S109" i="5"/>
  <c r="S82" i="5" s="1"/>
  <c r="H106" i="5"/>
  <c r="H79" i="5" s="1"/>
  <c r="S107" i="5"/>
  <c r="S80" i="5" s="1"/>
  <c r="S105" i="5"/>
  <c r="S78" i="5" s="1"/>
  <c r="S103" i="5"/>
  <c r="S76" i="5" s="1"/>
  <c r="G111" i="5"/>
  <c r="G84" i="5" s="1"/>
  <c r="G109" i="5"/>
  <c r="G82" i="5" s="1"/>
  <c r="H107" i="5"/>
  <c r="H80" i="5" s="1"/>
  <c r="T104" i="5"/>
  <c r="T77" i="5" s="1"/>
  <c r="G103" i="5"/>
  <c r="G76" i="5" s="1"/>
  <c r="H108" i="5"/>
  <c r="H81" i="5" s="1"/>
  <c r="H105" i="5"/>
  <c r="H78" i="5" s="1"/>
  <c r="S104" i="5"/>
  <c r="S77" i="5" s="1"/>
  <c r="T107" i="5"/>
  <c r="T80" i="5" s="1"/>
  <c r="H104" i="5"/>
  <c r="H77" i="5" s="1"/>
  <c r="T109" i="5"/>
  <c r="T82" i="5" s="1"/>
  <c r="H111" i="5"/>
  <c r="H84" i="5" s="1"/>
  <c r="Q106" i="5"/>
  <c r="Q79" i="5" s="1"/>
  <c r="J104" i="5"/>
  <c r="J77" i="5" s="1"/>
  <c r="J106" i="5"/>
  <c r="J79" i="5" s="1"/>
  <c r="J108" i="5"/>
  <c r="J81" i="5" s="1"/>
  <c r="J110" i="5"/>
  <c r="J83" i="5" s="1"/>
  <c r="J103" i="5"/>
  <c r="J76" i="5" s="1"/>
  <c r="J105" i="5"/>
  <c r="J78" i="5" s="1"/>
  <c r="J107" i="5"/>
  <c r="J80" i="5" s="1"/>
  <c r="J109" i="5"/>
  <c r="J82" i="5" s="1"/>
  <c r="J111" i="5"/>
  <c r="J84" i="5" s="1"/>
  <c r="I108" i="5"/>
  <c r="I81" i="5" s="1"/>
  <c r="L104" i="5"/>
  <c r="L77" i="5" s="1"/>
  <c r="L106" i="5"/>
  <c r="L79" i="5" s="1"/>
  <c r="L108" i="5"/>
  <c r="L81" i="5" s="1"/>
  <c r="L110" i="5"/>
  <c r="L83" i="5" s="1"/>
  <c r="L103" i="5"/>
  <c r="L76" i="5" s="1"/>
  <c r="L105" i="5"/>
  <c r="L78" i="5" s="1"/>
  <c r="L107" i="5"/>
  <c r="L80" i="5" s="1"/>
  <c r="L109" i="5"/>
  <c r="L82" i="5" s="1"/>
  <c r="L111" i="5"/>
  <c r="L84" i="5" s="1"/>
  <c r="K106" i="5"/>
  <c r="K79" i="5" s="1"/>
  <c r="K105" i="5"/>
  <c r="K78" i="5" s="1"/>
  <c r="K109" i="5"/>
  <c r="K82" i="5" s="1"/>
  <c r="K104" i="5"/>
  <c r="K77" i="5" s="1"/>
  <c r="K108" i="5"/>
  <c r="K81" i="5" s="1"/>
  <c r="K103" i="5"/>
  <c r="K76" i="5" s="1"/>
  <c r="K107" i="5"/>
  <c r="K80" i="5" s="1"/>
  <c r="K111" i="5"/>
  <c r="K84" i="5" s="1"/>
  <c r="K110" i="5"/>
  <c r="K83" i="5" s="1"/>
  <c r="I103" i="5"/>
  <c r="I76" i="5" s="1"/>
  <c r="I104" i="5"/>
  <c r="I77" i="5" s="1"/>
  <c r="I109" i="5"/>
  <c r="I82" i="5" s="1"/>
  <c r="I111" i="5"/>
  <c r="I84" i="5" s="1"/>
  <c r="I110" i="5"/>
  <c r="I83" i="5" s="1"/>
  <c r="O107" i="5"/>
  <c r="O80" i="5" s="1"/>
  <c r="O110" i="5"/>
  <c r="O83" i="5" s="1"/>
  <c r="O106" i="5"/>
  <c r="O79" i="5" s="1"/>
  <c r="Q109" i="5"/>
  <c r="Q82" i="5" s="1"/>
  <c r="Q104" i="5"/>
  <c r="Q77" i="5" s="1"/>
  <c r="Q107" i="5"/>
  <c r="Q80" i="5" s="1"/>
  <c r="Q103" i="5"/>
  <c r="Q76" i="5" s="1"/>
  <c r="O103" i="5"/>
  <c r="O76" i="5" s="1"/>
  <c r="Q111" i="5"/>
  <c r="Q84" i="5" s="1"/>
  <c r="O111" i="5"/>
  <c r="O84" i="5" s="1"/>
  <c r="O109" i="5"/>
  <c r="O82" i="5" s="1"/>
  <c r="O108" i="5"/>
  <c r="O81" i="5" s="1"/>
  <c r="O104" i="5"/>
  <c r="O77" i="5" s="1"/>
  <c r="AC74" i="2"/>
  <c r="AC72" i="2"/>
  <c r="AC70" i="2"/>
  <c r="AC68" i="2"/>
  <c r="AC66"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9" i="2"/>
  <c r="AC71" i="2"/>
  <c r="AC73" i="2"/>
  <c r="AC3" i="2"/>
  <c r="Z67" i="2"/>
  <c r="Z68" i="2"/>
  <c r="Z69" i="2"/>
  <c r="Z70" i="2"/>
  <c r="Z71" i="2"/>
  <c r="Z72" i="2"/>
  <c r="Z73" i="2"/>
  <c r="Z74"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3" i="2"/>
  <c r="O13" i="1"/>
  <c r="N13" i="1"/>
  <c r="M13" i="1"/>
  <c r="L13" i="1"/>
  <c r="O12" i="1"/>
  <c r="N12" i="1"/>
  <c r="M12" i="1"/>
  <c r="L12" i="1"/>
  <c r="O11" i="1"/>
  <c r="N11" i="1"/>
  <c r="M11" i="1"/>
  <c r="L11" i="1"/>
  <c r="O10" i="1"/>
  <c r="N10" i="1"/>
  <c r="M10" i="1"/>
  <c r="L10" i="1"/>
  <c r="O9" i="1"/>
  <c r="N9" i="1"/>
  <c r="M9" i="1"/>
  <c r="L9" i="1"/>
  <c r="O8" i="1"/>
  <c r="N8" i="1"/>
  <c r="M8" i="1"/>
  <c r="L8" i="1"/>
  <c r="O7" i="1"/>
  <c r="N7" i="1"/>
  <c r="M7" i="1"/>
  <c r="L7" i="1"/>
  <c r="O6" i="1"/>
  <c r="N6" i="1"/>
  <c r="M6" i="1"/>
  <c r="L6" i="1"/>
  <c r="O5" i="1"/>
  <c r="N5" i="1"/>
  <c r="M5" i="1"/>
  <c r="L5" i="1"/>
  <c r="O4" i="1"/>
  <c r="N4" i="1"/>
  <c r="M4" i="1"/>
  <c r="G193" i="4"/>
  <c r="G192" i="4"/>
  <c r="G189" i="4"/>
  <c r="G188"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194" i="4" s="1"/>
  <c r="G22" i="4"/>
  <c r="G21" i="4"/>
  <c r="G20" i="4"/>
  <c r="G191" i="4" s="1"/>
  <c r="G19" i="4"/>
  <c r="G190" i="4" s="1"/>
  <c r="G18" i="4"/>
  <c r="G17" i="4"/>
  <c r="G16" i="4"/>
  <c r="G187" i="4" s="1"/>
  <c r="G15" i="4"/>
  <c r="G186" i="4" s="1"/>
  <c r="G14" i="4"/>
  <c r="G13" i="4"/>
  <c r="G12" i="4"/>
  <c r="G11" i="4"/>
  <c r="G10" i="4"/>
  <c r="G9" i="4"/>
  <c r="G8" i="4"/>
  <c r="G7" i="4"/>
  <c r="G6" i="4"/>
  <c r="J6" i="2"/>
  <c r="J7" i="2"/>
  <c r="J8" i="2"/>
  <c r="J9" i="2"/>
  <c r="J10" i="2"/>
  <c r="J11" i="2"/>
  <c r="J12" i="2"/>
  <c r="J13" i="2"/>
  <c r="J14" i="2"/>
  <c r="J15" i="2"/>
  <c r="I7" i="2"/>
  <c r="I8" i="2"/>
  <c r="I9" i="2"/>
  <c r="I10" i="2"/>
  <c r="I11" i="2"/>
  <c r="I12" i="2"/>
  <c r="I13" i="2"/>
  <c r="I14" i="2"/>
  <c r="I15" i="2"/>
  <c r="I6" i="2"/>
  <c r="C7" i="2"/>
  <c r="D7" i="2"/>
  <c r="E7" i="2"/>
  <c r="F7" i="2"/>
  <c r="G7" i="2"/>
  <c r="H7" i="2"/>
  <c r="K7" i="2"/>
  <c r="L7" i="2"/>
  <c r="M7" i="2"/>
  <c r="N7" i="2"/>
  <c r="O7" i="2"/>
  <c r="P7" i="2"/>
  <c r="Q7" i="2"/>
  <c r="R7" i="2"/>
  <c r="C8" i="2"/>
  <c r="D8" i="2"/>
  <c r="E8" i="2"/>
  <c r="F8" i="2"/>
  <c r="G8" i="2"/>
  <c r="H8" i="2"/>
  <c r="K8" i="2"/>
  <c r="L8" i="2"/>
  <c r="M8" i="2"/>
  <c r="N8" i="2"/>
  <c r="O8" i="2"/>
  <c r="P8" i="2"/>
  <c r="Q8" i="2"/>
  <c r="R8" i="2"/>
  <c r="C9" i="2"/>
  <c r="D9" i="2"/>
  <c r="E9" i="2"/>
  <c r="F9" i="2"/>
  <c r="G9" i="2"/>
  <c r="H9" i="2"/>
  <c r="K9" i="2"/>
  <c r="L9" i="2"/>
  <c r="M9" i="2"/>
  <c r="N9" i="2"/>
  <c r="O9" i="2"/>
  <c r="P9" i="2"/>
  <c r="Q9" i="2"/>
  <c r="R9" i="2"/>
  <c r="C10" i="2"/>
  <c r="D10" i="2"/>
  <c r="E10" i="2"/>
  <c r="F10" i="2"/>
  <c r="G10" i="2"/>
  <c r="H10" i="2"/>
  <c r="K10" i="2"/>
  <c r="L10" i="2"/>
  <c r="M10" i="2"/>
  <c r="N10" i="2"/>
  <c r="O10" i="2"/>
  <c r="P10" i="2"/>
  <c r="Q10" i="2"/>
  <c r="R10" i="2"/>
  <c r="C11" i="2"/>
  <c r="D11" i="2"/>
  <c r="E11" i="2"/>
  <c r="F11" i="2"/>
  <c r="G11" i="2"/>
  <c r="H11" i="2"/>
  <c r="K11" i="2"/>
  <c r="L11" i="2"/>
  <c r="M11" i="2"/>
  <c r="N11" i="2"/>
  <c r="O11" i="2"/>
  <c r="P11" i="2"/>
  <c r="Q11" i="2"/>
  <c r="R11" i="2"/>
  <c r="C12" i="2"/>
  <c r="D12" i="2"/>
  <c r="E12" i="2"/>
  <c r="F12" i="2"/>
  <c r="G12" i="2"/>
  <c r="H12" i="2"/>
  <c r="K12" i="2"/>
  <c r="L12" i="2"/>
  <c r="M12" i="2"/>
  <c r="N12" i="2"/>
  <c r="O12" i="2"/>
  <c r="P12" i="2"/>
  <c r="Q12" i="2"/>
  <c r="R12" i="2"/>
  <c r="C13" i="2"/>
  <c r="D13" i="2"/>
  <c r="E13" i="2"/>
  <c r="F13" i="2"/>
  <c r="G13" i="2"/>
  <c r="H13" i="2"/>
  <c r="K13" i="2"/>
  <c r="L13" i="2"/>
  <c r="M13" i="2"/>
  <c r="N13" i="2"/>
  <c r="O13" i="2"/>
  <c r="P13" i="2"/>
  <c r="Q13" i="2"/>
  <c r="R13" i="2"/>
  <c r="C14" i="2"/>
  <c r="D14" i="2"/>
  <c r="E14" i="2"/>
  <c r="F14" i="2"/>
  <c r="G14" i="2"/>
  <c r="H14" i="2"/>
  <c r="K14" i="2"/>
  <c r="L14" i="2"/>
  <c r="M14" i="2"/>
  <c r="N14" i="2"/>
  <c r="O14" i="2"/>
  <c r="P14" i="2"/>
  <c r="Q14" i="2"/>
  <c r="R14" i="2"/>
  <c r="C15" i="2"/>
  <c r="D15" i="2"/>
  <c r="E15" i="2"/>
  <c r="F15" i="2"/>
  <c r="G15" i="2"/>
  <c r="H15" i="2"/>
  <c r="K15" i="2"/>
  <c r="L15" i="2"/>
  <c r="M15" i="2"/>
  <c r="N15" i="2"/>
  <c r="O15" i="2"/>
  <c r="P15" i="2"/>
  <c r="Q15" i="2"/>
  <c r="R15" i="2"/>
  <c r="D6" i="2"/>
  <c r="E6" i="2"/>
  <c r="F6" i="2"/>
  <c r="G6" i="2"/>
  <c r="H6" i="2"/>
  <c r="K6" i="2"/>
  <c r="L6" i="2"/>
  <c r="M6" i="2"/>
  <c r="N6" i="2"/>
  <c r="O6" i="2"/>
  <c r="P6" i="2"/>
  <c r="Q6" i="2"/>
  <c r="R6" i="2"/>
  <c r="E24" i="5" l="1"/>
  <c r="E24" i="9" s="1"/>
  <c r="E53" i="9" s="1"/>
  <c r="E68" i="9" s="1"/>
  <c r="D53" i="5"/>
  <c r="D25" i="5"/>
  <c r="D25" i="9" s="1"/>
  <c r="D54" i="9" s="1"/>
  <c r="D69" i="9" s="1"/>
  <c r="R57" i="5"/>
  <c r="R29" i="5"/>
  <c r="R29" i="9" s="1"/>
  <c r="R58" i="9" s="1"/>
  <c r="R73" i="9" s="1"/>
  <c r="P78" i="5"/>
  <c r="O51" i="5"/>
  <c r="T52" i="5"/>
  <c r="Q28" i="5"/>
  <c r="Q28" i="9" s="1"/>
  <c r="Q57" i="9" s="1"/>
  <c r="Q72" i="9" s="1"/>
  <c r="M21" i="5"/>
  <c r="M21" i="9" s="1"/>
  <c r="M50" i="9" s="1"/>
  <c r="M65" i="9" s="1"/>
  <c r="Q83" i="5"/>
  <c r="E97" i="5" s="1"/>
  <c r="M76" i="5"/>
  <c r="E90" i="5" s="1"/>
  <c r="T79" i="5"/>
  <c r="E52" i="5"/>
  <c r="O78" i="5"/>
  <c r="E92" i="5" s="1"/>
  <c r="P24" i="5"/>
  <c r="P24" i="9" s="1"/>
  <c r="P53" i="9" s="1"/>
  <c r="P68" i="9" s="1"/>
  <c r="G80" i="5"/>
  <c r="N78" i="5"/>
  <c r="F92" i="5" s="1"/>
  <c r="C77" i="5"/>
  <c r="C118" i="5"/>
  <c r="C81" i="5"/>
  <c r="C95" i="5" s="1"/>
  <c r="C122" i="5"/>
  <c r="C84" i="5"/>
  <c r="C98" i="5" s="1"/>
  <c r="C125" i="5"/>
  <c r="N51" i="5"/>
  <c r="G25" i="5"/>
  <c r="G25" i="9" s="1"/>
  <c r="G54" i="9" s="1"/>
  <c r="G69" i="9" s="1"/>
  <c r="C116" i="5"/>
  <c r="C20" i="9"/>
  <c r="C49" i="9" s="1"/>
  <c r="C64" i="9" s="1"/>
  <c r="C83" i="5"/>
  <c r="C124" i="5"/>
  <c r="C80" i="5"/>
  <c r="C121" i="5"/>
  <c r="F55" i="5"/>
  <c r="C79" i="5"/>
  <c r="C120" i="5"/>
  <c r="C78" i="5"/>
  <c r="C92" i="5" s="1"/>
  <c r="C119" i="5"/>
  <c r="F27" i="5"/>
  <c r="F27" i="9" s="1"/>
  <c r="F56" i="9" s="1"/>
  <c r="F71" i="9" s="1"/>
  <c r="P52" i="5"/>
  <c r="C76" i="5"/>
  <c r="C90" i="5" s="1"/>
  <c r="C117" i="5"/>
  <c r="E89" i="5"/>
  <c r="M26" i="5"/>
  <c r="M26" i="9" s="1"/>
  <c r="M55" i="9" s="1"/>
  <c r="M70" i="9" s="1"/>
  <c r="M54" i="5"/>
  <c r="E95" i="5"/>
  <c r="F89" i="5"/>
  <c r="C96" i="5"/>
  <c r="G50" i="5"/>
  <c r="G77" i="5"/>
  <c r="F96" i="5"/>
  <c r="E98" i="5"/>
  <c r="E93" i="5"/>
  <c r="F51" i="5"/>
  <c r="F78" i="5"/>
  <c r="D92" i="5" s="1"/>
  <c r="E20" i="5"/>
  <c r="E20" i="9" s="1"/>
  <c r="E49" i="9" s="1"/>
  <c r="E64" i="9" s="1"/>
  <c r="E75" i="5"/>
  <c r="F25" i="5"/>
  <c r="F25" i="9" s="1"/>
  <c r="F54" i="9" s="1"/>
  <c r="F69" i="9" s="1"/>
  <c r="F80" i="5"/>
  <c r="D94" i="5" s="1"/>
  <c r="P28" i="5"/>
  <c r="P28" i="9" s="1"/>
  <c r="P57" i="9" s="1"/>
  <c r="P72" i="9" s="1"/>
  <c r="P83" i="5"/>
  <c r="P26" i="5"/>
  <c r="P26" i="9" s="1"/>
  <c r="P55" i="9" s="1"/>
  <c r="P81" i="5"/>
  <c r="D95" i="5"/>
  <c r="D89" i="5"/>
  <c r="E96" i="5"/>
  <c r="D97" i="5"/>
  <c r="F21" i="5"/>
  <c r="F21" i="9" s="1"/>
  <c r="F50" i="9" s="1"/>
  <c r="F65" i="9" s="1"/>
  <c r="F76" i="5"/>
  <c r="D90" i="5" s="1"/>
  <c r="F24" i="5"/>
  <c r="F24" i="9" s="1"/>
  <c r="F53" i="9" s="1"/>
  <c r="F68" i="9" s="1"/>
  <c r="F79" i="5"/>
  <c r="D93" i="5" s="1"/>
  <c r="R28" i="5"/>
  <c r="R28" i="9" s="1"/>
  <c r="R57" i="9" s="1"/>
  <c r="R72" i="9" s="1"/>
  <c r="R83" i="5"/>
  <c r="E94" i="5"/>
  <c r="P50" i="5"/>
  <c r="P77" i="5"/>
  <c r="F91" i="5" s="1"/>
  <c r="G28" i="5"/>
  <c r="G28" i="9" s="1"/>
  <c r="G57" i="9" s="1"/>
  <c r="G72" i="9" s="1"/>
  <c r="G83" i="5"/>
  <c r="P49" i="5"/>
  <c r="P76" i="5"/>
  <c r="F90" i="5" s="1"/>
  <c r="C75" i="5"/>
  <c r="C48" i="5"/>
  <c r="N57" i="5"/>
  <c r="N84" i="5"/>
  <c r="F98" i="5" s="1"/>
  <c r="R26" i="5"/>
  <c r="R26" i="9" s="1"/>
  <c r="R55" i="9" s="1"/>
  <c r="R70" i="9" s="1"/>
  <c r="R81" i="5"/>
  <c r="D96" i="5"/>
  <c r="R56" i="5"/>
  <c r="E91" i="5"/>
  <c r="P53" i="5"/>
  <c r="P80" i="5"/>
  <c r="F94" i="5" s="1"/>
  <c r="G24" i="5"/>
  <c r="G24" i="9" s="1"/>
  <c r="G53" i="9" s="1"/>
  <c r="G68" i="9" s="1"/>
  <c r="G79" i="5"/>
  <c r="R24" i="5"/>
  <c r="R24" i="9" s="1"/>
  <c r="R53" i="9" s="1"/>
  <c r="R68" i="9" s="1"/>
  <c r="R79" i="5"/>
  <c r="D98" i="5"/>
  <c r="D91" i="5"/>
  <c r="P22" i="5"/>
  <c r="P22" i="9" s="1"/>
  <c r="P51" i="9" s="1"/>
  <c r="P66" i="9" s="1"/>
  <c r="F120" i="5"/>
  <c r="F119" i="5"/>
  <c r="P21" i="5"/>
  <c r="P21" i="9" s="1"/>
  <c r="P50" i="9" s="1"/>
  <c r="P65" i="9" s="1"/>
  <c r="R52" i="5"/>
  <c r="G52" i="5"/>
  <c r="F53" i="5"/>
  <c r="R54" i="5"/>
  <c r="P25" i="5"/>
  <c r="P25" i="9" s="1"/>
  <c r="P54" i="9" s="1"/>
  <c r="P69" i="9" s="1"/>
  <c r="G22" i="5"/>
  <c r="G22" i="9" s="1"/>
  <c r="G51" i="9" s="1"/>
  <c r="G66" i="9" s="1"/>
  <c r="P54" i="5"/>
  <c r="F116" i="5"/>
  <c r="N29" i="5"/>
  <c r="N29" i="9" s="1"/>
  <c r="N58" i="9" s="1"/>
  <c r="N73" i="9" s="1"/>
  <c r="R20" i="5"/>
  <c r="R20" i="9" s="1"/>
  <c r="R49" i="9" s="1"/>
  <c r="R64" i="9" s="1"/>
  <c r="R48" i="5"/>
  <c r="P56" i="5"/>
  <c r="F48" i="5"/>
  <c r="F20" i="5"/>
  <c r="F20" i="9" s="1"/>
  <c r="F49" i="9" s="1"/>
  <c r="F64" i="9" s="1"/>
  <c r="E54" i="5"/>
  <c r="E26" i="5"/>
  <c r="E26" i="9" s="1"/>
  <c r="E55" i="9" s="1"/>
  <c r="E70" i="9" s="1"/>
  <c r="P20" i="5"/>
  <c r="P20" i="9" s="1"/>
  <c r="P49" i="9" s="1"/>
  <c r="P64" i="9" s="1"/>
  <c r="P48" i="5"/>
  <c r="P27" i="5"/>
  <c r="P27" i="9" s="1"/>
  <c r="P56" i="9" s="1"/>
  <c r="P71" i="9" s="1"/>
  <c r="P55" i="5"/>
  <c r="C28" i="5"/>
  <c r="C28" i="9" s="1"/>
  <c r="C57" i="9" s="1"/>
  <c r="C72" i="9" s="1"/>
  <c r="C56" i="5"/>
  <c r="C21" i="5"/>
  <c r="C21" i="9" s="1"/>
  <c r="C50" i="9" s="1"/>
  <c r="C65" i="9" s="1"/>
  <c r="C49" i="5"/>
  <c r="D121" i="5"/>
  <c r="P29" i="5"/>
  <c r="P29" i="9" s="1"/>
  <c r="P58" i="9" s="1"/>
  <c r="P73" i="9" s="1"/>
  <c r="P57" i="5"/>
  <c r="E48" i="5"/>
  <c r="F50" i="5"/>
  <c r="F22" i="5"/>
  <c r="F22" i="9" s="1"/>
  <c r="F51" i="9" s="1"/>
  <c r="F66" i="9" s="1"/>
  <c r="F26" i="5"/>
  <c r="F26" i="9" s="1"/>
  <c r="F55" i="9" s="1"/>
  <c r="F70" i="9" s="1"/>
  <c r="F54" i="5"/>
  <c r="C29" i="5"/>
  <c r="C29" i="9" s="1"/>
  <c r="C58" i="9" s="1"/>
  <c r="C73" i="9" s="1"/>
  <c r="C57" i="5"/>
  <c r="G56" i="5"/>
  <c r="F56" i="5"/>
  <c r="F28" i="5"/>
  <c r="F28" i="9" s="1"/>
  <c r="F57" i="9" s="1"/>
  <c r="F72" i="9" s="1"/>
  <c r="N49" i="5"/>
  <c r="N21" i="5"/>
  <c r="N21" i="9" s="1"/>
  <c r="N50" i="9" s="1"/>
  <c r="N65" i="9" s="1"/>
  <c r="C24" i="5"/>
  <c r="C24" i="9" s="1"/>
  <c r="C53" i="9" s="1"/>
  <c r="C68" i="9" s="1"/>
  <c r="C52" i="5"/>
  <c r="Q29" i="5"/>
  <c r="Q29" i="9" s="1"/>
  <c r="Q58" i="9" s="1"/>
  <c r="Q73" i="9" s="1"/>
  <c r="Q57" i="5"/>
  <c r="K57" i="5"/>
  <c r="K29" i="5"/>
  <c r="K29" i="9" s="1"/>
  <c r="K58" i="9" s="1"/>
  <c r="K73" i="9" s="1"/>
  <c r="K24" i="5"/>
  <c r="K24" i="9" s="1"/>
  <c r="K53" i="9" s="1"/>
  <c r="K68" i="9" s="1"/>
  <c r="K52" i="5"/>
  <c r="L24" i="5"/>
  <c r="L24" i="9" s="1"/>
  <c r="L53" i="9" s="1"/>
  <c r="L68" i="9" s="1"/>
  <c r="L52" i="5"/>
  <c r="J23" i="5"/>
  <c r="J23" i="9" s="1"/>
  <c r="J52" i="9" s="1"/>
  <c r="J67" i="9" s="1"/>
  <c r="J51" i="5"/>
  <c r="H29" i="5"/>
  <c r="H29" i="9" s="1"/>
  <c r="H58" i="9" s="1"/>
  <c r="H73" i="9" s="1"/>
  <c r="H57" i="5"/>
  <c r="S50" i="5"/>
  <c r="S22" i="5"/>
  <c r="S22" i="9" s="1"/>
  <c r="S51" i="9" s="1"/>
  <c r="S66" i="9" s="1"/>
  <c r="S21" i="5"/>
  <c r="S21" i="9" s="1"/>
  <c r="S50" i="9" s="1"/>
  <c r="S65" i="9" s="1"/>
  <c r="S49" i="5"/>
  <c r="T21" i="5"/>
  <c r="T21" i="9" s="1"/>
  <c r="T50" i="9" s="1"/>
  <c r="T65" i="9" s="1"/>
  <c r="T49" i="5"/>
  <c r="T56" i="5"/>
  <c r="T28" i="5"/>
  <c r="T28" i="9" s="1"/>
  <c r="T57" i="9" s="1"/>
  <c r="T72" i="9" s="1"/>
  <c r="F124" i="5"/>
  <c r="N28" i="5"/>
  <c r="N28" i="9" s="1"/>
  <c r="N57" i="9" s="1"/>
  <c r="N72" i="9" s="1"/>
  <c r="N56" i="5"/>
  <c r="E57" i="5"/>
  <c r="E29" i="5"/>
  <c r="E29" i="9" s="1"/>
  <c r="E58" i="9" s="1"/>
  <c r="E73" i="9" s="1"/>
  <c r="G23" i="5"/>
  <c r="G23" i="9" s="1"/>
  <c r="G52" i="9" s="1"/>
  <c r="G67" i="9" s="1"/>
  <c r="G51" i="5"/>
  <c r="H27" i="5"/>
  <c r="H27" i="9" s="1"/>
  <c r="H56" i="9" s="1"/>
  <c r="H71" i="9" s="1"/>
  <c r="H55" i="5"/>
  <c r="M56" i="5"/>
  <c r="M28" i="5"/>
  <c r="M28" i="9" s="1"/>
  <c r="M57" i="9" s="1"/>
  <c r="M72" i="9" s="1"/>
  <c r="O55" i="5"/>
  <c r="O27" i="5"/>
  <c r="O27" i="9" s="1"/>
  <c r="O56" i="9" s="1"/>
  <c r="O71" i="9" s="1"/>
  <c r="O21" i="5"/>
  <c r="O21" i="9" s="1"/>
  <c r="O50" i="9" s="1"/>
  <c r="O65" i="9" s="1"/>
  <c r="O49" i="5"/>
  <c r="E124" i="5"/>
  <c r="O28" i="5"/>
  <c r="O28" i="9" s="1"/>
  <c r="O57" i="9" s="1"/>
  <c r="O72" i="9" s="1"/>
  <c r="O56" i="5"/>
  <c r="I50" i="5"/>
  <c r="I22" i="5"/>
  <c r="I22" i="9" s="1"/>
  <c r="I51" i="9" s="1"/>
  <c r="I66" i="9" s="1"/>
  <c r="K48" i="5"/>
  <c r="K20" i="5"/>
  <c r="K20" i="9" s="1"/>
  <c r="K49" i="9" s="1"/>
  <c r="K64" i="9" s="1"/>
  <c r="L49" i="5"/>
  <c r="L21" i="5"/>
  <c r="L21" i="9" s="1"/>
  <c r="L50" i="9" s="1"/>
  <c r="L65" i="9" s="1"/>
  <c r="D125" i="5"/>
  <c r="J29" i="5"/>
  <c r="J29" i="9" s="1"/>
  <c r="J58" i="9" s="1"/>
  <c r="J73" i="9" s="1"/>
  <c r="J57" i="5"/>
  <c r="D118" i="5"/>
  <c r="J22" i="5"/>
  <c r="J22" i="9" s="1"/>
  <c r="J51" i="9" s="1"/>
  <c r="J66" i="9" s="1"/>
  <c r="J50" i="5"/>
  <c r="H23" i="5"/>
  <c r="H23" i="9" s="1"/>
  <c r="H52" i="9" s="1"/>
  <c r="H67" i="9" s="1"/>
  <c r="H51" i="5"/>
  <c r="H25" i="5"/>
  <c r="H25" i="9" s="1"/>
  <c r="H54" i="9" s="1"/>
  <c r="H69" i="9" s="1"/>
  <c r="H53" i="5"/>
  <c r="S54" i="5"/>
  <c r="S26" i="5"/>
  <c r="S26" i="9" s="1"/>
  <c r="S55" i="9" s="1"/>
  <c r="S70" i="9" s="1"/>
  <c r="N26" i="5"/>
  <c r="N26" i="9" s="1"/>
  <c r="N55" i="9" s="1"/>
  <c r="N70" i="9" s="1"/>
  <c r="N54" i="5"/>
  <c r="F118" i="5"/>
  <c r="N22" i="5"/>
  <c r="N22" i="9" s="1"/>
  <c r="N51" i="9" s="1"/>
  <c r="N66" i="9" s="1"/>
  <c r="N50" i="5"/>
  <c r="F125" i="5"/>
  <c r="T29" i="5"/>
  <c r="T29" i="9" s="1"/>
  <c r="T58" i="9" s="1"/>
  <c r="T73" i="9" s="1"/>
  <c r="T57" i="5"/>
  <c r="C53" i="5"/>
  <c r="C25" i="5"/>
  <c r="C25" i="9" s="1"/>
  <c r="C54" i="9" s="1"/>
  <c r="C69" i="9" s="1"/>
  <c r="R49" i="5"/>
  <c r="R21" i="5"/>
  <c r="R21" i="9" s="1"/>
  <c r="R50" i="9" s="1"/>
  <c r="R65" i="9" s="1"/>
  <c r="C51" i="5"/>
  <c r="C23" i="5"/>
  <c r="C23" i="9" s="1"/>
  <c r="C52" i="9" s="1"/>
  <c r="C67" i="9" s="1"/>
  <c r="Q54" i="5"/>
  <c r="Q26" i="5"/>
  <c r="Q26" i="9" s="1"/>
  <c r="Q55" i="9" s="1"/>
  <c r="Q70" i="9" s="1"/>
  <c r="O50" i="5"/>
  <c r="O22" i="5"/>
  <c r="O22" i="9" s="1"/>
  <c r="O51" i="9" s="1"/>
  <c r="O66" i="9" s="1"/>
  <c r="F117" i="5"/>
  <c r="Q49" i="5"/>
  <c r="Q21" i="5"/>
  <c r="Q21" i="9" s="1"/>
  <c r="Q50" i="9" s="1"/>
  <c r="Q65" i="9" s="1"/>
  <c r="Q27" i="5"/>
  <c r="Q27" i="9" s="1"/>
  <c r="Q56" i="9" s="1"/>
  <c r="Q71" i="9" s="1"/>
  <c r="Q55" i="5"/>
  <c r="O25" i="5"/>
  <c r="O25" i="9" s="1"/>
  <c r="O54" i="9" s="1"/>
  <c r="O69" i="9" s="1"/>
  <c r="O53" i="5"/>
  <c r="I29" i="5"/>
  <c r="I29" i="9" s="1"/>
  <c r="I58" i="9" s="1"/>
  <c r="I73" i="9" s="1"/>
  <c r="I57" i="5"/>
  <c r="I49" i="5"/>
  <c r="I21" i="5"/>
  <c r="I21" i="9" s="1"/>
  <c r="I50" i="9" s="1"/>
  <c r="I65" i="9" s="1"/>
  <c r="K49" i="5"/>
  <c r="K21" i="5"/>
  <c r="K21" i="9" s="1"/>
  <c r="K50" i="9" s="1"/>
  <c r="K65" i="9" s="1"/>
  <c r="K27" i="5"/>
  <c r="K27" i="9" s="1"/>
  <c r="K56" i="9" s="1"/>
  <c r="K71" i="9" s="1"/>
  <c r="K55" i="5"/>
  <c r="L55" i="5"/>
  <c r="L27" i="5"/>
  <c r="L27" i="9" s="1"/>
  <c r="L56" i="9" s="1"/>
  <c r="L71" i="9" s="1"/>
  <c r="L28" i="5"/>
  <c r="L28" i="9" s="1"/>
  <c r="L57" i="9" s="1"/>
  <c r="L72" i="9" s="1"/>
  <c r="L56" i="5"/>
  <c r="L20" i="5"/>
  <c r="L20" i="9" s="1"/>
  <c r="L49" i="9" s="1"/>
  <c r="L64" i="9" s="1"/>
  <c r="L48" i="5"/>
  <c r="D123" i="5"/>
  <c r="J27" i="5"/>
  <c r="J27" i="9" s="1"/>
  <c r="J56" i="9" s="1"/>
  <c r="J71" i="9" s="1"/>
  <c r="J55" i="5"/>
  <c r="J56" i="5"/>
  <c r="J28" i="5"/>
  <c r="J28" i="9" s="1"/>
  <c r="J57" i="9" s="1"/>
  <c r="J72" i="9" s="1"/>
  <c r="Q52" i="5"/>
  <c r="Q24" i="5"/>
  <c r="Q24" i="9" s="1"/>
  <c r="Q53" i="9" s="1"/>
  <c r="Q68" i="9" s="1"/>
  <c r="H22" i="5"/>
  <c r="H22" i="9" s="1"/>
  <c r="H51" i="9" s="1"/>
  <c r="H66" i="9" s="1"/>
  <c r="H50" i="5"/>
  <c r="H26" i="5"/>
  <c r="H26" i="9" s="1"/>
  <c r="H55" i="9" s="1"/>
  <c r="H70" i="9" s="1"/>
  <c r="H54" i="5"/>
  <c r="G27" i="5"/>
  <c r="G27" i="9" s="1"/>
  <c r="G56" i="9" s="1"/>
  <c r="G71" i="9" s="1"/>
  <c r="G55" i="5"/>
  <c r="S25" i="5"/>
  <c r="S25" i="9" s="1"/>
  <c r="S54" i="9" s="1"/>
  <c r="S69" i="9" s="1"/>
  <c r="S53" i="5"/>
  <c r="T48" i="5"/>
  <c r="T20" i="5"/>
  <c r="T20" i="9" s="1"/>
  <c r="T49" i="9" s="1"/>
  <c r="T64" i="9" s="1"/>
  <c r="G20" i="5"/>
  <c r="G20" i="9" s="1"/>
  <c r="G49" i="9" s="1"/>
  <c r="G64" i="9" s="1"/>
  <c r="G48" i="5"/>
  <c r="N53" i="5"/>
  <c r="N25" i="5"/>
  <c r="N25" i="9" s="1"/>
  <c r="N54" i="9" s="1"/>
  <c r="N69" i="9" s="1"/>
  <c r="M53" i="5"/>
  <c r="M25" i="5"/>
  <c r="M25" i="9" s="1"/>
  <c r="M54" i="9" s="1"/>
  <c r="M69" i="9" s="1"/>
  <c r="N24" i="5"/>
  <c r="N24" i="9" s="1"/>
  <c r="N53" i="9" s="1"/>
  <c r="N68" i="9" s="1"/>
  <c r="N52" i="5"/>
  <c r="N20" i="5"/>
  <c r="N20" i="9" s="1"/>
  <c r="N49" i="9" s="1"/>
  <c r="N64" i="9" s="1"/>
  <c r="N48" i="5"/>
  <c r="T23" i="5"/>
  <c r="T23" i="9" s="1"/>
  <c r="T52" i="9" s="1"/>
  <c r="T67" i="9" s="1"/>
  <c r="T51" i="5"/>
  <c r="C27" i="5"/>
  <c r="C27" i="9" s="1"/>
  <c r="C56" i="9" s="1"/>
  <c r="C71" i="9" s="1"/>
  <c r="C55" i="5"/>
  <c r="R51" i="5"/>
  <c r="R23" i="5"/>
  <c r="R23" i="9" s="1"/>
  <c r="R52" i="9" s="1"/>
  <c r="R67" i="9" s="1"/>
  <c r="F29" i="5"/>
  <c r="F29" i="9" s="1"/>
  <c r="F58" i="9" s="1"/>
  <c r="F73" i="9" s="1"/>
  <c r="F57" i="5"/>
  <c r="Q23" i="5"/>
  <c r="Q23" i="9" s="1"/>
  <c r="Q52" i="9" s="1"/>
  <c r="Q67" i="9" s="1"/>
  <c r="Q51" i="5"/>
  <c r="S29" i="5"/>
  <c r="S29" i="9" s="1"/>
  <c r="S58" i="9" s="1"/>
  <c r="S73" i="9" s="1"/>
  <c r="S57" i="5"/>
  <c r="O26" i="5"/>
  <c r="O54" i="5"/>
  <c r="O29" i="5"/>
  <c r="O29" i="9" s="1"/>
  <c r="O58" i="9" s="1"/>
  <c r="O73" i="9" s="1"/>
  <c r="O57" i="5"/>
  <c r="Q25" i="5"/>
  <c r="Q25" i="9" s="1"/>
  <c r="Q54" i="9" s="1"/>
  <c r="Q69" i="9" s="1"/>
  <c r="Q53" i="5"/>
  <c r="O48" i="5"/>
  <c r="O20" i="5"/>
  <c r="O20" i="9" s="1"/>
  <c r="O49" i="9" s="1"/>
  <c r="O64" i="9" s="1"/>
  <c r="I55" i="5"/>
  <c r="I27" i="5"/>
  <c r="I27" i="9" s="1"/>
  <c r="I56" i="9" s="1"/>
  <c r="I71" i="9" s="1"/>
  <c r="K56" i="5"/>
  <c r="K28" i="5"/>
  <c r="K28" i="9" s="1"/>
  <c r="K57" i="9" s="1"/>
  <c r="K72" i="9" s="1"/>
  <c r="K26" i="5"/>
  <c r="K26" i="9" s="1"/>
  <c r="K55" i="9" s="1"/>
  <c r="K70" i="9" s="1"/>
  <c r="K54" i="5"/>
  <c r="K51" i="5"/>
  <c r="K23" i="5"/>
  <c r="K23" i="9" s="1"/>
  <c r="K52" i="9" s="1"/>
  <c r="K67" i="9" s="1"/>
  <c r="L53" i="5"/>
  <c r="L25" i="5"/>
  <c r="L25" i="9" s="1"/>
  <c r="L54" i="9" s="1"/>
  <c r="L69" i="9" s="1"/>
  <c r="L54" i="5"/>
  <c r="L26" i="5"/>
  <c r="L26" i="9" s="1"/>
  <c r="L55" i="9" s="1"/>
  <c r="L70" i="9" s="1"/>
  <c r="I54" i="5"/>
  <c r="I26" i="5"/>
  <c r="I26" i="9" s="1"/>
  <c r="I55" i="9" s="1"/>
  <c r="I70" i="9" s="1"/>
  <c r="J53" i="5"/>
  <c r="J25" i="5"/>
  <c r="J25" i="9" s="1"/>
  <c r="J54" i="9" s="1"/>
  <c r="J69" i="9" s="1"/>
  <c r="D122" i="5"/>
  <c r="J54" i="5"/>
  <c r="J26" i="5"/>
  <c r="J26" i="9" s="1"/>
  <c r="J55" i="9" s="1"/>
  <c r="J70" i="9" s="1"/>
  <c r="S48" i="5"/>
  <c r="S20" i="5"/>
  <c r="S20" i="9" s="1"/>
  <c r="S49" i="9" s="1"/>
  <c r="S64" i="9" s="1"/>
  <c r="F121" i="5"/>
  <c r="T25" i="5"/>
  <c r="T25" i="9" s="1"/>
  <c r="T54" i="9" s="1"/>
  <c r="T69" i="9" s="1"/>
  <c r="T53" i="5"/>
  <c r="G21" i="5"/>
  <c r="G21" i="9" s="1"/>
  <c r="G50" i="9" s="1"/>
  <c r="G65" i="9" s="1"/>
  <c r="G49" i="5"/>
  <c r="G29" i="5"/>
  <c r="G29" i="9" s="1"/>
  <c r="G58" i="9" s="1"/>
  <c r="G73" i="9" s="1"/>
  <c r="G57" i="5"/>
  <c r="D120" i="5"/>
  <c r="H52" i="5"/>
  <c r="H24" i="5"/>
  <c r="H24" i="9" s="1"/>
  <c r="H53" i="9" s="1"/>
  <c r="H68" i="9" s="1"/>
  <c r="H56" i="5"/>
  <c r="H28" i="5"/>
  <c r="H28" i="9" s="1"/>
  <c r="H57" i="9" s="1"/>
  <c r="H72" i="9" s="1"/>
  <c r="E51" i="5"/>
  <c r="E23" i="5"/>
  <c r="E23" i="9" s="1"/>
  <c r="E52" i="9" s="1"/>
  <c r="E67" i="9" s="1"/>
  <c r="M48" i="5"/>
  <c r="M20" i="5"/>
  <c r="M20" i="9" s="1"/>
  <c r="M49" i="9" s="1"/>
  <c r="M64" i="9" s="1"/>
  <c r="S56" i="5"/>
  <c r="S28" i="5"/>
  <c r="S28" i="9" s="1"/>
  <c r="S57" i="9" s="1"/>
  <c r="S72" i="9" s="1"/>
  <c r="T54" i="5"/>
  <c r="T26" i="5"/>
  <c r="T26" i="9" s="1"/>
  <c r="T55" i="9" s="1"/>
  <c r="T70" i="9" s="1"/>
  <c r="M57" i="5"/>
  <c r="M29" i="5"/>
  <c r="M29" i="9" s="1"/>
  <c r="E55" i="5"/>
  <c r="E27" i="5"/>
  <c r="E27" i="9" s="1"/>
  <c r="E56" i="9" s="1"/>
  <c r="E71" i="9" s="1"/>
  <c r="C50" i="5"/>
  <c r="C22" i="5"/>
  <c r="C22" i="9" s="1"/>
  <c r="C51" i="9" s="1"/>
  <c r="C66" i="9" s="1"/>
  <c r="R53" i="5"/>
  <c r="R25" i="5"/>
  <c r="R25" i="9" s="1"/>
  <c r="R54" i="9" s="1"/>
  <c r="R69" i="9" s="1"/>
  <c r="E49" i="5"/>
  <c r="E21" i="5"/>
  <c r="E21" i="9" s="1"/>
  <c r="E50" i="9" s="1"/>
  <c r="E65" i="9" s="1"/>
  <c r="I51" i="5"/>
  <c r="I23" i="5"/>
  <c r="I23" i="9" s="1"/>
  <c r="I52" i="9" s="1"/>
  <c r="I67" i="9" s="1"/>
  <c r="Q48" i="5"/>
  <c r="Q20" i="5"/>
  <c r="Q20" i="9" s="1"/>
  <c r="Q49" i="9" s="1"/>
  <c r="Q64" i="9" s="1"/>
  <c r="S52" i="5"/>
  <c r="S24" i="5"/>
  <c r="S24" i="9" s="1"/>
  <c r="S53" i="9" s="1"/>
  <c r="S68" i="9" s="1"/>
  <c r="H21" i="5"/>
  <c r="H21" i="9" s="1"/>
  <c r="H50" i="9" s="1"/>
  <c r="H65" i="9" s="1"/>
  <c r="H49" i="5"/>
  <c r="M50" i="5"/>
  <c r="M22" i="5"/>
  <c r="M22" i="9" s="1"/>
  <c r="M51" i="9" s="1"/>
  <c r="M66" i="9" s="1"/>
  <c r="Q50" i="5"/>
  <c r="Q22" i="5"/>
  <c r="Q22" i="9" s="1"/>
  <c r="Q51" i="9" s="1"/>
  <c r="Q66" i="9" s="1"/>
  <c r="E120" i="5"/>
  <c r="O24" i="5"/>
  <c r="O24" i="9" s="1"/>
  <c r="O53" i="9" s="1"/>
  <c r="O68" i="9" s="1"/>
  <c r="O52" i="5"/>
  <c r="I20" i="5"/>
  <c r="I20" i="9" s="1"/>
  <c r="I49" i="9" s="1"/>
  <c r="I64" i="9" s="1"/>
  <c r="I48" i="5"/>
  <c r="K50" i="5"/>
  <c r="K22" i="5"/>
  <c r="K22" i="9" s="1"/>
  <c r="K51" i="9" s="1"/>
  <c r="K66" i="9" s="1"/>
  <c r="L51" i="5"/>
  <c r="L23" i="5"/>
  <c r="L23" i="9" s="1"/>
  <c r="L52" i="9" s="1"/>
  <c r="L67" i="9" s="1"/>
  <c r="J20" i="5"/>
  <c r="J20" i="9" s="1"/>
  <c r="J49" i="9" s="1"/>
  <c r="J64" i="9" s="1"/>
  <c r="J48" i="5"/>
  <c r="J52" i="5"/>
  <c r="J24" i="5"/>
  <c r="J24" i="9" s="1"/>
  <c r="J53" i="9" s="1"/>
  <c r="J68" i="9" s="1"/>
  <c r="T50" i="5"/>
  <c r="T22" i="5"/>
  <c r="T22" i="9" s="1"/>
  <c r="T51" i="9" s="1"/>
  <c r="T66" i="9" s="1"/>
  <c r="S55" i="5"/>
  <c r="S27" i="5"/>
  <c r="S27" i="9" s="1"/>
  <c r="S56" i="9" s="1"/>
  <c r="S71" i="9" s="1"/>
  <c r="N27" i="5"/>
  <c r="N27" i="9" s="1"/>
  <c r="N56" i="9" s="1"/>
  <c r="N71" i="9" s="1"/>
  <c r="N55" i="5"/>
  <c r="H20" i="5"/>
  <c r="H20" i="9" s="1"/>
  <c r="H49" i="9" s="1"/>
  <c r="H64" i="9" s="1"/>
  <c r="H48" i="5"/>
  <c r="E50" i="5"/>
  <c r="E22" i="5"/>
  <c r="E22" i="9" s="1"/>
  <c r="E51" i="9" s="1"/>
  <c r="E66" i="9" s="1"/>
  <c r="C26" i="5"/>
  <c r="C26" i="9" s="1"/>
  <c r="C55" i="9" s="1"/>
  <c r="C70" i="9" s="1"/>
  <c r="C54" i="5"/>
  <c r="R55" i="5"/>
  <c r="R27" i="5"/>
  <c r="R27" i="9" s="1"/>
  <c r="R56" i="9" s="1"/>
  <c r="R71" i="9" s="1"/>
  <c r="G54" i="5"/>
  <c r="G26" i="5"/>
  <c r="G26" i="9" s="1"/>
  <c r="G55" i="9" s="1"/>
  <c r="G70" i="9" s="1"/>
  <c r="I25" i="5"/>
  <c r="I25" i="9" s="1"/>
  <c r="I54" i="9" s="1"/>
  <c r="I69" i="9" s="1"/>
  <c r="I53" i="5"/>
  <c r="D116" i="5"/>
  <c r="I28" i="5"/>
  <c r="I28" i="9" s="1"/>
  <c r="I57" i="9" s="1"/>
  <c r="I72" i="9" s="1"/>
  <c r="I56" i="5"/>
  <c r="K53" i="5"/>
  <c r="K25" i="5"/>
  <c r="K25" i="9" s="1"/>
  <c r="K54" i="9" s="1"/>
  <c r="K69" i="9" s="1"/>
  <c r="L57" i="5"/>
  <c r="L29" i="5"/>
  <c r="L29" i="9" s="1"/>
  <c r="L58" i="9" s="1"/>
  <c r="L73" i="9" s="1"/>
  <c r="L22" i="5"/>
  <c r="L22" i="9" s="1"/>
  <c r="L51" i="9" s="1"/>
  <c r="L66" i="9" s="1"/>
  <c r="L50" i="5"/>
  <c r="D117" i="5"/>
  <c r="J21" i="5"/>
  <c r="J21" i="9" s="1"/>
  <c r="J50" i="9" s="1"/>
  <c r="J65" i="9" s="1"/>
  <c r="J49" i="5"/>
  <c r="F123" i="5"/>
  <c r="T27" i="5"/>
  <c r="T27" i="9" s="1"/>
  <c r="T56" i="9" s="1"/>
  <c r="T71" i="9" s="1"/>
  <c r="T55" i="5"/>
  <c r="E119" i="5"/>
  <c r="S23" i="5"/>
  <c r="S23" i="9" s="1"/>
  <c r="S52" i="9" s="1"/>
  <c r="S67" i="9" s="1"/>
  <c r="S51" i="5"/>
  <c r="E56" i="5"/>
  <c r="E28" i="5"/>
  <c r="E28" i="9" s="1"/>
  <c r="E57" i="9" s="1"/>
  <c r="E72" i="9" s="1"/>
  <c r="M23" i="5"/>
  <c r="M23" i="9" s="1"/>
  <c r="M52" i="9" s="1"/>
  <c r="M67" i="9" s="1"/>
  <c r="M51" i="5"/>
  <c r="E53" i="5"/>
  <c r="E25" i="5"/>
  <c r="E25" i="9" s="1"/>
  <c r="E54" i="9" s="1"/>
  <c r="E69" i="9" s="1"/>
  <c r="I24" i="5"/>
  <c r="I24" i="9" s="1"/>
  <c r="I53" i="9" s="1"/>
  <c r="I68" i="9" s="1"/>
  <c r="I52" i="5"/>
  <c r="M52" i="5"/>
  <c r="M24" i="5"/>
  <c r="M24" i="9" s="1"/>
  <c r="M53" i="9" s="1"/>
  <c r="M68" i="9" s="1"/>
  <c r="C123" i="5"/>
  <c r="F122" i="5"/>
  <c r="E123" i="5"/>
  <c r="E116" i="5"/>
  <c r="E122" i="5"/>
  <c r="D124" i="5"/>
  <c r="D119" i="5"/>
  <c r="E117" i="5"/>
  <c r="F19" i="2"/>
  <c r="G22" i="2"/>
  <c r="O19" i="2"/>
  <c r="L28" i="2"/>
  <c r="R27" i="2"/>
  <c r="H27" i="2"/>
  <c r="D25" i="2"/>
  <c r="R23" i="2"/>
  <c r="P22" i="2"/>
  <c r="D21" i="2"/>
  <c r="L20" i="2"/>
  <c r="R19" i="2"/>
  <c r="H19" i="2"/>
  <c r="G27" i="2"/>
  <c r="G25" i="2"/>
  <c r="O24" i="2"/>
  <c r="K22" i="2"/>
  <c r="G21" i="2"/>
  <c r="G28" i="2"/>
  <c r="O27" i="2"/>
  <c r="K25" i="2"/>
  <c r="G24" i="2"/>
  <c r="K19" i="2"/>
  <c r="D27" i="2"/>
  <c r="R25" i="2"/>
  <c r="P24" i="2"/>
  <c r="D23" i="2"/>
  <c r="L22" i="2"/>
  <c r="G19" i="2"/>
  <c r="R28" i="2"/>
  <c r="N28" i="2"/>
  <c r="D28" i="2"/>
  <c r="L27" i="2"/>
  <c r="R26" i="2"/>
  <c r="H26" i="2"/>
  <c r="L25" i="2"/>
  <c r="F25" i="2"/>
  <c r="D24" i="2"/>
  <c r="L23" i="2"/>
  <c r="R22" i="2"/>
  <c r="D22" i="2"/>
  <c r="P21" i="2"/>
  <c r="R20" i="2"/>
  <c r="N20" i="2"/>
  <c r="D20" i="2"/>
  <c r="E121" i="5"/>
  <c r="E118" i="5"/>
  <c r="E125" i="5"/>
  <c r="AE53" i="2"/>
  <c r="P16" i="2" s="1"/>
  <c r="P19" i="2" s="1"/>
  <c r="AE17" i="2"/>
  <c r="F16" i="2" s="1"/>
  <c r="F23" i="2" s="1"/>
  <c r="AE39" i="2"/>
  <c r="M16" i="2" s="1"/>
  <c r="M20" i="2" s="1"/>
  <c r="AE35" i="2"/>
  <c r="L16" i="2" s="1"/>
  <c r="L24" i="2" s="1"/>
  <c r="AE66" i="2"/>
  <c r="I16" i="2" s="1"/>
  <c r="AE71" i="2"/>
  <c r="J16" i="2" s="1"/>
  <c r="C16" i="2"/>
  <c r="C25" i="2" s="1"/>
  <c r="AE62" i="2"/>
  <c r="R16" i="2" s="1"/>
  <c r="R21" i="2" s="1"/>
  <c r="AE30" i="2"/>
  <c r="K16" i="2" s="1"/>
  <c r="K27" i="2" s="1"/>
  <c r="AE26" i="2"/>
  <c r="H16" i="2" s="1"/>
  <c r="H23" i="2" s="1"/>
  <c r="AE57" i="2"/>
  <c r="Q16" i="2" s="1"/>
  <c r="Q22" i="2" s="1"/>
  <c r="AE21" i="2"/>
  <c r="G16" i="2" s="1"/>
  <c r="G26" i="2" s="1"/>
  <c r="AE48" i="2"/>
  <c r="O16" i="2" s="1"/>
  <c r="O22" i="2" s="1"/>
  <c r="AE44" i="2"/>
  <c r="N16" i="2" s="1"/>
  <c r="N25" i="2" s="1"/>
  <c r="AE12" i="2"/>
  <c r="E16" i="2" s="1"/>
  <c r="E25" i="2" s="1"/>
  <c r="AE8" i="2"/>
  <c r="D16" i="2" s="1"/>
  <c r="D19" i="2" s="1"/>
  <c r="E85" i="9" l="1"/>
  <c r="F81" i="9"/>
  <c r="F85" i="9"/>
  <c r="D78" i="9"/>
  <c r="E80" i="9"/>
  <c r="E78" i="9"/>
  <c r="F82" i="9"/>
  <c r="D80" i="9"/>
  <c r="D81" i="9"/>
  <c r="E86" i="9"/>
  <c r="D87" i="9"/>
  <c r="C82" i="9"/>
  <c r="C78" i="9"/>
  <c r="D85" i="9"/>
  <c r="D86" i="9"/>
  <c r="D82" i="9"/>
  <c r="F86" i="9"/>
  <c r="D84" i="9"/>
  <c r="D79" i="9"/>
  <c r="E84" i="9"/>
  <c r="C81" i="9"/>
  <c r="C79" i="9"/>
  <c r="E81" i="9"/>
  <c r="C84" i="9"/>
  <c r="C80" i="9"/>
  <c r="E43" i="9"/>
  <c r="M58" i="9"/>
  <c r="M73" i="9" s="1"/>
  <c r="E87" i="9" s="1"/>
  <c r="C85" i="9"/>
  <c r="F78" i="9"/>
  <c r="F84" i="9"/>
  <c r="F87" i="9"/>
  <c r="E79" i="9"/>
  <c r="E83" i="9"/>
  <c r="C83" i="9"/>
  <c r="F79" i="9"/>
  <c r="E82" i="9"/>
  <c r="F83" i="9"/>
  <c r="F80" i="9"/>
  <c r="C87" i="9"/>
  <c r="C86" i="9"/>
  <c r="D83" i="9"/>
  <c r="F93" i="5"/>
  <c r="K91" i="5" s="1"/>
  <c r="P118" i="5" s="1"/>
  <c r="F95" i="5"/>
  <c r="K89" i="5" s="1"/>
  <c r="P116" i="5" s="1"/>
  <c r="F38" i="9"/>
  <c r="C97" i="5"/>
  <c r="C94" i="5"/>
  <c r="C93" i="5"/>
  <c r="I91" i="5" s="1"/>
  <c r="O118" i="5" s="1"/>
  <c r="D41" i="9"/>
  <c r="D34" i="9"/>
  <c r="E36" i="9"/>
  <c r="E34" i="9"/>
  <c r="D37" i="9"/>
  <c r="F41" i="9"/>
  <c r="E42" i="9"/>
  <c r="C38" i="9"/>
  <c r="C91" i="5"/>
  <c r="C36" i="9"/>
  <c r="F34" i="9"/>
  <c r="C34" i="9"/>
  <c r="D35" i="9"/>
  <c r="E35" i="9"/>
  <c r="D40" i="9"/>
  <c r="D43" i="9"/>
  <c r="D39" i="9"/>
  <c r="E41" i="9"/>
  <c r="D36" i="9"/>
  <c r="D38" i="9"/>
  <c r="F37" i="9"/>
  <c r="D42" i="9"/>
  <c r="E39" i="9"/>
  <c r="C37" i="9"/>
  <c r="C39" i="9"/>
  <c r="F42" i="9"/>
  <c r="F35" i="9"/>
  <c r="C35" i="9"/>
  <c r="C41" i="9"/>
  <c r="F40" i="9"/>
  <c r="E40" i="5"/>
  <c r="O26" i="9"/>
  <c r="E37" i="9"/>
  <c r="C40" i="9"/>
  <c r="E38" i="9"/>
  <c r="F39" i="9"/>
  <c r="F36" i="9"/>
  <c r="C43" i="9"/>
  <c r="C42" i="9"/>
  <c r="F43" i="9"/>
  <c r="I116" i="5"/>
  <c r="B6" i="8" s="1"/>
  <c r="J117" i="5"/>
  <c r="I117" i="5"/>
  <c r="B7" i="8" s="1"/>
  <c r="I118" i="5"/>
  <c r="B8" i="8" s="1"/>
  <c r="J116" i="5"/>
  <c r="J118" i="5"/>
  <c r="C89" i="5"/>
  <c r="F38" i="5"/>
  <c r="F97" i="5"/>
  <c r="K90" i="5" s="1"/>
  <c r="D35" i="5"/>
  <c r="C63" i="5"/>
  <c r="F43" i="5"/>
  <c r="D37" i="5"/>
  <c r="C38" i="5"/>
  <c r="C62" i="5"/>
  <c r="D63" i="5"/>
  <c r="E64" i="5"/>
  <c r="D43" i="5"/>
  <c r="F34" i="5"/>
  <c r="D40" i="5"/>
  <c r="F40" i="5"/>
  <c r="D36" i="5"/>
  <c r="F63" i="5"/>
  <c r="D41" i="5"/>
  <c r="D42" i="5"/>
  <c r="E42" i="5"/>
  <c r="C66" i="5"/>
  <c r="E65" i="5"/>
  <c r="E71" i="5"/>
  <c r="C42" i="5"/>
  <c r="C40" i="5"/>
  <c r="D34" i="5"/>
  <c r="E69" i="5"/>
  <c r="D70" i="5"/>
  <c r="E68" i="5"/>
  <c r="C41" i="5"/>
  <c r="C67" i="5"/>
  <c r="E66" i="5"/>
  <c r="C70" i="5"/>
  <c r="F66" i="5"/>
  <c r="D64" i="5"/>
  <c r="F71" i="5"/>
  <c r="D65" i="5"/>
  <c r="D69" i="5"/>
  <c r="C43" i="5"/>
  <c r="F35" i="5"/>
  <c r="F65" i="5"/>
  <c r="D67" i="5"/>
  <c r="F70" i="5"/>
  <c r="C34" i="5"/>
  <c r="F41" i="5"/>
  <c r="C64" i="5"/>
  <c r="D66" i="5"/>
  <c r="E67" i="5"/>
  <c r="C65" i="5"/>
  <c r="F64" i="5"/>
  <c r="D39" i="5"/>
  <c r="E35" i="5"/>
  <c r="E38" i="5"/>
  <c r="E37" i="5"/>
  <c r="C68" i="5"/>
  <c r="D62" i="5"/>
  <c r="E36" i="5"/>
  <c r="E34" i="5"/>
  <c r="F37" i="5"/>
  <c r="F39" i="5"/>
  <c r="F36" i="5"/>
  <c r="E41" i="5"/>
  <c r="E70" i="5"/>
  <c r="F42" i="5"/>
  <c r="E62" i="5"/>
  <c r="F67" i="5"/>
  <c r="F69" i="5"/>
  <c r="C35" i="5"/>
  <c r="C36" i="5"/>
  <c r="E43" i="5"/>
  <c r="D38" i="5"/>
  <c r="D71" i="5"/>
  <c r="C69" i="5"/>
  <c r="F62" i="5"/>
  <c r="E39" i="5"/>
  <c r="D68" i="5"/>
  <c r="C37" i="5"/>
  <c r="C39" i="5"/>
  <c r="F68" i="5"/>
  <c r="E63" i="5"/>
  <c r="C71" i="5"/>
  <c r="F38" i="2"/>
  <c r="Q19" i="2"/>
  <c r="C27" i="2"/>
  <c r="E28" i="2"/>
  <c r="M24" i="2"/>
  <c r="F21" i="2"/>
  <c r="H22" i="2"/>
  <c r="N24" i="2"/>
  <c r="P25" i="2"/>
  <c r="H21" i="2"/>
  <c r="N23" i="2"/>
  <c r="F37" i="2" s="1"/>
  <c r="F28" i="2"/>
  <c r="C20" i="2"/>
  <c r="C22" i="2"/>
  <c r="M26" i="2"/>
  <c r="Q28" i="2"/>
  <c r="O20" i="2"/>
  <c r="Q21" i="2"/>
  <c r="C23" i="2"/>
  <c r="E24" i="2"/>
  <c r="K26" i="2"/>
  <c r="M27" i="2"/>
  <c r="E41" i="2" s="1"/>
  <c r="O28" i="2"/>
  <c r="N21" i="2"/>
  <c r="F26" i="2"/>
  <c r="E21" i="2"/>
  <c r="K23" i="2"/>
  <c r="O25" i="2"/>
  <c r="C28" i="2"/>
  <c r="H20" i="2"/>
  <c r="L21" i="2"/>
  <c r="F35" i="2" s="1"/>
  <c r="N22" i="2"/>
  <c r="F36" i="2" s="1"/>
  <c r="P23" i="2"/>
  <c r="R24" i="2"/>
  <c r="D26" i="2"/>
  <c r="F27" i="2"/>
  <c r="H28" i="2"/>
  <c r="M19" i="2"/>
  <c r="F24" i="2"/>
  <c r="L26" i="2"/>
  <c r="P28" i="2"/>
  <c r="F42" i="2" s="1"/>
  <c r="G20" i="2"/>
  <c r="M22" i="2"/>
  <c r="E36" i="2" s="1"/>
  <c r="Q24" i="2"/>
  <c r="E27" i="2"/>
  <c r="L19" i="2"/>
  <c r="C21" i="2"/>
  <c r="E22" i="2"/>
  <c r="G23" i="2"/>
  <c r="K24" i="2"/>
  <c r="M25" i="2"/>
  <c r="E39" i="2" s="1"/>
  <c r="O26" i="2"/>
  <c r="Q27" i="2"/>
  <c r="F20" i="2"/>
  <c r="F22" i="2"/>
  <c r="P26" i="2"/>
  <c r="E19" i="2"/>
  <c r="O21" i="2"/>
  <c r="C24" i="2"/>
  <c r="M28" i="2"/>
  <c r="E33" i="2"/>
  <c r="Q20" i="2"/>
  <c r="E23" i="2"/>
  <c r="E20" i="2"/>
  <c r="M23" i="2"/>
  <c r="Q25" i="2"/>
  <c r="F34" i="2"/>
  <c r="Q26" i="2"/>
  <c r="H24" i="2"/>
  <c r="F39" i="2"/>
  <c r="N26" i="2"/>
  <c r="P27" i="2"/>
  <c r="P20" i="2"/>
  <c r="H25" i="2"/>
  <c r="N27" i="2"/>
  <c r="F41" i="2" s="1"/>
  <c r="K21" i="2"/>
  <c r="O23" i="2"/>
  <c r="C26" i="2"/>
  <c r="K20" i="2"/>
  <c r="M21" i="2"/>
  <c r="Q23" i="2"/>
  <c r="E26" i="2"/>
  <c r="K28" i="2"/>
  <c r="N19" i="2"/>
  <c r="J21" i="2"/>
  <c r="J25" i="2"/>
  <c r="D39" i="2" s="1"/>
  <c r="J20" i="2"/>
  <c r="D34" i="2" s="1"/>
  <c r="J24" i="2"/>
  <c r="D38" i="2" s="1"/>
  <c r="J28" i="2"/>
  <c r="J23" i="2"/>
  <c r="D37" i="2" s="1"/>
  <c r="J27" i="2"/>
  <c r="J22" i="2"/>
  <c r="J26" i="2"/>
  <c r="D40" i="2" s="1"/>
  <c r="J19" i="2"/>
  <c r="D33" i="2" s="1"/>
  <c r="I19" i="2"/>
  <c r="I20" i="2"/>
  <c r="C34" i="2" s="1"/>
  <c r="I21" i="2"/>
  <c r="I22" i="2"/>
  <c r="C36" i="2" s="1"/>
  <c r="I23" i="2"/>
  <c r="I24" i="2"/>
  <c r="C38" i="2" s="1"/>
  <c r="I25" i="2"/>
  <c r="C39" i="2" s="1"/>
  <c r="I26" i="2"/>
  <c r="C40" i="2" s="1"/>
  <c r="I27" i="2"/>
  <c r="I28" i="2"/>
  <c r="K79" i="9" l="1"/>
  <c r="O79" i="9" s="1"/>
  <c r="I78" i="9"/>
  <c r="M78" i="9" s="1"/>
  <c r="K80" i="9"/>
  <c r="O80" i="9" s="1"/>
  <c r="K78" i="9"/>
  <c r="O78" i="9" s="1"/>
  <c r="I80" i="9"/>
  <c r="M80" i="9" s="1"/>
  <c r="I79" i="9"/>
  <c r="M79" i="9" s="1"/>
  <c r="E40" i="9"/>
  <c r="O55" i="9"/>
  <c r="I90" i="5"/>
  <c r="O117" i="5" s="1"/>
  <c r="L7" i="8" s="1"/>
  <c r="I89" i="5"/>
  <c r="O116" i="5" s="1"/>
  <c r="K41" i="3" s="1"/>
  <c r="K35" i="9"/>
  <c r="I34" i="9"/>
  <c r="I36" i="9"/>
  <c r="I35" i="9"/>
  <c r="K34" i="9"/>
  <c r="M41" i="3"/>
  <c r="N6" i="8"/>
  <c r="K36" i="9"/>
  <c r="E43" i="3"/>
  <c r="C8" i="8"/>
  <c r="E42" i="3"/>
  <c r="C7" i="8"/>
  <c r="K43" i="3"/>
  <c r="L8" i="8"/>
  <c r="M43" i="3"/>
  <c r="N8" i="8"/>
  <c r="E41" i="3"/>
  <c r="C6" i="8"/>
  <c r="K42" i="3"/>
  <c r="C35" i="2"/>
  <c r="K62" i="5"/>
  <c r="N116" i="5" s="1"/>
  <c r="I62" i="5"/>
  <c r="M116" i="5" s="1"/>
  <c r="K36" i="5"/>
  <c r="L118" i="5" s="1"/>
  <c r="F8" i="8" s="1"/>
  <c r="I35" i="5"/>
  <c r="K117" i="5" s="1"/>
  <c r="K35" i="5"/>
  <c r="L117" i="5" s="1"/>
  <c r="F7" i="8" s="1"/>
  <c r="K63" i="5"/>
  <c r="N117" i="5" s="1"/>
  <c r="K34" i="5"/>
  <c r="L116" i="5" s="1"/>
  <c r="F6" i="8" s="1"/>
  <c r="I63" i="5"/>
  <c r="M117" i="5" s="1"/>
  <c r="P117" i="5"/>
  <c r="I64" i="5"/>
  <c r="M118" i="5" s="1"/>
  <c r="I34" i="5"/>
  <c r="K116" i="5" s="1"/>
  <c r="K64" i="5"/>
  <c r="N118" i="5" s="1"/>
  <c r="I36" i="5"/>
  <c r="K118" i="5" s="1"/>
  <c r="C42" i="2"/>
  <c r="D36" i="2"/>
  <c r="E35" i="2"/>
  <c r="E37" i="2"/>
  <c r="C41" i="2"/>
  <c r="C37" i="2"/>
  <c r="D41" i="2"/>
  <c r="E42" i="2"/>
  <c r="E34" i="2"/>
  <c r="E38" i="2"/>
  <c r="F33" i="2"/>
  <c r="D42" i="2"/>
  <c r="D35" i="2"/>
  <c r="F40" i="2"/>
  <c r="E40" i="2"/>
  <c r="M85" i="9" l="1"/>
  <c r="L6" i="8"/>
  <c r="I43" i="3"/>
  <c r="J8" i="8"/>
  <c r="G42" i="3"/>
  <c r="H7" i="8"/>
  <c r="C42" i="3"/>
  <c r="D7" i="8"/>
  <c r="I42" i="3"/>
  <c r="J7" i="8"/>
  <c r="G43" i="3"/>
  <c r="H8" i="8"/>
  <c r="C43" i="3"/>
  <c r="D8" i="8"/>
  <c r="M42" i="3"/>
  <c r="N7" i="8"/>
  <c r="I41" i="3"/>
  <c r="J6" i="8"/>
  <c r="C41" i="3"/>
  <c r="D6" i="8"/>
  <c r="G41" i="3"/>
  <c r="H6" i="8"/>
</calcChain>
</file>

<file path=xl/connections.xml><?xml version="1.0" encoding="utf-8"?>
<connections xmlns="http://schemas.openxmlformats.org/spreadsheetml/2006/main">
  <connection id="1" name="BBR_m2_not_within_polygons" type="6" refreshedVersion="4" background="1" saveData="1">
    <textPr codePage="850" sourceFile="C:\Program Files (x86)\ArcGIS\Desktop10.1\Stefan\BBR\Heat_Demand_calculation\Export from GIS\BBR_m2_not_within_polygons.csv" comma="1">
      <textFields count="7">
        <textField/>
        <textField/>
        <textField/>
        <textField/>
        <textField/>
        <textField/>
        <textField/>
      </textFields>
    </textPr>
  </connection>
  <connection id="2" name="kW_Solar_constraint" type="6" refreshedVersion="4" background="1" saveData="1">
    <textPr codePage="850" sourceFile="C:\Program Files (x86)\ArcGIS\Desktop10.1\Stefan\BBR\Heat_Demand_calculation\Export from GIS\kW_Solar_constraint.csv" comma="1">
      <textFields count="16">
        <textField/>
        <textField/>
        <textField/>
        <textField/>
        <textField/>
        <textField/>
        <textField/>
        <textField/>
        <textField/>
        <textField/>
        <textField/>
        <textField/>
        <textField/>
        <textField/>
        <textField/>
        <textField/>
      </textFields>
    </textPr>
  </connection>
  <connection id="3" name="Residential_Reg_CDI_anv_BA72" type="6" refreshedVersion="4" background="1" saveData="1">
    <textPr codePage="850" sourceFile="C:\Program Files (x86)\ArcGIS\Desktop10.1\Stefan\BBR\Heat_Demand_calculation\Export from GIS\Residential_Reg_CDI_anv_BA72.csv" comma="1">
      <textFields count="7">
        <textField/>
        <textField/>
        <textField/>
        <textField/>
        <textField/>
        <textField/>
        <textField/>
      </textFields>
    </textPr>
  </connection>
</connections>
</file>

<file path=xl/sharedStrings.xml><?xml version="1.0" encoding="utf-8"?>
<sst xmlns="http://schemas.openxmlformats.org/spreadsheetml/2006/main" count="6415" uniqueCount="385">
  <si>
    <t>OBJECTID</t>
  </si>
  <si>
    <t>TIMES_Region</t>
  </si>
  <si>
    <t>Cen_Dec_Ind</t>
  </si>
  <si>
    <t>BYG_ANVEND_KODE</t>
  </si>
  <si>
    <t>TIMES_Cons_Per</t>
  </si>
  <si>
    <t>FREQUENCY</t>
  </si>
  <si>
    <t>SUM_BYG_BOLIG_ARL_SAML</t>
  </si>
  <si>
    <t>DKE</t>
  </si>
  <si>
    <t>Central DH</t>
  </si>
  <si>
    <t>After 1972</t>
  </si>
  <si>
    <t>Before 1972</t>
  </si>
  <si>
    <t>Central Next-to-DH</t>
  </si>
  <si>
    <t>Decentral DH</t>
  </si>
  <si>
    <t>Decentral Next-to-DH</t>
  </si>
  <si>
    <t>Individual</t>
  </si>
  <si>
    <t>DKW</t>
  </si>
  <si>
    <t>Single-family buildings</t>
  </si>
  <si>
    <t>Multi-family buildings</t>
  </si>
  <si>
    <t>Location relative to DH areas</t>
  </si>
  <si>
    <t>Area of buildings (Mm2)</t>
  </si>
  <si>
    <t>TIMES-DTU Region</t>
  </si>
  <si>
    <t>Area of buildings (m2)</t>
  </si>
  <si>
    <t>before 1850</t>
  </si>
  <si>
    <t>1850-1930</t>
  </si>
  <si>
    <t>1931-1950</t>
  </si>
  <si>
    <t>1951-1960</t>
  </si>
  <si>
    <t>1961-1972</t>
  </si>
  <si>
    <t>1973-1978</t>
  </si>
  <si>
    <t>1979-1998</t>
  </si>
  <si>
    <t>1999-2006</t>
  </si>
  <si>
    <t>After 2007</t>
  </si>
  <si>
    <t>BBR avendelseskode og byggerperiode</t>
  </si>
  <si>
    <t>Opvarmet areal pr bygning</t>
  </si>
  <si>
    <t>Vinduer / opvarmet A</t>
  </si>
  <si>
    <t>Facade / opvarmet A</t>
  </si>
  <si>
    <t>Tag / opvarmet A</t>
  </si>
  <si>
    <t>gulve</t>
  </si>
  <si>
    <t>Periode</t>
  </si>
  <si>
    <t>Byggeår</t>
  </si>
  <si>
    <t>A</t>
  </si>
  <si>
    <t>Fv</t>
  </si>
  <si>
    <t>Ff</t>
  </si>
  <si>
    <t>Ft</t>
  </si>
  <si>
    <t>Fg</t>
  </si>
  <si>
    <t>p1</t>
  </si>
  <si>
    <t>Før 1890</t>
  </si>
  <si>
    <t>Master student at ESY Nikolaj Rasmussen obtained f-values from Kim Wittchen from SBi</t>
  </si>
  <si>
    <t>Single family houses</t>
  </si>
  <si>
    <t>Non-detached buildings</t>
  </si>
  <si>
    <t>Multi-storey buildigs</t>
  </si>
  <si>
    <t>m²</t>
  </si>
  <si>
    <t>-</t>
  </si>
  <si>
    <t>p2</t>
  </si>
  <si>
    <t>1890-1930</t>
  </si>
  <si>
    <r>
      <t xml:space="preserve">Values for floors were not specified and they are calculated based on the characteristic buildings from SBi report "Danish building typologies - Participation in the TABULA project". First two construction periods in the report are "before 1850" and "1850-1930". They are assumed to be representatives for "before 1890" and "1890-1930", respctively. In addition to that, the report only presents representative Farmhouses and Detached (BBR code 110 and 120), Non-detached (BBR code 130) and Multistorey (BBR code 140) buildings, so assumptions are made regarding other building types. f-values for building codes 150, 160 and 190 were used as an additional degree of freedom to match the Enegry Statistics. TABULA project: </t>
    </r>
    <r>
      <rPr>
        <sz val="11"/>
        <color theme="4"/>
        <rFont val="Calibri"/>
        <family val="2"/>
        <scheme val="minor"/>
      </rPr>
      <t>http://www.sbi.dk/miljo-og-energi/energibesparelser/danish-building-typologies-participation-in-the-tabula-project/danish-building-typologies</t>
    </r>
  </si>
  <si>
    <t>A_wall</t>
  </si>
  <si>
    <t>A_roof</t>
  </si>
  <si>
    <t>A_floor</t>
  </si>
  <si>
    <t>A_window</t>
  </si>
  <si>
    <t>heated area</t>
  </si>
  <si>
    <t>110p1</t>
  </si>
  <si>
    <t>p3</t>
  </si>
  <si>
    <t>110p2</t>
  </si>
  <si>
    <t>p4</t>
  </si>
  <si>
    <t>110p3</t>
  </si>
  <si>
    <t>p5</t>
  </si>
  <si>
    <t>110p4</t>
  </si>
  <si>
    <t>p6</t>
  </si>
  <si>
    <t>110p5</t>
  </si>
  <si>
    <t>p7</t>
  </si>
  <si>
    <t>110p6</t>
  </si>
  <si>
    <t>p8</t>
  </si>
  <si>
    <t>110p7</t>
  </si>
  <si>
    <t>p9</t>
  </si>
  <si>
    <t>Efter 2006</t>
  </si>
  <si>
    <t>110p8</t>
  </si>
  <si>
    <t>110p9</t>
  </si>
  <si>
    <t>120p1</t>
  </si>
  <si>
    <t>120p2</t>
  </si>
  <si>
    <t>120p3</t>
  </si>
  <si>
    <t>120p4</t>
  </si>
  <si>
    <t>120p5</t>
  </si>
  <si>
    <t>120p6</t>
  </si>
  <si>
    <t>120p7</t>
  </si>
  <si>
    <t>120p8</t>
  </si>
  <si>
    <t>120p9</t>
  </si>
  <si>
    <t>130p1</t>
  </si>
  <si>
    <t>130p2</t>
  </si>
  <si>
    <t>130p3</t>
  </si>
  <si>
    <t>130p4</t>
  </si>
  <si>
    <t>130p5</t>
  </si>
  <si>
    <t>130p6</t>
  </si>
  <si>
    <t>130p7</t>
  </si>
  <si>
    <t>130p8</t>
  </si>
  <si>
    <t>130p9</t>
  </si>
  <si>
    <t>140p1</t>
  </si>
  <si>
    <t>140p2</t>
  </si>
  <si>
    <t>140p3</t>
  </si>
  <si>
    <t>140p4</t>
  </si>
  <si>
    <t>140p5</t>
  </si>
  <si>
    <t>140p6</t>
  </si>
  <si>
    <t>140p7</t>
  </si>
  <si>
    <t>140p8</t>
  </si>
  <si>
    <t>140p9</t>
  </si>
  <si>
    <t>150p1</t>
  </si>
  <si>
    <t>150p2</t>
  </si>
  <si>
    <t>150p3</t>
  </si>
  <si>
    <t>150p4</t>
  </si>
  <si>
    <t>150p5</t>
  </si>
  <si>
    <t>150p6</t>
  </si>
  <si>
    <t>150p7</t>
  </si>
  <si>
    <t>150p8</t>
  </si>
  <si>
    <t>150p9</t>
  </si>
  <si>
    <t>160p1</t>
  </si>
  <si>
    <t>160p2</t>
  </si>
  <si>
    <t>160p3</t>
  </si>
  <si>
    <t>160p4</t>
  </si>
  <si>
    <t>160p5</t>
  </si>
  <si>
    <t>160p6</t>
  </si>
  <si>
    <t>160p7</t>
  </si>
  <si>
    <t>160p8</t>
  </si>
  <si>
    <t>160p9</t>
  </si>
  <si>
    <t>190p1</t>
  </si>
  <si>
    <t>190p2</t>
  </si>
  <si>
    <t>190p3</t>
  </si>
  <si>
    <t>190p4</t>
  </si>
  <si>
    <t>190p5</t>
  </si>
  <si>
    <t>190p6</t>
  </si>
  <si>
    <t>190p7</t>
  </si>
  <si>
    <t>190p8</t>
  </si>
  <si>
    <t>190p9</t>
  </si>
  <si>
    <t>210p1</t>
  </si>
  <si>
    <t>210p2</t>
  </si>
  <si>
    <t>210p3</t>
  </si>
  <si>
    <t>210p4</t>
  </si>
  <si>
    <t>210p5</t>
  </si>
  <si>
    <t>210p6</t>
  </si>
  <si>
    <t>210p7</t>
  </si>
  <si>
    <t>210p8</t>
  </si>
  <si>
    <t>210p9</t>
  </si>
  <si>
    <t>220p1</t>
  </si>
  <si>
    <t>220p2</t>
  </si>
  <si>
    <t>220p3</t>
  </si>
  <si>
    <t>220p4</t>
  </si>
  <si>
    <t>220p5</t>
  </si>
  <si>
    <t>220p6</t>
  </si>
  <si>
    <t>220p7</t>
  </si>
  <si>
    <t>220p8</t>
  </si>
  <si>
    <t>220p9</t>
  </si>
  <si>
    <t>230p1</t>
  </si>
  <si>
    <t>230p2</t>
  </si>
  <si>
    <t>230p3</t>
  </si>
  <si>
    <t>230p4</t>
  </si>
  <si>
    <t>230p5</t>
  </si>
  <si>
    <t>230p6</t>
  </si>
  <si>
    <t>230p7</t>
  </si>
  <si>
    <t>230p8</t>
  </si>
  <si>
    <t>230p9</t>
  </si>
  <si>
    <t>290p1</t>
  </si>
  <si>
    <t>290p2</t>
  </si>
  <si>
    <t>290p3</t>
  </si>
  <si>
    <t>290p4</t>
  </si>
  <si>
    <t>290p5</t>
  </si>
  <si>
    <t>290p6</t>
  </si>
  <si>
    <t>290p7</t>
  </si>
  <si>
    <t>290p8</t>
  </si>
  <si>
    <t>290p9</t>
  </si>
  <si>
    <t>310p1</t>
  </si>
  <si>
    <t>310p2</t>
  </si>
  <si>
    <t>310p3</t>
  </si>
  <si>
    <t>310p4</t>
  </si>
  <si>
    <t>310p5</t>
  </si>
  <si>
    <t>310p6</t>
  </si>
  <si>
    <t>310p7</t>
  </si>
  <si>
    <t>310p8</t>
  </si>
  <si>
    <t>310p9</t>
  </si>
  <si>
    <t>320p1</t>
  </si>
  <si>
    <t>320p2</t>
  </si>
  <si>
    <t>320p3</t>
  </si>
  <si>
    <t>320p4</t>
  </si>
  <si>
    <t>320p5</t>
  </si>
  <si>
    <t>320p6</t>
  </si>
  <si>
    <t>320p7</t>
  </si>
  <si>
    <t>320p8</t>
  </si>
  <si>
    <t>320p9</t>
  </si>
  <si>
    <t>330p1</t>
  </si>
  <si>
    <t>330p2</t>
  </si>
  <si>
    <t>330p3</t>
  </si>
  <si>
    <t>330p4</t>
  </si>
  <si>
    <t>330p5</t>
  </si>
  <si>
    <t>330p6</t>
  </si>
  <si>
    <t>330p7</t>
  </si>
  <si>
    <t>330p8</t>
  </si>
  <si>
    <t>330p9</t>
  </si>
  <si>
    <t>390p1</t>
  </si>
  <si>
    <t>390p2</t>
  </si>
  <si>
    <t>390p3</t>
  </si>
  <si>
    <t>390p4</t>
  </si>
  <si>
    <t>390p5</t>
  </si>
  <si>
    <t>390p6</t>
  </si>
  <si>
    <t>390p7</t>
  </si>
  <si>
    <t>390p8</t>
  </si>
  <si>
    <t>390p9</t>
  </si>
  <si>
    <t>410p1</t>
  </si>
  <si>
    <t>410p2</t>
  </si>
  <si>
    <t>410p3</t>
  </si>
  <si>
    <t>410p4</t>
  </si>
  <si>
    <t>410p5</t>
  </si>
  <si>
    <t>410p6</t>
  </si>
  <si>
    <t>410p7</t>
  </si>
  <si>
    <t>410p8</t>
  </si>
  <si>
    <t>410p9</t>
  </si>
  <si>
    <t>420p1</t>
  </si>
  <si>
    <t>420p2</t>
  </si>
  <si>
    <t>420p3</t>
  </si>
  <si>
    <t>420p4</t>
  </si>
  <si>
    <t>420p5</t>
  </si>
  <si>
    <t>420p6</t>
  </si>
  <si>
    <t>420p7</t>
  </si>
  <si>
    <t>420p8</t>
  </si>
  <si>
    <t>420p9</t>
  </si>
  <si>
    <t>430p1</t>
  </si>
  <si>
    <t>430p2</t>
  </si>
  <si>
    <t>430p3</t>
  </si>
  <si>
    <t>430p4</t>
  </si>
  <si>
    <t>430p5</t>
  </si>
  <si>
    <t>430p6</t>
  </si>
  <si>
    <t>430p7</t>
  </si>
  <si>
    <t>430p8</t>
  </si>
  <si>
    <t>430p9</t>
  </si>
  <si>
    <t>440p1</t>
  </si>
  <si>
    <t>440p2</t>
  </si>
  <si>
    <t>440p3</t>
  </si>
  <si>
    <t>440p4</t>
  </si>
  <si>
    <t>440p5</t>
  </si>
  <si>
    <t>440p6</t>
  </si>
  <si>
    <t>440p7</t>
  </si>
  <si>
    <t>440p8</t>
  </si>
  <si>
    <t>440p9</t>
  </si>
  <si>
    <t>490p1</t>
  </si>
  <si>
    <t>490p2</t>
  </si>
  <si>
    <t>490p3</t>
  </si>
  <si>
    <t>490p4</t>
  </si>
  <si>
    <t>490p5</t>
  </si>
  <si>
    <t>490p6</t>
  </si>
  <si>
    <t>490p7</t>
  </si>
  <si>
    <t>490p8</t>
  </si>
  <si>
    <t>490p9</t>
  </si>
  <si>
    <t>510p1</t>
  </si>
  <si>
    <t>It has been assumed that f-values for floors are the same for summer cottages as for Parcelhus (anv=120)</t>
  </si>
  <si>
    <t>510p2</t>
  </si>
  <si>
    <t>510p3</t>
  </si>
  <si>
    <t>510p4</t>
  </si>
  <si>
    <t>510p5</t>
  </si>
  <si>
    <t>510p6</t>
  </si>
  <si>
    <t>510p7</t>
  </si>
  <si>
    <t>510p8</t>
  </si>
  <si>
    <t>510p9</t>
  </si>
  <si>
    <t>520p1</t>
  </si>
  <si>
    <t>520p2</t>
  </si>
  <si>
    <t>520p3</t>
  </si>
  <si>
    <t>520p4</t>
  </si>
  <si>
    <t>520p5</t>
  </si>
  <si>
    <t>520p6</t>
  </si>
  <si>
    <t>520p7</t>
  </si>
  <si>
    <t>520p8</t>
  </si>
  <si>
    <t>520p9</t>
  </si>
  <si>
    <t>530p1</t>
  </si>
  <si>
    <t>530p2</t>
  </si>
  <si>
    <t>530p3</t>
  </si>
  <si>
    <t>530p4</t>
  </si>
  <si>
    <t>530p5</t>
  </si>
  <si>
    <t>530p6</t>
  </si>
  <si>
    <t>530p7</t>
  </si>
  <si>
    <t>530p8</t>
  </si>
  <si>
    <t>530p9</t>
  </si>
  <si>
    <t>590p1</t>
  </si>
  <si>
    <t>590p2</t>
  </si>
  <si>
    <t>590p3</t>
  </si>
  <si>
    <t>590p4</t>
  </si>
  <si>
    <t>590p5</t>
  </si>
  <si>
    <t>590p6</t>
  </si>
  <si>
    <t>590p7</t>
  </si>
  <si>
    <t>590p8</t>
  </si>
  <si>
    <t>590p9</t>
  </si>
  <si>
    <t>before 1890</t>
  </si>
  <si>
    <t>BBR code</t>
  </si>
  <si>
    <r>
      <t>f</t>
    </r>
    <r>
      <rPr>
        <vertAlign val="subscript"/>
        <sz val="11"/>
        <color theme="1"/>
        <rFont val="Calibri"/>
        <family val="2"/>
        <scheme val="minor"/>
      </rPr>
      <t>roof</t>
    </r>
  </si>
  <si>
    <t xml:space="preserve">Obtained from DTU Energy Atlas </t>
  </si>
  <si>
    <t>area (m2)</t>
  </si>
  <si>
    <t>Number</t>
  </si>
  <si>
    <t>m2 per building</t>
  </si>
  <si>
    <t>Construction period</t>
  </si>
  <si>
    <r>
      <t>Installed power (kW) per m</t>
    </r>
    <r>
      <rPr>
        <vertAlign val="superscript"/>
        <sz val="11"/>
        <color theme="1"/>
        <rFont val="Calibri"/>
        <family val="2"/>
        <scheme val="minor"/>
      </rPr>
      <t>2</t>
    </r>
  </si>
  <si>
    <t>Maximum installed capacity (MW)</t>
  </si>
  <si>
    <t>Utilised share of roof</t>
  </si>
  <si>
    <t>DHW demand (KWh/m2)</t>
  </si>
  <si>
    <t>SH demand (kWh/m2)</t>
  </si>
  <si>
    <t>DHW</t>
  </si>
  <si>
    <t>Space heating</t>
  </si>
  <si>
    <t xml:space="preserve">Share of demand </t>
  </si>
  <si>
    <t>Capacity factor</t>
  </si>
  <si>
    <t>Scenario 1 (kWh/m2)</t>
  </si>
  <si>
    <t>Scenario 2 (kWh/m2)</t>
  </si>
  <si>
    <t>Scenario 3 (kWh/m2)</t>
  </si>
  <si>
    <t>Scenario 1</t>
  </si>
  <si>
    <t>Scenario 2</t>
  </si>
  <si>
    <t xml:space="preserve">Scenario 3 </t>
  </si>
  <si>
    <t>Maximum installed capacity (MW) - Scenario 1</t>
  </si>
  <si>
    <t>Maximum installed capacity (MW) - Scenario 2</t>
  </si>
  <si>
    <t>Maximum installed capacity (MW) - Scenario 3</t>
  </si>
  <si>
    <t>copied from Heat Demand Calculation</t>
  </si>
  <si>
    <t xml:space="preserve">Single-family buildings </t>
  </si>
  <si>
    <t>Central</t>
  </si>
  <si>
    <t>Decentral</t>
  </si>
  <si>
    <t>Maximum installed capacity (GW) - Scenario 1</t>
  </si>
  <si>
    <t>Maximum installed capacity (GW) - Scenario 2</t>
  </si>
  <si>
    <t>Maximum installed capacity (GW) - Scenario 3</t>
  </si>
  <si>
    <t>Max. capac. (GW) - scen 0</t>
  </si>
  <si>
    <t>Max. capac. (GW) - scen 1</t>
  </si>
  <si>
    <t>Max. capac. (GW) - scen 2</t>
  </si>
  <si>
    <t>Max. capac. (GW) - scen 3</t>
  </si>
  <si>
    <t>Scen_1_demand (kWh/m2)</t>
  </si>
  <si>
    <t>Scen_2_demand (kWh/m2)</t>
  </si>
  <si>
    <t>Scen_3_demand (kWh/m2)</t>
  </si>
  <si>
    <t>Constr_period</t>
  </si>
  <si>
    <t>SUM_Pmax_30p_scen1</t>
  </si>
  <si>
    <t>SUM_Pmax_30p_scen2</t>
  </si>
  <si>
    <t>SUM_Pmax_30p_scen3</t>
  </si>
  <si>
    <t>SUM_Pmax_40p_scen1</t>
  </si>
  <si>
    <t>SUM_Pmax_40p_scen2</t>
  </si>
  <si>
    <t>SUM_Pmax_40p_scen3</t>
  </si>
  <si>
    <t>SUM_Pmax_50p_scen1</t>
  </si>
  <si>
    <t>SUM_Pmax_50p_scen2</t>
  </si>
  <si>
    <t>SUM_Pmax_50p_scen3</t>
  </si>
  <si>
    <t>30 % of roof</t>
  </si>
  <si>
    <t>40 % of roof</t>
  </si>
  <si>
    <t>50 % of roof</t>
  </si>
  <si>
    <t>Scenario 1 - 65 % of DHW and 10 % of SH demand</t>
  </si>
  <si>
    <t>Scenario 3 - 30 % of DHW and 0 % of SH demand</t>
  </si>
  <si>
    <t>Scenario 2 - 50 % of DHW and 0 % of SH demand</t>
  </si>
  <si>
    <t>Procedure 2</t>
  </si>
  <si>
    <t>Procedure 3</t>
  </si>
  <si>
    <t>Year_group_text</t>
  </si>
  <si>
    <t>after 2009</t>
  </si>
  <si>
    <t>2007-2008</t>
  </si>
  <si>
    <t xml:space="preserve">Scenario 1, 30% of roof </t>
  </si>
  <si>
    <t xml:space="preserve">Scenario 1, 40% of roof </t>
  </si>
  <si>
    <t xml:space="preserve">Scenario 1, 50% of roof </t>
  </si>
  <si>
    <t xml:space="preserve">Scenario 3, 30% of roof </t>
  </si>
  <si>
    <t xml:space="preserve">Scenario 3, 40% of roof </t>
  </si>
  <si>
    <t xml:space="preserve">Scenario 3, 50% of roof </t>
  </si>
  <si>
    <t xml:space="preserve">Scenario 2, 50% of roof </t>
  </si>
  <si>
    <t xml:space="preserve">Scenario 2, 40% of roof </t>
  </si>
  <si>
    <t xml:space="preserve">Scenario 2, 30% of roof </t>
  </si>
  <si>
    <t>Roof area (m2)</t>
  </si>
  <si>
    <t>Maximal capacity possible to install (MW)</t>
  </si>
  <si>
    <t>Buildings that are located "within building polygons"</t>
  </si>
  <si>
    <t>Buildings that are not located "within building polygons"</t>
  </si>
  <si>
    <t>Roof area (Mm2) - Procedure 2</t>
  </si>
  <si>
    <t>Roof area (Mm2) - Procedure 3</t>
  </si>
  <si>
    <t>Ratio - Proc.3/Proc.2</t>
  </si>
  <si>
    <t>SUM_Shape_Area (m2)</t>
  </si>
  <si>
    <r>
      <t>Area-weighted f</t>
    </r>
    <r>
      <rPr>
        <vertAlign val="subscript"/>
        <sz val="11"/>
        <color theme="1"/>
        <rFont val="Calibri"/>
        <family val="2"/>
        <scheme val="minor"/>
      </rPr>
      <t>roof</t>
    </r>
  </si>
  <si>
    <t>TIMES-DTU construction period</t>
  </si>
  <si>
    <r>
      <t>Area weighted f</t>
    </r>
    <r>
      <rPr>
        <vertAlign val="subscript"/>
        <sz val="11"/>
        <color theme="1"/>
        <rFont val="Calibri"/>
        <family val="2"/>
        <scheme val="minor"/>
      </rPr>
      <t>roof</t>
    </r>
  </si>
  <si>
    <t>Procedure 1</t>
  </si>
  <si>
    <t xml:space="preserve">Max. capac. (GW) </t>
  </si>
  <si>
    <t>Proc. 3</t>
  </si>
  <si>
    <t>Proc. 2</t>
  </si>
  <si>
    <t>Capacity (kW) - 30 % of roof used</t>
  </si>
  <si>
    <t>Capacity (kW) - 40 % of roof used</t>
  </si>
  <si>
    <t>Capacity (kW) - 50 % of roof used</t>
  </si>
  <si>
    <t>Utilised roof area (m2) - scen 1</t>
  </si>
  <si>
    <t>Building boundary area (m2)</t>
  </si>
  <si>
    <t>Available roof area (m2)</t>
  </si>
  <si>
    <t>Share of available roof area utilised for solar heating (%)</t>
  </si>
  <si>
    <t>Maximum PV potential (MW)</t>
  </si>
  <si>
    <t>Maximum PV capacity (GW) - Scenario 1</t>
  </si>
  <si>
    <t>Maximum installed capacity PV (MW) - Scenario 1</t>
  </si>
  <si>
    <r>
      <t>Installed PV power (kW) per m</t>
    </r>
    <r>
      <rPr>
        <vertAlign val="superscript"/>
        <sz val="11"/>
        <color theme="1"/>
        <rFont val="Calibri"/>
        <family val="2"/>
        <scheme val="minor"/>
      </rPr>
      <t>2</t>
    </r>
  </si>
  <si>
    <t>Full load hours</t>
  </si>
  <si>
    <t>TWh</t>
  </si>
  <si>
    <t>Maximum installed capacity of solar thermal (MW) - Scenario 1</t>
  </si>
  <si>
    <t>Share of roof area dedicated for solar heating and PVs utilsed by solar heating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</si>
</sst>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
  </numFmts>
  <fonts count="14" x14ac:knownFonts="1">
    <font>
      <sz val="11"/>
      <color theme="1"/>
      <name val="Calibri"/>
      <family val="2"/>
      <scheme val="minor"/>
    </font>
    <font>
      <sz val="11"/>
      <color theme="1"/>
      <name val="Calibri"/>
      <family val="2"/>
      <scheme val="minor"/>
    </font>
    <font>
      <sz val="11"/>
      <color rgb="FF538DD5"/>
      <name val="Calibri"/>
      <family val="2"/>
    </font>
    <font>
      <sz val="11"/>
      <color theme="1"/>
      <name val="Calibri"/>
      <family val="2"/>
    </font>
    <font>
      <sz val="11"/>
      <color theme="4"/>
      <name val="Calibri"/>
      <family val="2"/>
      <scheme val="minor"/>
    </font>
    <font>
      <sz val="11"/>
      <color theme="9" tint="-0.499984740745262"/>
      <name val="Calibri"/>
      <family val="2"/>
      <scheme val="minor"/>
    </font>
    <font>
      <vertAlign val="subscript"/>
      <sz val="11"/>
      <color theme="1"/>
      <name val="Calibri"/>
      <family val="2"/>
      <scheme val="minor"/>
    </font>
    <font>
      <sz val="11"/>
      <color theme="0" tint="-0.499984740745262"/>
      <name val="Calibri"/>
      <family val="2"/>
      <scheme val="minor"/>
    </font>
    <font>
      <vertAlign val="superscript"/>
      <sz val="11"/>
      <color theme="1"/>
      <name val="Calibri"/>
      <family val="2"/>
      <scheme val="minor"/>
    </font>
    <font>
      <b/>
      <sz val="12"/>
      <color rgb="FFFF0000"/>
      <name val="Calibri"/>
      <family val="2"/>
      <scheme val="minor"/>
    </font>
    <font>
      <sz val="10"/>
      <color theme="1"/>
      <name val="Calibri"/>
      <family val="2"/>
      <scheme val="minor"/>
    </font>
    <font>
      <sz val="12"/>
      <color theme="1"/>
      <name val="Calibri"/>
      <family val="2"/>
      <scheme val="minor"/>
    </font>
    <font>
      <sz val="11"/>
      <color rgb="FFFF0000"/>
      <name val="Calibri"/>
      <family val="2"/>
      <scheme val="minor"/>
    </font>
    <font>
      <sz val="11"/>
      <color theme="0" tint="-0.34998626667073579"/>
      <name val="Calibri"/>
      <family val="2"/>
      <scheme val="minor"/>
    </font>
  </fonts>
  <fills count="3">
    <fill>
      <patternFill patternType="none"/>
    </fill>
    <fill>
      <patternFill patternType="gray125"/>
    </fill>
    <fill>
      <patternFill patternType="solid">
        <fgColor rgb="FFFFFF00"/>
        <bgColor indexed="64"/>
      </patternFill>
    </fill>
  </fills>
  <borders count="186">
    <border>
      <left/>
      <right/>
      <top/>
      <bottom/>
      <diagonal/>
    </border>
    <border>
      <left/>
      <right style="thick">
        <color auto="1"/>
      </right>
      <top/>
      <bottom/>
      <diagonal/>
    </border>
    <border>
      <left style="thin">
        <color auto="1"/>
      </left>
      <right style="thin">
        <color auto="1"/>
      </right>
      <top/>
      <bottom style="medium">
        <color auto="1"/>
      </bottom>
      <diagonal/>
    </border>
    <border>
      <left style="thin">
        <color auto="1"/>
      </left>
      <right style="thick">
        <color auto="1"/>
      </right>
      <top/>
      <bottom style="medium">
        <color auto="1"/>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right style="thick">
        <color auto="1"/>
      </right>
      <top style="thick">
        <color auto="1"/>
      </top>
      <bottom style="medium">
        <color auto="1"/>
      </bottom>
      <diagonal/>
    </border>
    <border>
      <left/>
      <right/>
      <top style="thick">
        <color auto="1"/>
      </top>
      <bottom/>
      <diagonal/>
    </border>
    <border>
      <left/>
      <right style="thick">
        <color auto="1"/>
      </right>
      <top style="thick">
        <color auto="1"/>
      </top>
      <bottom/>
      <diagonal/>
    </border>
    <border>
      <left/>
      <right style="thick">
        <color auto="1"/>
      </right>
      <top/>
      <bottom style="thick">
        <color auto="1"/>
      </bottom>
      <diagonal/>
    </border>
    <border>
      <left/>
      <right/>
      <top/>
      <bottom style="thick">
        <color auto="1"/>
      </bottom>
      <diagonal/>
    </border>
    <border>
      <left style="thick">
        <color auto="1"/>
      </left>
      <right/>
      <top style="thick">
        <color auto="1"/>
      </top>
      <bottom/>
      <diagonal/>
    </border>
    <border>
      <left style="thick">
        <color auto="1"/>
      </left>
      <right/>
      <top/>
      <bottom/>
      <diagonal/>
    </border>
    <border>
      <left style="thick">
        <color auto="1"/>
      </left>
      <right/>
      <top/>
      <bottom style="medium">
        <color auto="1"/>
      </bottom>
      <diagonal/>
    </border>
    <border>
      <left style="thick">
        <color auto="1"/>
      </left>
      <right/>
      <top/>
      <bottom style="thick">
        <color auto="1"/>
      </bottom>
      <diagonal/>
    </border>
    <border>
      <left/>
      <right/>
      <top style="medium">
        <color theme="4"/>
      </top>
      <bottom/>
      <diagonal/>
    </border>
    <border>
      <left/>
      <right style="thin">
        <color auto="1"/>
      </right>
      <top style="medium">
        <color auto="1"/>
      </top>
      <bottom style="medium">
        <color auto="1"/>
      </bottom>
      <diagonal/>
    </border>
    <border>
      <left/>
      <right style="thin">
        <color auto="1"/>
      </right>
      <top/>
      <bottom style="medium">
        <color auto="1"/>
      </bottom>
      <diagonal/>
    </border>
    <border>
      <left/>
      <right style="thin">
        <color auto="1"/>
      </right>
      <top/>
      <bottom/>
      <diagonal/>
    </border>
    <border>
      <left style="medium">
        <color auto="1"/>
      </left>
      <right style="medium">
        <color auto="1"/>
      </right>
      <top style="thick">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ck">
        <color auto="1"/>
      </left>
      <right/>
      <top style="medium">
        <color auto="1"/>
      </top>
      <bottom style="thin">
        <color rgb="FFFF0000"/>
      </bottom>
      <diagonal/>
    </border>
    <border>
      <left style="medium">
        <color auto="1"/>
      </left>
      <right style="medium">
        <color auto="1"/>
      </right>
      <top style="medium">
        <color auto="1"/>
      </top>
      <bottom style="thin">
        <color rgb="FFFF0000"/>
      </bottom>
      <diagonal/>
    </border>
    <border>
      <left style="medium">
        <color auto="1"/>
      </left>
      <right style="thin">
        <color auto="1"/>
      </right>
      <top style="medium">
        <color auto="1"/>
      </top>
      <bottom style="thin">
        <color rgb="FFFF0000"/>
      </bottom>
      <diagonal/>
    </border>
    <border>
      <left style="thin">
        <color auto="1"/>
      </left>
      <right style="thin">
        <color auto="1"/>
      </right>
      <top style="medium">
        <color auto="1"/>
      </top>
      <bottom style="thin">
        <color rgb="FFFF0000"/>
      </bottom>
      <diagonal/>
    </border>
    <border>
      <left style="thin">
        <color auto="1"/>
      </left>
      <right style="thick">
        <color auto="1"/>
      </right>
      <top style="medium">
        <color auto="1"/>
      </top>
      <bottom style="thin">
        <color rgb="FFFF0000"/>
      </bottom>
      <diagonal/>
    </border>
    <border>
      <left style="thick">
        <color auto="1"/>
      </left>
      <right/>
      <top style="thin">
        <color rgb="FFFF0000"/>
      </top>
      <bottom style="thin">
        <color rgb="FFFF0000"/>
      </bottom>
      <diagonal/>
    </border>
    <border>
      <left style="medium">
        <color auto="1"/>
      </left>
      <right style="medium">
        <color auto="1"/>
      </right>
      <top style="thin">
        <color rgb="FFFF0000"/>
      </top>
      <bottom style="thin">
        <color rgb="FFFF0000"/>
      </bottom>
      <diagonal/>
    </border>
    <border>
      <left style="medium">
        <color auto="1"/>
      </left>
      <right style="thin">
        <color auto="1"/>
      </right>
      <top style="thin">
        <color rgb="FFFF0000"/>
      </top>
      <bottom style="thin">
        <color rgb="FFFF0000"/>
      </bottom>
      <diagonal/>
    </border>
    <border>
      <left style="thin">
        <color auto="1"/>
      </left>
      <right style="thin">
        <color auto="1"/>
      </right>
      <top style="thin">
        <color rgb="FFFF0000"/>
      </top>
      <bottom style="thin">
        <color rgb="FFFF0000"/>
      </bottom>
      <diagonal/>
    </border>
    <border>
      <left style="thin">
        <color auto="1"/>
      </left>
      <right style="thick">
        <color auto="1"/>
      </right>
      <top style="thin">
        <color rgb="FFFF0000"/>
      </top>
      <bottom style="thin">
        <color rgb="FFFF0000"/>
      </bottom>
      <diagonal/>
    </border>
    <border>
      <left style="thick">
        <color auto="1"/>
      </left>
      <right/>
      <top style="thin">
        <color rgb="FFFF0000"/>
      </top>
      <bottom style="medium">
        <color theme="4"/>
      </bottom>
      <diagonal/>
    </border>
    <border>
      <left style="medium">
        <color auto="1"/>
      </left>
      <right style="medium">
        <color auto="1"/>
      </right>
      <top style="thin">
        <color rgb="FFFF0000"/>
      </top>
      <bottom style="medium">
        <color theme="4"/>
      </bottom>
      <diagonal/>
    </border>
    <border>
      <left style="medium">
        <color auto="1"/>
      </left>
      <right style="thin">
        <color auto="1"/>
      </right>
      <top style="thin">
        <color rgb="FFFF0000"/>
      </top>
      <bottom style="medium">
        <color theme="4"/>
      </bottom>
      <diagonal/>
    </border>
    <border>
      <left style="thin">
        <color auto="1"/>
      </left>
      <right style="thin">
        <color auto="1"/>
      </right>
      <top style="thin">
        <color rgb="FFFF0000"/>
      </top>
      <bottom style="medium">
        <color theme="4"/>
      </bottom>
      <diagonal/>
    </border>
    <border>
      <left style="thin">
        <color auto="1"/>
      </left>
      <right style="thick">
        <color auto="1"/>
      </right>
      <top style="thin">
        <color rgb="FFFF0000"/>
      </top>
      <bottom style="medium">
        <color theme="4"/>
      </bottom>
      <diagonal/>
    </border>
    <border>
      <left style="thick">
        <color auto="1"/>
      </left>
      <right/>
      <top style="medium">
        <color theme="4"/>
      </top>
      <bottom style="thin">
        <color rgb="FFFF0000"/>
      </bottom>
      <diagonal/>
    </border>
    <border>
      <left style="medium">
        <color auto="1"/>
      </left>
      <right style="medium">
        <color auto="1"/>
      </right>
      <top style="medium">
        <color theme="4"/>
      </top>
      <bottom style="thin">
        <color rgb="FFFF0000"/>
      </bottom>
      <diagonal/>
    </border>
    <border>
      <left style="medium">
        <color auto="1"/>
      </left>
      <right style="thin">
        <color auto="1"/>
      </right>
      <top style="medium">
        <color theme="4"/>
      </top>
      <bottom style="thin">
        <color rgb="FFFF0000"/>
      </bottom>
      <diagonal/>
    </border>
    <border>
      <left style="thin">
        <color auto="1"/>
      </left>
      <right style="thin">
        <color auto="1"/>
      </right>
      <top style="medium">
        <color theme="4"/>
      </top>
      <bottom style="thin">
        <color rgb="FFFF0000"/>
      </bottom>
      <diagonal/>
    </border>
    <border>
      <left style="thin">
        <color auto="1"/>
      </left>
      <right style="thick">
        <color auto="1"/>
      </right>
      <top style="medium">
        <color theme="4"/>
      </top>
      <bottom style="thin">
        <color rgb="FFFF0000"/>
      </bottom>
      <diagonal/>
    </border>
    <border>
      <left style="thick">
        <color auto="1"/>
      </left>
      <right/>
      <top style="thin">
        <color rgb="FFFF0000"/>
      </top>
      <bottom style="thick">
        <color auto="1"/>
      </bottom>
      <diagonal/>
    </border>
    <border>
      <left style="medium">
        <color auto="1"/>
      </left>
      <right style="medium">
        <color auto="1"/>
      </right>
      <top style="thin">
        <color rgb="FFFF0000"/>
      </top>
      <bottom style="thick">
        <color auto="1"/>
      </bottom>
      <diagonal/>
    </border>
    <border>
      <left style="medium">
        <color auto="1"/>
      </left>
      <right style="thin">
        <color auto="1"/>
      </right>
      <top style="thin">
        <color rgb="FFFF0000"/>
      </top>
      <bottom style="thick">
        <color auto="1"/>
      </bottom>
      <diagonal/>
    </border>
    <border>
      <left style="thin">
        <color auto="1"/>
      </left>
      <right style="thin">
        <color auto="1"/>
      </right>
      <top style="thin">
        <color rgb="FFFF0000"/>
      </top>
      <bottom style="thick">
        <color auto="1"/>
      </bottom>
      <diagonal/>
    </border>
    <border>
      <left style="thin">
        <color auto="1"/>
      </left>
      <right style="thick">
        <color auto="1"/>
      </right>
      <top style="thin">
        <color rgb="FFFF0000"/>
      </top>
      <bottom style="thick">
        <color auto="1"/>
      </bottom>
      <diagonal/>
    </border>
    <border>
      <left style="medium">
        <color auto="1"/>
      </left>
      <right/>
      <top style="thick">
        <color auto="1"/>
      </top>
      <bottom style="medium">
        <color auto="1"/>
      </bottom>
      <diagonal/>
    </border>
    <border>
      <left/>
      <right/>
      <top style="thick">
        <color auto="1"/>
      </top>
      <bottom style="medium">
        <color auto="1"/>
      </bottom>
      <diagonal/>
    </border>
    <border>
      <left style="medium">
        <color auto="1"/>
      </left>
      <right style="medium">
        <color auto="1"/>
      </right>
      <top/>
      <bottom style="thin">
        <color rgb="FFFF0000"/>
      </bottom>
      <diagonal/>
    </border>
    <border>
      <left style="medium">
        <color auto="1"/>
      </left>
      <right style="medium">
        <color auto="1"/>
      </right>
      <top style="thin">
        <color rgb="FFFF0000"/>
      </top>
      <bottom style="medium">
        <color rgb="FF00B0F0"/>
      </bottom>
      <diagonal/>
    </border>
    <border>
      <left style="thick">
        <color auto="1"/>
      </left>
      <right style="medium">
        <color auto="1"/>
      </right>
      <top style="thin">
        <color rgb="FFFF0000"/>
      </top>
      <bottom style="medium">
        <color rgb="FF00B0F0"/>
      </bottom>
      <diagonal/>
    </border>
    <border>
      <left style="thick">
        <color auto="1"/>
      </left>
      <right/>
      <top/>
      <bottom style="thin">
        <color rgb="FFFF0000"/>
      </bottom>
      <diagonal/>
    </border>
    <border>
      <left style="medium">
        <color auto="1"/>
      </left>
      <right style="thin">
        <color auto="1"/>
      </right>
      <top style="thin">
        <color rgb="FFFF0000"/>
      </top>
      <bottom style="medium">
        <color rgb="FF00B0F0"/>
      </bottom>
      <diagonal/>
    </border>
    <border>
      <left style="thin">
        <color auto="1"/>
      </left>
      <right style="thin">
        <color auto="1"/>
      </right>
      <top style="thin">
        <color rgb="FFFF0000"/>
      </top>
      <bottom style="medium">
        <color rgb="FF00B0F0"/>
      </bottom>
      <diagonal/>
    </border>
    <border>
      <left style="thin">
        <color auto="1"/>
      </left>
      <right style="thick">
        <color auto="1"/>
      </right>
      <top style="thin">
        <color rgb="FFFF0000"/>
      </top>
      <bottom style="medium">
        <color rgb="FF00B0F0"/>
      </bottom>
      <diagonal/>
    </border>
    <border>
      <left style="medium">
        <color auto="1"/>
      </left>
      <right style="thin">
        <color auto="1"/>
      </right>
      <top style="medium">
        <color rgb="FF00B0F0"/>
      </top>
      <bottom style="thin">
        <color rgb="FFFF0000"/>
      </bottom>
      <diagonal/>
    </border>
    <border>
      <left style="thin">
        <color auto="1"/>
      </left>
      <right style="thin">
        <color auto="1"/>
      </right>
      <top style="medium">
        <color rgb="FF00B0F0"/>
      </top>
      <bottom style="thin">
        <color rgb="FFFF0000"/>
      </bottom>
      <diagonal/>
    </border>
    <border>
      <left style="thin">
        <color auto="1"/>
      </left>
      <right style="thick">
        <color auto="1"/>
      </right>
      <top style="medium">
        <color rgb="FF00B0F0"/>
      </top>
      <bottom style="thin">
        <color rgb="FFFF0000"/>
      </bottom>
      <diagonal/>
    </border>
    <border>
      <left/>
      <right/>
      <top/>
      <bottom style="medium">
        <color theme="4"/>
      </bottom>
      <diagonal/>
    </border>
    <border>
      <left style="thin">
        <color auto="1"/>
      </left>
      <right/>
      <top/>
      <bottom/>
      <diagonal/>
    </border>
    <border>
      <left/>
      <right/>
      <top style="thick">
        <color auto="1"/>
      </top>
      <bottom style="thin">
        <color auto="1"/>
      </bottom>
      <diagonal/>
    </border>
    <border>
      <left/>
      <right/>
      <top/>
      <bottom style="medium">
        <color auto="1"/>
      </bottom>
      <diagonal/>
    </border>
    <border>
      <left style="medium">
        <color auto="1"/>
      </left>
      <right/>
      <top style="medium">
        <color auto="1"/>
      </top>
      <bottom style="thin">
        <color rgb="FFFF0000"/>
      </bottom>
      <diagonal/>
    </border>
    <border>
      <left style="medium">
        <color auto="1"/>
      </left>
      <right/>
      <top style="thin">
        <color rgb="FFFF0000"/>
      </top>
      <bottom style="thin">
        <color rgb="FFFF0000"/>
      </bottom>
      <diagonal/>
    </border>
    <border>
      <left style="medium">
        <color auto="1"/>
      </left>
      <right/>
      <top style="thin">
        <color rgb="FFFF0000"/>
      </top>
      <bottom style="medium">
        <color rgb="FF00B0F0"/>
      </bottom>
      <diagonal/>
    </border>
    <border>
      <left style="medium">
        <color auto="1"/>
      </left>
      <right/>
      <top/>
      <bottom style="thin">
        <color rgb="FFFF0000"/>
      </bottom>
      <diagonal/>
    </border>
    <border>
      <left style="medium">
        <color auto="1"/>
      </left>
      <right/>
      <top style="thin">
        <color rgb="FFFF0000"/>
      </top>
      <bottom style="thick">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medium">
        <color theme="4"/>
      </left>
      <right/>
      <top/>
      <bottom/>
      <diagonal/>
    </border>
    <border>
      <left style="thick">
        <color auto="1"/>
      </left>
      <right style="medium">
        <color auto="1"/>
      </right>
      <top style="thin">
        <color rgb="FFFF0000"/>
      </top>
      <bottom style="medium">
        <color theme="8"/>
      </bottom>
      <diagonal/>
    </border>
    <border>
      <left style="medium">
        <color auto="1"/>
      </left>
      <right style="medium">
        <color auto="1"/>
      </right>
      <top style="thin">
        <color rgb="FFFF0000"/>
      </top>
      <bottom style="medium">
        <color theme="8"/>
      </bottom>
      <diagonal/>
    </border>
    <border>
      <left style="thick">
        <color auto="1"/>
      </left>
      <right/>
      <top style="medium">
        <color theme="8"/>
      </top>
      <bottom style="thin">
        <color rgb="FFFF0000"/>
      </bottom>
      <diagonal/>
    </border>
    <border>
      <left style="medium">
        <color auto="1"/>
      </left>
      <right style="medium">
        <color auto="1"/>
      </right>
      <top style="medium">
        <color theme="8"/>
      </top>
      <bottom style="thin">
        <color rgb="FFFF0000"/>
      </bottom>
      <diagonal/>
    </border>
    <border>
      <left style="thin">
        <color auto="1"/>
      </left>
      <right style="medium">
        <color auto="1"/>
      </right>
      <top style="medium">
        <color auto="1"/>
      </top>
      <bottom style="thin">
        <color rgb="FFFF0000"/>
      </bottom>
      <diagonal/>
    </border>
    <border>
      <left style="thin">
        <color auto="1"/>
      </left>
      <right style="medium">
        <color auto="1"/>
      </right>
      <top style="thin">
        <color rgb="FFFF0000"/>
      </top>
      <bottom style="thin">
        <color rgb="FFFF0000"/>
      </bottom>
      <diagonal/>
    </border>
    <border>
      <left style="medium">
        <color auto="1"/>
      </left>
      <right style="thin">
        <color auto="1"/>
      </right>
      <top style="thin">
        <color rgb="FFFF0000"/>
      </top>
      <bottom style="medium">
        <color theme="8"/>
      </bottom>
      <diagonal/>
    </border>
    <border>
      <left style="thin">
        <color auto="1"/>
      </left>
      <right style="thin">
        <color auto="1"/>
      </right>
      <top style="thin">
        <color rgb="FFFF0000"/>
      </top>
      <bottom style="medium">
        <color theme="8"/>
      </bottom>
      <diagonal/>
    </border>
    <border>
      <left style="thin">
        <color auto="1"/>
      </left>
      <right style="medium">
        <color auto="1"/>
      </right>
      <top style="thin">
        <color rgb="FFFF0000"/>
      </top>
      <bottom style="medium">
        <color theme="8"/>
      </bottom>
      <diagonal/>
    </border>
    <border>
      <left style="medium">
        <color auto="1"/>
      </left>
      <right style="thin">
        <color auto="1"/>
      </right>
      <top style="medium">
        <color theme="8"/>
      </top>
      <bottom style="thin">
        <color rgb="FFFF0000"/>
      </bottom>
      <diagonal/>
    </border>
    <border>
      <left style="thin">
        <color auto="1"/>
      </left>
      <right style="thin">
        <color auto="1"/>
      </right>
      <top style="medium">
        <color theme="8"/>
      </top>
      <bottom style="thin">
        <color rgb="FFFF0000"/>
      </bottom>
      <diagonal/>
    </border>
    <border>
      <left style="thin">
        <color auto="1"/>
      </left>
      <right style="medium">
        <color auto="1"/>
      </right>
      <top style="medium">
        <color theme="8"/>
      </top>
      <bottom style="thin">
        <color rgb="FFFF0000"/>
      </bottom>
      <diagonal/>
    </border>
    <border>
      <left style="thin">
        <color auto="1"/>
      </left>
      <right style="medium">
        <color auto="1"/>
      </right>
      <top style="thin">
        <color rgb="FFFF0000"/>
      </top>
      <bottom style="thick">
        <color auto="1"/>
      </bottom>
      <diagonal/>
    </border>
    <border>
      <left style="medium">
        <color auto="1"/>
      </left>
      <right/>
      <top/>
      <bottom/>
      <diagonal/>
    </border>
    <border>
      <left/>
      <right style="medium">
        <color auto="1"/>
      </right>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medium">
        <color auto="1"/>
      </right>
      <top style="medium">
        <color auto="1"/>
      </top>
      <bottom style="medium">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style="medium">
        <color auto="1"/>
      </right>
      <top style="thick">
        <color auto="1"/>
      </top>
      <bottom style="thick">
        <color auto="1"/>
      </bottom>
      <diagonal/>
    </border>
    <border>
      <left style="medium">
        <color auto="1"/>
      </left>
      <right/>
      <top style="thick">
        <color auto="1"/>
      </top>
      <bottom style="thick">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ck">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diagonal/>
    </border>
    <border>
      <left style="thin">
        <color auto="1"/>
      </left>
      <right/>
      <top/>
      <bottom style="thick">
        <color auto="1"/>
      </bottom>
      <diagonal/>
    </border>
    <border>
      <left style="thin">
        <color auto="1"/>
      </left>
      <right style="thin">
        <color auto="1"/>
      </right>
      <top/>
      <bottom style="thick">
        <color auto="1"/>
      </bottom>
      <diagonal/>
    </border>
    <border>
      <left/>
      <right style="thin">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medium">
        <color auto="1"/>
      </left>
      <right style="medium">
        <color auto="1"/>
      </right>
      <top style="thick">
        <color auto="1"/>
      </top>
      <bottom style="medium">
        <color auto="1"/>
      </bottom>
      <diagonal/>
    </border>
    <border>
      <left style="thin">
        <color auto="1"/>
      </left>
      <right style="thin">
        <color auto="1"/>
      </right>
      <top style="medium">
        <color auto="1"/>
      </top>
      <bottom style="medium">
        <color rgb="FFFF0000"/>
      </bottom>
      <diagonal/>
    </border>
    <border>
      <left style="thin">
        <color auto="1"/>
      </left>
      <right style="thick">
        <color auto="1"/>
      </right>
      <top style="medium">
        <color auto="1"/>
      </top>
      <bottom style="medium">
        <color rgb="FFFF0000"/>
      </bottom>
      <diagonal/>
    </border>
    <border>
      <left/>
      <right/>
      <top style="medium">
        <color auto="1"/>
      </top>
      <bottom style="medium">
        <color auto="1"/>
      </bottom>
      <diagonal/>
    </border>
    <border>
      <left/>
      <right style="thick">
        <color auto="1"/>
      </right>
      <top style="medium">
        <color auto="1"/>
      </top>
      <bottom style="medium">
        <color auto="1"/>
      </bottom>
      <diagonal/>
    </border>
    <border>
      <left style="thin">
        <color auto="1"/>
      </left>
      <right/>
      <top style="medium">
        <color auto="1"/>
      </top>
      <bottom style="medium">
        <color auto="1"/>
      </bottom>
      <diagonal/>
    </border>
    <border>
      <left style="thick">
        <color theme="1"/>
      </left>
      <right/>
      <top style="thick">
        <color theme="1"/>
      </top>
      <bottom/>
      <diagonal/>
    </border>
    <border>
      <left/>
      <right/>
      <top style="thick">
        <color theme="1"/>
      </top>
      <bottom/>
      <diagonal/>
    </border>
    <border>
      <left/>
      <right style="thick">
        <color auto="1"/>
      </right>
      <top style="thick">
        <color theme="1"/>
      </top>
      <bottom/>
      <diagonal/>
    </border>
    <border>
      <left style="thick">
        <color theme="1"/>
      </left>
      <right/>
      <top style="medium">
        <color auto="1"/>
      </top>
      <bottom style="medium">
        <color auto="1"/>
      </bottom>
      <diagonal/>
    </border>
    <border>
      <left style="thick">
        <color theme="1"/>
      </left>
      <right style="thin">
        <color auto="1"/>
      </right>
      <top style="medium">
        <color auto="1"/>
      </top>
      <bottom style="medium">
        <color rgb="FFFF0000"/>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rgb="FFFF0000"/>
      </left>
      <right style="thin">
        <color rgb="FFFF0000"/>
      </right>
      <top/>
      <bottom style="thin">
        <color rgb="FFFF0000"/>
      </bottom>
      <diagonal/>
    </border>
    <border>
      <left style="thin">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medium">
        <color rgb="FF00B0F0"/>
      </bottom>
      <diagonal/>
    </border>
    <border>
      <left style="thin">
        <color rgb="FFFF0000"/>
      </left>
      <right style="thin">
        <color rgb="FFFF0000"/>
      </right>
      <top style="thin">
        <color rgb="FFFF0000"/>
      </top>
      <bottom style="medium">
        <color rgb="FF00B0F0"/>
      </bottom>
      <diagonal/>
    </border>
    <border>
      <left style="thin">
        <color rgb="FFFF0000"/>
      </left>
      <right style="medium">
        <color rgb="FFFF0000"/>
      </right>
      <top style="thin">
        <color rgb="FFFF0000"/>
      </top>
      <bottom style="medium">
        <color rgb="FF00B0F0"/>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medium">
        <color auto="1"/>
      </left>
      <right/>
      <top style="thick">
        <color auto="1"/>
      </top>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thick">
        <color auto="1"/>
      </bottom>
      <diagonal/>
    </border>
    <border>
      <left style="thin">
        <color auto="1"/>
      </left>
      <right style="thick">
        <color auto="1"/>
      </right>
      <top style="thin">
        <color auto="1"/>
      </top>
      <bottom style="medium">
        <color auto="1"/>
      </bottom>
      <diagonal/>
    </border>
    <border>
      <left style="thick">
        <color auto="1"/>
      </left>
      <right/>
      <top style="thick">
        <color auto="1"/>
      </top>
      <bottom style="medium">
        <color auto="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auto="1"/>
      </left>
      <right style="thick">
        <color rgb="FFFF0000"/>
      </right>
      <top/>
      <bottom/>
      <diagonal/>
    </border>
    <border>
      <left style="thin">
        <color auto="1"/>
      </left>
      <right style="thick">
        <color rgb="FFFF0000"/>
      </right>
      <top/>
      <bottom style="thick">
        <color rgb="FFFF0000"/>
      </bottom>
      <diagonal/>
    </border>
    <border>
      <left style="thin">
        <color auto="1"/>
      </left>
      <right style="thin">
        <color auto="1"/>
      </right>
      <top/>
      <bottom style="thick">
        <color rgb="FFFF0000"/>
      </bottom>
      <diagonal/>
    </border>
    <border>
      <left style="thin">
        <color auto="1"/>
      </left>
      <right style="thick">
        <color rgb="FFFF0000"/>
      </right>
      <top style="thin">
        <color auto="1"/>
      </top>
      <bottom style="thin">
        <color auto="1"/>
      </bottom>
      <diagonal/>
    </border>
    <border>
      <left style="thin">
        <color auto="1"/>
      </left>
      <right style="thin">
        <color auto="1"/>
      </right>
      <top style="thick">
        <color rgb="FFFF0000"/>
      </top>
      <bottom/>
      <diagonal/>
    </border>
    <border>
      <left style="thin">
        <color auto="1"/>
      </left>
      <right style="thick">
        <color rgb="FFFF0000"/>
      </right>
      <top style="thick">
        <color rgb="FFFF0000"/>
      </top>
      <bottom/>
      <diagonal/>
    </border>
    <border>
      <left style="thick">
        <color rgb="FFFF0000"/>
      </left>
      <right style="thin">
        <color auto="1"/>
      </right>
      <top/>
      <bottom/>
      <diagonal/>
    </border>
    <border>
      <left style="thin">
        <color auto="1"/>
      </left>
      <right/>
      <top/>
      <bottom style="medium">
        <color auto="1"/>
      </bottom>
      <diagonal/>
    </border>
    <border>
      <left style="thin">
        <color auto="1"/>
      </left>
      <right/>
      <top style="thick">
        <color rgb="FFFF0000"/>
      </top>
      <bottom/>
      <diagonal/>
    </border>
    <border>
      <left/>
      <right style="thin">
        <color auto="1"/>
      </right>
      <top style="thick">
        <color rgb="FFFF0000"/>
      </top>
      <bottom/>
      <diagonal/>
    </border>
    <border>
      <left/>
      <right style="thick">
        <color rgb="FFFF0000"/>
      </right>
      <top/>
      <bottom style="thin">
        <color auto="1"/>
      </bottom>
      <diagonal/>
    </border>
    <border>
      <left/>
      <right style="thick">
        <color rgb="FFFF0000"/>
      </right>
      <top style="thin">
        <color auto="1"/>
      </top>
      <bottom/>
      <diagonal/>
    </border>
  </borders>
  <cellStyleXfs count="3">
    <xf numFmtId="0" fontId="0" fillId="0" borderId="0"/>
    <xf numFmtId="0" fontId="1" fillId="0" borderId="0"/>
    <xf numFmtId="9" fontId="1" fillId="0" borderId="0" applyFont="0" applyFill="0" applyBorder="0" applyAlignment="0" applyProtection="0"/>
  </cellStyleXfs>
  <cellXfs count="343">
    <xf numFmtId="0" fontId="0" fillId="0" borderId="0" xfId="0"/>
    <xf numFmtId="0" fontId="0" fillId="0" borderId="0" xfId="0" applyAlignment="1">
      <alignment vertical="center"/>
    </xf>
    <xf numFmtId="0" fontId="0" fillId="0" borderId="0" xfId="0" applyBorder="1"/>
    <xf numFmtId="0" fontId="0" fillId="0" borderId="2" xfId="0" applyBorder="1"/>
    <xf numFmtId="0" fontId="0" fillId="0" borderId="3" xfId="0" applyBorder="1"/>
    <xf numFmtId="0" fontId="0" fillId="0" borderId="12" xfId="0" applyBorder="1"/>
    <xf numFmtId="0" fontId="0" fillId="0" borderId="17" xfId="0" applyBorder="1"/>
    <xf numFmtId="0" fontId="0" fillId="0" borderId="19" xfId="0" applyBorder="1"/>
    <xf numFmtId="0" fontId="0" fillId="0" borderId="20" xfId="0" applyBorder="1"/>
    <xf numFmtId="0" fontId="0" fillId="0" borderId="24" xfId="0" applyBorder="1" applyAlignment="1">
      <alignment vertical="center"/>
    </xf>
    <xf numFmtId="0" fontId="0" fillId="0" borderId="25" xfId="0" applyBorder="1"/>
    <xf numFmtId="2" fontId="0" fillId="0" borderId="26" xfId="0" applyNumberFormat="1" applyBorder="1"/>
    <xf numFmtId="2" fontId="0" fillId="0" borderId="27" xfId="0" applyNumberFormat="1" applyBorder="1"/>
    <xf numFmtId="2" fontId="0" fillId="0" borderId="28" xfId="0" applyNumberFormat="1" applyBorder="1"/>
    <xf numFmtId="0" fontId="0" fillId="0" borderId="29" xfId="0" applyBorder="1" applyAlignment="1">
      <alignment vertical="center"/>
    </xf>
    <xf numFmtId="0" fontId="0" fillId="0" borderId="30" xfId="0" applyBorder="1"/>
    <xf numFmtId="2" fontId="0" fillId="0" borderId="31" xfId="0" applyNumberFormat="1" applyBorder="1"/>
    <xf numFmtId="2" fontId="0" fillId="0" borderId="32" xfId="0" applyNumberFormat="1" applyBorder="1"/>
    <xf numFmtId="2" fontId="0" fillId="0" borderId="33" xfId="0" applyNumberFormat="1" applyBorder="1"/>
    <xf numFmtId="0" fontId="0" fillId="0" borderId="34" xfId="0" applyBorder="1" applyAlignment="1">
      <alignment vertical="center"/>
    </xf>
    <xf numFmtId="0" fontId="0" fillId="0" borderId="35" xfId="0" applyBorder="1"/>
    <xf numFmtId="2" fontId="0" fillId="0" borderId="36" xfId="0" applyNumberFormat="1" applyBorder="1"/>
    <xf numFmtId="2" fontId="0" fillId="0" borderId="37" xfId="0" applyNumberFormat="1" applyBorder="1"/>
    <xf numFmtId="2" fontId="0" fillId="0" borderId="38" xfId="0" applyNumberFormat="1" applyBorder="1"/>
    <xf numFmtId="0" fontId="0" fillId="0" borderId="39" xfId="0" applyBorder="1" applyAlignment="1">
      <alignment vertical="center"/>
    </xf>
    <xf numFmtId="0" fontId="0" fillId="0" borderId="40" xfId="0" applyBorder="1"/>
    <xf numFmtId="2" fontId="0" fillId="0" borderId="41" xfId="0" applyNumberFormat="1" applyBorder="1"/>
    <xf numFmtId="2" fontId="0" fillId="0" borderId="42" xfId="0" applyNumberFormat="1" applyBorder="1"/>
    <xf numFmtId="2" fontId="0" fillId="0" borderId="43" xfId="0" applyNumberFormat="1" applyBorder="1"/>
    <xf numFmtId="0" fontId="0" fillId="0" borderId="44" xfId="0" applyBorder="1" applyAlignment="1">
      <alignment vertical="center"/>
    </xf>
    <xf numFmtId="0" fontId="0" fillId="0" borderId="45" xfId="0" applyBorder="1"/>
    <xf numFmtId="2" fontId="0" fillId="0" borderId="46" xfId="0" applyNumberFormat="1" applyBorder="1"/>
    <xf numFmtId="2" fontId="0" fillId="0" borderId="47" xfId="0" applyNumberFormat="1" applyBorder="1"/>
    <xf numFmtId="2" fontId="0" fillId="0" borderId="48" xfId="0" applyNumberFormat="1" applyBorder="1"/>
    <xf numFmtId="0" fontId="1" fillId="0" borderId="4" xfId="1" applyBorder="1"/>
    <xf numFmtId="0" fontId="0" fillId="0" borderId="0" xfId="0" applyBorder="1" applyAlignment="1"/>
    <xf numFmtId="0" fontId="0" fillId="0" borderId="51" xfId="0" applyBorder="1"/>
    <xf numFmtId="0" fontId="0" fillId="0" borderId="52" xfId="0" applyBorder="1"/>
    <xf numFmtId="0" fontId="0" fillId="0" borderId="54" xfId="0" applyBorder="1" applyAlignment="1">
      <alignment vertical="center"/>
    </xf>
    <xf numFmtId="0" fontId="0" fillId="0" borderId="53" xfId="0" applyBorder="1" applyAlignment="1">
      <alignment vertical="center"/>
    </xf>
    <xf numFmtId="0" fontId="0" fillId="0" borderId="5" xfId="0" applyBorder="1" applyAlignment="1"/>
    <xf numFmtId="0" fontId="0" fillId="0" borderId="6" xfId="0" applyBorder="1" applyAlignment="1"/>
    <xf numFmtId="0" fontId="0" fillId="0" borderId="7" xfId="0" applyBorder="1" applyAlignment="1"/>
    <xf numFmtId="0" fontId="0" fillId="0" borderId="5" xfId="0" applyBorder="1"/>
    <xf numFmtId="0" fontId="0" fillId="0" borderId="6" xfId="0" applyBorder="1"/>
    <xf numFmtId="0" fontId="0" fillId="0" borderId="7" xfId="0" applyBorder="1"/>
    <xf numFmtId="0" fontId="0" fillId="0" borderId="26" xfId="0" applyBorder="1"/>
    <xf numFmtId="0" fontId="0" fillId="0" borderId="27" xfId="0" applyBorder="1"/>
    <xf numFmtId="0" fontId="0" fillId="0" borderId="28" xfId="0" applyBorder="1"/>
    <xf numFmtId="0" fontId="0" fillId="0" borderId="31" xfId="0" applyBorder="1"/>
    <xf numFmtId="0" fontId="0" fillId="0" borderId="32" xfId="0" applyBorder="1"/>
    <xf numFmtId="0" fontId="0" fillId="0" borderId="33" xfId="0" applyBorder="1"/>
    <xf numFmtId="0" fontId="0" fillId="0" borderId="55" xfId="0" applyBorder="1"/>
    <xf numFmtId="0" fontId="0" fillId="0" borderId="56" xfId="0" applyBorder="1"/>
    <xf numFmtId="0" fontId="0" fillId="0" borderId="57" xfId="0" applyBorder="1"/>
    <xf numFmtId="0" fontId="0" fillId="0" borderId="58" xfId="0" applyBorder="1"/>
    <xf numFmtId="0" fontId="0" fillId="0" borderId="59" xfId="0" applyBorder="1"/>
    <xf numFmtId="0" fontId="0" fillId="0" borderId="60" xfId="0" applyBorder="1"/>
    <xf numFmtId="0" fontId="0" fillId="0" borderId="46" xfId="0" applyBorder="1"/>
    <xf numFmtId="0" fontId="0" fillId="0" borderId="47" xfId="0" applyBorder="1"/>
    <xf numFmtId="0" fontId="0" fillId="0" borderId="48" xfId="0" applyBorder="1"/>
    <xf numFmtId="0" fontId="0" fillId="0" borderId="0" xfId="0" applyAlignment="1">
      <alignment textRotation="75"/>
    </xf>
    <xf numFmtId="0" fontId="2" fillId="0" borderId="0" xfId="0" applyFont="1" applyFill="1" applyBorder="1"/>
    <xf numFmtId="0" fontId="3" fillId="0" borderId="0" xfId="0" applyFont="1" applyFill="1" applyBorder="1"/>
    <xf numFmtId="0" fontId="3" fillId="0" borderId="13" xfId="0" applyFont="1" applyFill="1" applyBorder="1"/>
    <xf numFmtId="0" fontId="3" fillId="0" borderId="9" xfId="0" applyFont="1" applyFill="1" applyBorder="1"/>
    <xf numFmtId="0" fontId="3" fillId="0" borderId="10" xfId="0" applyFont="1" applyFill="1" applyBorder="1"/>
    <xf numFmtId="0" fontId="3" fillId="0" borderId="14" xfId="0" applyFont="1" applyFill="1" applyBorder="1"/>
    <xf numFmtId="0" fontId="3" fillId="0" borderId="1" xfId="0" applyFont="1" applyFill="1" applyBorder="1"/>
    <xf numFmtId="0" fontId="3" fillId="0" borderId="16" xfId="0" applyFont="1" applyFill="1" applyBorder="1"/>
    <xf numFmtId="0" fontId="3" fillId="0" borderId="12" xfId="0" applyFont="1" applyFill="1" applyBorder="1"/>
    <xf numFmtId="0" fontId="3" fillId="0" borderId="11" xfId="0" applyFont="1" applyFill="1" applyBorder="1"/>
    <xf numFmtId="0" fontId="0" fillId="2" borderId="0" xfId="0" applyFill="1"/>
    <xf numFmtId="0" fontId="0" fillId="2" borderId="12" xfId="0" applyFill="1" applyBorder="1"/>
    <xf numFmtId="0" fontId="5" fillId="0" borderId="0" xfId="0" applyFont="1"/>
    <xf numFmtId="0" fontId="0" fillId="0" borderId="61" xfId="0" applyBorder="1"/>
    <xf numFmtId="0" fontId="0" fillId="0" borderId="4" xfId="1" applyFont="1" applyBorder="1"/>
    <xf numFmtId="0" fontId="0" fillId="0" borderId="0" xfId="0" applyFill="1" applyBorder="1" applyAlignment="1"/>
    <xf numFmtId="0" fontId="0" fillId="0" borderId="62" xfId="0" applyBorder="1"/>
    <xf numFmtId="0" fontId="0" fillId="0" borderId="62" xfId="0" applyBorder="1" applyAlignment="1"/>
    <xf numFmtId="1" fontId="0" fillId="0" borderId="20" xfId="0" applyNumberFormat="1" applyBorder="1" applyAlignment="1"/>
    <xf numFmtId="2" fontId="0" fillId="0" borderId="0" xfId="0" applyNumberFormat="1"/>
    <xf numFmtId="1" fontId="0" fillId="0" borderId="0" xfId="0" applyNumberFormat="1"/>
    <xf numFmtId="0" fontId="0" fillId="0" borderId="0" xfId="0" applyBorder="1" applyAlignment="1">
      <alignment horizontal="center"/>
    </xf>
    <xf numFmtId="2" fontId="0" fillId="0" borderId="63" xfId="0" applyNumberFormat="1" applyBorder="1"/>
    <xf numFmtId="0" fontId="0" fillId="0" borderId="63" xfId="0" applyBorder="1" applyAlignment="1"/>
    <xf numFmtId="2" fontId="0" fillId="0" borderId="0" xfId="0" applyNumberFormat="1" applyBorder="1"/>
    <xf numFmtId="0" fontId="0" fillId="0" borderId="65" xfId="0" applyBorder="1"/>
    <xf numFmtId="0" fontId="0" fillId="0" borderId="66" xfId="0" applyBorder="1"/>
    <xf numFmtId="0" fontId="0" fillId="0" borderId="67" xfId="0" applyBorder="1"/>
    <xf numFmtId="0" fontId="0" fillId="0" borderId="68" xfId="0" applyBorder="1"/>
    <xf numFmtId="0" fontId="0" fillId="0" borderId="69" xfId="0" applyBorder="1"/>
    <xf numFmtId="0" fontId="0" fillId="0" borderId="70" xfId="0" applyBorder="1"/>
    <xf numFmtId="0" fontId="0" fillId="0" borderId="71" xfId="0" applyBorder="1"/>
    <xf numFmtId="0" fontId="0" fillId="0" borderId="72" xfId="0" applyBorder="1"/>
    <xf numFmtId="2" fontId="0" fillId="0" borderId="73" xfId="0" applyNumberFormat="1" applyBorder="1"/>
    <xf numFmtId="2" fontId="0" fillId="0" borderId="74" xfId="0" applyNumberFormat="1" applyBorder="1"/>
    <xf numFmtId="2" fontId="0" fillId="0" borderId="75" xfId="0" applyNumberFormat="1" applyBorder="1"/>
    <xf numFmtId="2" fontId="0" fillId="0" borderId="76" xfId="0" applyNumberFormat="1" applyBorder="1"/>
    <xf numFmtId="2" fontId="0" fillId="0" borderId="77" xfId="0" applyNumberFormat="1" applyBorder="1"/>
    <xf numFmtId="2" fontId="0" fillId="0" borderId="78" xfId="0" applyNumberFormat="1" applyBorder="1"/>
    <xf numFmtId="2" fontId="0" fillId="0" borderId="79" xfId="0" applyNumberFormat="1" applyBorder="1"/>
    <xf numFmtId="2" fontId="0" fillId="0" borderId="80" xfId="0" applyNumberFormat="1" applyBorder="1"/>
    <xf numFmtId="165" fontId="0" fillId="0" borderId="0" xfId="0" applyNumberFormat="1"/>
    <xf numFmtId="2" fontId="0" fillId="0" borderId="64" xfId="0" applyNumberFormat="1" applyBorder="1" applyAlignment="1">
      <alignment horizontal="center"/>
    </xf>
    <xf numFmtId="0" fontId="0" fillId="0" borderId="64" xfId="0" applyBorder="1" applyAlignment="1">
      <alignment horizontal="center"/>
    </xf>
    <xf numFmtId="2" fontId="0" fillId="2" borderId="0" xfId="0" applyNumberFormat="1" applyFill="1"/>
    <xf numFmtId="2" fontId="0" fillId="2" borderId="0" xfId="0" applyNumberFormat="1" applyFill="1" applyBorder="1" applyAlignment="1"/>
    <xf numFmtId="2" fontId="0" fillId="2" borderId="0" xfId="0" applyNumberFormat="1" applyFill="1" applyBorder="1"/>
    <xf numFmtId="0" fontId="9" fillId="0" borderId="0" xfId="0" applyFont="1"/>
    <xf numFmtId="0" fontId="0" fillId="0" borderId="62" xfId="1" applyFont="1" applyBorder="1"/>
    <xf numFmtId="0" fontId="1" fillId="0" borderId="62" xfId="1" applyBorder="1"/>
    <xf numFmtId="2" fontId="0" fillId="0" borderId="62" xfId="0" applyNumberFormat="1" applyFill="1" applyBorder="1"/>
    <xf numFmtId="2" fontId="0" fillId="0" borderId="20" xfId="0" applyNumberFormat="1" applyFill="1" applyBorder="1"/>
    <xf numFmtId="2" fontId="0" fillId="0" borderId="20" xfId="0" applyNumberFormat="1" applyFill="1" applyBorder="1" applyAlignment="1"/>
    <xf numFmtId="0" fontId="0" fillId="0" borderId="4" xfId="0" applyFill="1" applyBorder="1"/>
    <xf numFmtId="0" fontId="0" fillId="0" borderId="86" xfId="0" applyBorder="1" applyAlignment="1"/>
    <xf numFmtId="0" fontId="0" fillId="0" borderId="85" xfId="1" applyFont="1" applyBorder="1"/>
    <xf numFmtId="2" fontId="0" fillId="0" borderId="85" xfId="0" applyNumberFormat="1" applyFill="1" applyBorder="1"/>
    <xf numFmtId="2" fontId="0" fillId="0" borderId="84" xfId="0" applyNumberFormat="1" applyFill="1" applyBorder="1"/>
    <xf numFmtId="2" fontId="0" fillId="0" borderId="87" xfId="0" applyNumberFormat="1" applyBorder="1"/>
    <xf numFmtId="2" fontId="0" fillId="0" borderId="4" xfId="0" applyNumberFormat="1" applyBorder="1"/>
    <xf numFmtId="0" fontId="0" fillId="0" borderId="88" xfId="0" applyBorder="1"/>
    <xf numFmtId="0" fontId="0" fillId="0" borderId="89" xfId="0" applyBorder="1" applyAlignment="1">
      <alignment vertical="center"/>
    </xf>
    <xf numFmtId="0" fontId="0" fillId="0" borderId="90" xfId="0" applyBorder="1"/>
    <xf numFmtId="0" fontId="0" fillId="0" borderId="91" xfId="0" applyBorder="1" applyAlignment="1">
      <alignment vertical="center"/>
    </xf>
    <xf numFmtId="0" fontId="0" fillId="0" borderId="92" xfId="0" applyBorder="1"/>
    <xf numFmtId="1" fontId="0" fillId="0" borderId="26" xfId="0" applyNumberFormat="1" applyBorder="1"/>
    <xf numFmtId="1" fontId="0" fillId="0" borderId="27" xfId="0" applyNumberFormat="1" applyBorder="1"/>
    <xf numFmtId="1" fontId="0" fillId="0" borderId="93" xfId="0" applyNumberFormat="1" applyBorder="1"/>
    <xf numFmtId="1" fontId="0" fillId="0" borderId="31" xfId="0" applyNumberFormat="1" applyBorder="1"/>
    <xf numFmtId="1" fontId="0" fillId="0" borderId="32" xfId="0" applyNumberFormat="1" applyBorder="1"/>
    <xf numFmtId="1" fontId="0" fillId="0" borderId="94" xfId="0" applyNumberFormat="1" applyBorder="1"/>
    <xf numFmtId="1" fontId="0" fillId="0" borderId="95" xfId="0" applyNumberFormat="1" applyBorder="1"/>
    <xf numFmtId="1" fontId="0" fillId="0" borderId="96" xfId="0" applyNumberFormat="1" applyBorder="1"/>
    <xf numFmtId="1" fontId="0" fillId="0" borderId="97" xfId="0" applyNumberFormat="1" applyBorder="1"/>
    <xf numFmtId="1" fontId="0" fillId="0" borderId="98" xfId="0" applyNumberFormat="1" applyBorder="1"/>
    <xf numFmtId="1" fontId="0" fillId="0" borderId="99" xfId="0" applyNumberFormat="1" applyBorder="1"/>
    <xf numFmtId="1" fontId="0" fillId="0" borderId="100" xfId="0" applyNumberFormat="1" applyBorder="1"/>
    <xf numFmtId="1" fontId="0" fillId="0" borderId="46" xfId="0" applyNumberFormat="1" applyBorder="1"/>
    <xf numFmtId="1" fontId="0" fillId="0" borderId="47" xfId="0" applyNumberFormat="1" applyBorder="1"/>
    <xf numFmtId="1" fontId="0" fillId="0" borderId="101" xfId="0" applyNumberFormat="1" applyBorder="1"/>
    <xf numFmtId="0" fontId="0" fillId="0" borderId="0" xfId="0" applyBorder="1" applyAlignment="1">
      <alignment horizontal="center"/>
    </xf>
    <xf numFmtId="2" fontId="0" fillId="0" borderId="93" xfId="0" applyNumberFormat="1" applyBorder="1"/>
    <xf numFmtId="2" fontId="0" fillId="0" borderId="94" xfId="0" applyNumberFormat="1" applyBorder="1"/>
    <xf numFmtId="2" fontId="0" fillId="0" borderId="101" xfId="0" applyNumberFormat="1" applyBorder="1"/>
    <xf numFmtId="0" fontId="0" fillId="0" borderId="13" xfId="0" applyBorder="1"/>
    <xf numFmtId="0" fontId="0" fillId="0" borderId="14" xfId="0" applyBorder="1"/>
    <xf numFmtId="0" fontId="0" fillId="0" borderId="24" xfId="0" applyBorder="1"/>
    <xf numFmtId="0" fontId="0" fillId="0" borderId="29" xfId="0" applyBorder="1"/>
    <xf numFmtId="0" fontId="0" fillId="0" borderId="44" xfId="0" applyBorder="1"/>
    <xf numFmtId="0" fontId="0" fillId="0" borderId="15" xfId="0" applyBorder="1"/>
    <xf numFmtId="0" fontId="10" fillId="0" borderId="106" xfId="0" applyFont="1" applyBorder="1" applyAlignment="1"/>
    <xf numFmtId="0" fontId="0" fillId="0" borderId="0" xfId="0" applyBorder="1" applyAlignment="1">
      <alignment vertical="center"/>
    </xf>
    <xf numFmtId="0" fontId="0" fillId="0" borderId="0" xfId="0" applyBorder="1" applyAlignment="1">
      <alignment vertical="center" wrapText="1"/>
    </xf>
    <xf numFmtId="0" fontId="0" fillId="0" borderId="102" xfId="0" applyBorder="1"/>
    <xf numFmtId="0" fontId="0" fillId="0" borderId="103" xfId="0" applyBorder="1"/>
    <xf numFmtId="0" fontId="0" fillId="0" borderId="103" xfId="0" applyBorder="1" applyAlignment="1"/>
    <xf numFmtId="0" fontId="0" fillId="0" borderId="104" xfId="0" applyBorder="1"/>
    <xf numFmtId="0" fontId="0" fillId="0" borderId="4" xfId="0" applyBorder="1"/>
    <xf numFmtId="0" fontId="0" fillId="0" borderId="105" xfId="0" applyBorder="1"/>
    <xf numFmtId="1" fontId="0" fillId="0" borderId="104" xfId="0" applyNumberFormat="1" applyBorder="1" applyAlignment="1"/>
    <xf numFmtId="1" fontId="0" fillId="0" borderId="4" xfId="0" applyNumberFormat="1" applyBorder="1" applyAlignment="1"/>
    <xf numFmtId="1" fontId="0" fillId="0" borderId="105" xfId="0" applyNumberFormat="1" applyBorder="1" applyAlignment="1"/>
    <xf numFmtId="0" fontId="0" fillId="0" borderId="102" xfId="0" applyBorder="1" applyAlignment="1"/>
    <xf numFmtId="9" fontId="0" fillId="0" borderId="0" xfId="0" applyNumberFormat="1" applyBorder="1" applyAlignment="1"/>
    <xf numFmtId="0" fontId="7" fillId="0" borderId="111" xfId="0" applyFont="1" applyBorder="1" applyAlignment="1">
      <alignment horizontal="center"/>
    </xf>
    <xf numFmtId="0" fontId="7" fillId="0" borderId="108" xfId="0" applyFont="1" applyBorder="1" applyAlignment="1">
      <alignment horizontal="center"/>
    </xf>
    <xf numFmtId="0" fontId="7" fillId="0" borderId="110" xfId="0" applyFont="1" applyBorder="1" applyAlignment="1">
      <alignment horizontal="center"/>
    </xf>
    <xf numFmtId="0" fontId="7" fillId="0" borderId="109" xfId="0" applyFont="1" applyBorder="1" applyAlignment="1">
      <alignment horizontal="center"/>
    </xf>
    <xf numFmtId="0" fontId="7" fillId="0" borderId="107" xfId="0" applyFont="1" applyBorder="1" applyAlignment="1">
      <alignment horizontal="center"/>
    </xf>
    <xf numFmtId="0" fontId="11" fillId="0" borderId="70" xfId="0" applyFont="1" applyBorder="1"/>
    <xf numFmtId="0" fontId="11" fillId="0" borderId="71" xfId="0" applyFont="1" applyBorder="1"/>
    <xf numFmtId="0" fontId="11" fillId="0" borderId="72" xfId="0" applyFont="1" applyBorder="1"/>
    <xf numFmtId="2" fontId="0" fillId="0" borderId="104" xfId="0" applyNumberFormat="1" applyBorder="1"/>
    <xf numFmtId="2" fontId="0" fillId="0" borderId="105" xfId="0" applyNumberFormat="1" applyBorder="1"/>
    <xf numFmtId="2" fontId="0" fillId="0" borderId="115" xfId="0" applyNumberFormat="1" applyBorder="1"/>
    <xf numFmtId="2" fontId="0" fillId="0" borderId="2" xfId="0" applyNumberFormat="1" applyBorder="1"/>
    <xf numFmtId="2" fontId="0" fillId="0" borderId="116" xfId="0" applyNumberFormat="1" applyBorder="1"/>
    <xf numFmtId="0" fontId="0" fillId="0" borderId="0" xfId="0" applyFill="1" applyBorder="1"/>
    <xf numFmtId="0" fontId="13" fillId="0" borderId="62" xfId="0" applyFont="1" applyBorder="1"/>
    <xf numFmtId="0" fontId="0" fillId="0" borderId="14" xfId="0" applyBorder="1" applyAlignment="1"/>
    <xf numFmtId="0" fontId="0" fillId="0" borderId="14" xfId="0" applyFill="1" applyBorder="1" applyAlignment="1"/>
    <xf numFmtId="0" fontId="0" fillId="0" borderId="16" xfId="0" applyFill="1" applyBorder="1" applyAlignment="1"/>
    <xf numFmtId="0" fontId="13" fillId="0" borderId="118" xfId="0" applyFont="1" applyBorder="1"/>
    <xf numFmtId="0" fontId="1" fillId="0" borderId="119" xfId="1" applyBorder="1"/>
    <xf numFmtId="2" fontId="0" fillId="0" borderId="12" xfId="0" applyNumberFormat="1" applyBorder="1"/>
    <xf numFmtId="0" fontId="0" fillId="0" borderId="118" xfId="0" applyBorder="1"/>
    <xf numFmtId="1" fontId="0" fillId="0" borderId="120" xfId="0" applyNumberFormat="1" applyBorder="1" applyAlignment="1"/>
    <xf numFmtId="0" fontId="0" fillId="0" borderId="122" xfId="0" applyBorder="1"/>
    <xf numFmtId="0" fontId="0" fillId="0" borderId="63" xfId="0" applyBorder="1"/>
    <xf numFmtId="0" fontId="0" fillId="0" borderId="125" xfId="0" applyBorder="1"/>
    <xf numFmtId="0" fontId="0" fillId="0" borderId="126" xfId="0" applyBorder="1"/>
    <xf numFmtId="0" fontId="0" fillId="0" borderId="127" xfId="0" applyBorder="1"/>
    <xf numFmtId="0" fontId="0" fillId="0" borderId="83" xfId="0" applyBorder="1"/>
    <xf numFmtId="0" fontId="0" fillId="0" borderId="82" xfId="0" applyBorder="1"/>
    <xf numFmtId="0" fontId="0" fillId="0" borderId="128" xfId="0" applyFill="1" applyBorder="1"/>
    <xf numFmtId="0" fontId="0" fillId="0" borderId="129" xfId="0" applyBorder="1"/>
    <xf numFmtId="0" fontId="0" fillId="0" borderId="128" xfId="0" applyBorder="1"/>
    <xf numFmtId="0" fontId="0" fillId="0" borderId="4" xfId="0" applyBorder="1" applyAlignment="1"/>
    <xf numFmtId="0" fontId="0" fillId="0" borderId="119" xfId="0" applyBorder="1"/>
    <xf numFmtId="0" fontId="12" fillId="0" borderId="0" xfId="0" applyFont="1"/>
    <xf numFmtId="2" fontId="0" fillId="0" borderId="55" xfId="0" applyNumberFormat="1" applyBorder="1"/>
    <xf numFmtId="2" fontId="0" fillId="0" borderId="56" xfId="0" applyNumberFormat="1" applyBorder="1"/>
    <xf numFmtId="2" fontId="0" fillId="0" borderId="57" xfId="0" applyNumberFormat="1" applyBorder="1"/>
    <xf numFmtId="2" fontId="0" fillId="0" borderId="58" xfId="0" applyNumberFormat="1" applyBorder="1"/>
    <xf numFmtId="2" fontId="0" fillId="0" borderId="59" xfId="0" applyNumberFormat="1" applyBorder="1"/>
    <xf numFmtId="2" fontId="0" fillId="0" borderId="60" xfId="0" applyNumberFormat="1" applyBorder="1"/>
    <xf numFmtId="0" fontId="0" fillId="0" borderId="130" xfId="0" applyBorder="1"/>
    <xf numFmtId="0" fontId="0" fillId="0" borderId="131" xfId="0" applyBorder="1"/>
    <xf numFmtId="0" fontId="0" fillId="0" borderId="132" xfId="0" applyBorder="1"/>
    <xf numFmtId="0" fontId="0" fillId="0" borderId="140" xfId="0" applyBorder="1"/>
    <xf numFmtId="2" fontId="0" fillId="0" borderId="141" xfId="0" applyNumberFormat="1" applyBorder="1"/>
    <xf numFmtId="2" fontId="0" fillId="0" borderId="142" xfId="0" applyNumberFormat="1" applyBorder="1"/>
    <xf numFmtId="2" fontId="0" fillId="0" borderId="143" xfId="0" applyNumberFormat="1" applyBorder="1"/>
    <xf numFmtId="2" fontId="0" fillId="0" borderId="144" xfId="0" applyNumberFormat="1" applyBorder="1"/>
    <xf numFmtId="2" fontId="0" fillId="0" borderId="145" xfId="0" applyNumberFormat="1" applyBorder="1"/>
    <xf numFmtId="2" fontId="0" fillId="0" borderId="146" xfId="0" applyNumberFormat="1" applyBorder="1"/>
    <xf numFmtId="2" fontId="0" fillId="0" borderId="147" xfId="0" applyNumberFormat="1" applyBorder="1"/>
    <xf numFmtId="2" fontId="0" fillId="0" borderId="148" xfId="0" applyNumberFormat="1" applyBorder="1"/>
    <xf numFmtId="2" fontId="0" fillId="0" borderId="149" xfId="0" applyNumberFormat="1" applyBorder="1"/>
    <xf numFmtId="2" fontId="0" fillId="0" borderId="150" xfId="0" applyNumberFormat="1" applyBorder="1"/>
    <xf numFmtId="2" fontId="0" fillId="0" borderId="151" xfId="0" applyNumberFormat="1" applyBorder="1"/>
    <xf numFmtId="2" fontId="0" fillId="0" borderId="152" xfId="0" applyNumberFormat="1" applyBorder="1"/>
    <xf numFmtId="2" fontId="0" fillId="0" borderId="153" xfId="0" applyNumberFormat="1" applyBorder="1"/>
    <xf numFmtId="2" fontId="0" fillId="0" borderId="154" xfId="0" applyNumberFormat="1" applyBorder="1"/>
    <xf numFmtId="2" fontId="0" fillId="0" borderId="155" xfId="0" applyNumberFormat="1" applyBorder="1"/>
    <xf numFmtId="9" fontId="0" fillId="2" borderId="156" xfId="2" applyFont="1" applyFill="1" applyBorder="1" applyAlignment="1"/>
    <xf numFmtId="9" fontId="0" fillId="2" borderId="157" xfId="2" applyFont="1" applyFill="1" applyBorder="1" applyAlignment="1"/>
    <xf numFmtId="0" fontId="0" fillId="0" borderId="16" xfId="0" applyBorder="1" applyAlignment="1"/>
    <xf numFmtId="9" fontId="0" fillId="2" borderId="158" xfId="2" applyFont="1" applyFill="1" applyBorder="1"/>
    <xf numFmtId="0" fontId="0" fillId="0" borderId="160" xfId="0" applyBorder="1" applyAlignment="1">
      <alignment horizontal="center"/>
    </xf>
    <xf numFmtId="9" fontId="0" fillId="2" borderId="161" xfId="2" applyFont="1" applyFill="1" applyBorder="1" applyAlignment="1"/>
    <xf numFmtId="9" fontId="0" fillId="2" borderId="162" xfId="2" applyFont="1" applyFill="1" applyBorder="1" applyAlignment="1"/>
    <xf numFmtId="9" fontId="0" fillId="2" borderId="163" xfId="2" applyFont="1" applyFill="1" applyBorder="1"/>
    <xf numFmtId="0" fontId="0" fillId="0" borderId="164" xfId="0" applyBorder="1" applyAlignment="1">
      <alignment horizontal="center"/>
    </xf>
    <xf numFmtId="0" fontId="0" fillId="0" borderId="169" xfId="0" applyBorder="1"/>
    <xf numFmtId="0" fontId="0" fillId="0" borderId="171" xfId="0" applyBorder="1"/>
    <xf numFmtId="0" fontId="0" fillId="0" borderId="166" xfId="0" applyBorder="1" applyAlignment="1"/>
    <xf numFmtId="0" fontId="0" fillId="0" borderId="166" xfId="0" applyBorder="1"/>
    <xf numFmtId="2" fontId="0" fillId="0" borderId="0" xfId="0" applyNumberFormat="1" applyBorder="1" applyAlignment="1"/>
    <xf numFmtId="2" fontId="0" fillId="0" borderId="174" xfId="0" applyNumberFormat="1" applyBorder="1" applyAlignment="1"/>
    <xf numFmtId="2" fontId="0" fillId="0" borderId="175" xfId="0" applyNumberFormat="1" applyBorder="1" applyAlignment="1"/>
    <xf numFmtId="2" fontId="0" fillId="0" borderId="4" xfId="0" applyNumberFormat="1" applyBorder="1" applyAlignment="1"/>
    <xf numFmtId="2" fontId="0" fillId="0" borderId="176" xfId="0" applyNumberFormat="1" applyBorder="1" applyAlignment="1"/>
    <xf numFmtId="0" fontId="0" fillId="0" borderId="128" xfId="0" applyBorder="1" applyAlignment="1"/>
    <xf numFmtId="0" fontId="0" fillId="0" borderId="177" xfId="0" applyBorder="1" applyAlignment="1"/>
    <xf numFmtId="0" fontId="0" fillId="0" borderId="169" xfId="0" applyBorder="1" applyAlignment="1"/>
    <xf numFmtId="0" fontId="0" fillId="0" borderId="180" xfId="0" applyBorder="1"/>
    <xf numFmtId="0" fontId="0" fillId="0" borderId="172" xfId="0" applyBorder="1" applyAlignment="1">
      <alignment horizontal="center"/>
    </xf>
    <xf numFmtId="2" fontId="0" fillId="0" borderId="87" xfId="0" applyNumberFormat="1" applyBorder="1" applyAlignment="1"/>
    <xf numFmtId="2" fontId="0" fillId="0" borderId="185" xfId="0" applyNumberFormat="1" applyBorder="1"/>
    <xf numFmtId="2" fontId="0" fillId="0" borderId="170" xfId="0" applyNumberFormat="1" applyBorder="1"/>
    <xf numFmtId="2" fontId="0" fillId="0" borderId="173" xfId="0" applyNumberFormat="1" applyBorder="1"/>
    <xf numFmtId="2" fontId="0" fillId="0" borderId="88" xfId="0" applyNumberFormat="1" applyBorder="1"/>
    <xf numFmtId="166" fontId="0" fillId="0" borderId="0" xfId="2" applyNumberFormat="1" applyFont="1"/>
    <xf numFmtId="166" fontId="0" fillId="0" borderId="26" xfId="2" applyNumberFormat="1" applyFont="1" applyBorder="1"/>
    <xf numFmtId="166" fontId="0" fillId="0" borderId="27" xfId="2" applyNumberFormat="1" applyFont="1" applyBorder="1"/>
    <xf numFmtId="166" fontId="0" fillId="0" borderId="28" xfId="2" applyNumberFormat="1" applyFont="1" applyBorder="1"/>
    <xf numFmtId="166" fontId="0" fillId="0" borderId="31" xfId="2" applyNumberFormat="1" applyFont="1" applyBorder="1"/>
    <xf numFmtId="166" fontId="0" fillId="0" borderId="32" xfId="2" applyNumberFormat="1" applyFont="1" applyBorder="1"/>
    <xf numFmtId="166" fontId="0" fillId="0" borderId="33" xfId="2" applyNumberFormat="1" applyFont="1" applyBorder="1"/>
    <xf numFmtId="166" fontId="0" fillId="0" borderId="55" xfId="2" applyNumberFormat="1" applyFont="1" applyBorder="1"/>
    <xf numFmtId="166" fontId="0" fillId="0" borderId="56" xfId="2" applyNumberFormat="1" applyFont="1" applyBorder="1"/>
    <xf numFmtId="166" fontId="0" fillId="0" borderId="57" xfId="2" applyNumberFormat="1" applyFont="1" applyBorder="1"/>
    <xf numFmtId="166" fontId="0" fillId="0" borderId="58" xfId="2" applyNumberFormat="1" applyFont="1" applyBorder="1"/>
    <xf numFmtId="166" fontId="0" fillId="0" borderId="59" xfId="2" applyNumberFormat="1" applyFont="1" applyBorder="1"/>
    <xf numFmtId="166" fontId="0" fillId="0" borderId="60" xfId="2" applyNumberFormat="1" applyFont="1" applyBorder="1"/>
    <xf numFmtId="166" fontId="0" fillId="0" borderId="46" xfId="2" applyNumberFormat="1" applyFont="1" applyBorder="1"/>
    <xf numFmtId="166" fontId="0" fillId="0" borderId="47" xfId="2" applyNumberFormat="1" applyFont="1" applyBorder="1"/>
    <xf numFmtId="166" fontId="0" fillId="0" borderId="48" xfId="2" applyNumberFormat="1" applyFont="1" applyBorder="1"/>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18"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2" fontId="0" fillId="0" borderId="117" xfId="0" applyNumberFormat="1" applyBorder="1" applyAlignment="1">
      <alignment horizontal="center" vertical="center" wrapText="1"/>
    </xf>
    <xf numFmtId="2" fontId="0" fillId="0" borderId="121" xfId="0" applyNumberFormat="1" applyBorder="1" applyAlignment="1">
      <alignment horizontal="center" vertical="center" wrapText="1"/>
    </xf>
    <xf numFmtId="0" fontId="0" fillId="0" borderId="0" xfId="0" applyBorder="1" applyAlignment="1">
      <alignment horizontal="center" vertical="center" wrapText="1"/>
    </xf>
    <xf numFmtId="9" fontId="0" fillId="2" borderId="0" xfId="2" applyFont="1" applyFill="1" applyBorder="1" applyAlignment="1">
      <alignment horizontal="center" vertical="center"/>
    </xf>
    <xf numFmtId="0" fontId="0" fillId="0" borderId="0" xfId="0" applyFill="1" applyBorder="1" applyAlignment="1">
      <alignment horizontal="center"/>
    </xf>
    <xf numFmtId="0" fontId="0" fillId="2" borderId="0" xfId="0" applyFill="1" applyBorder="1" applyAlignment="1">
      <alignment horizontal="center"/>
    </xf>
    <xf numFmtId="164" fontId="0" fillId="0" borderId="62" xfId="0" applyNumberFormat="1" applyBorder="1" applyAlignment="1">
      <alignment horizontal="center" vertical="center" wrapText="1"/>
    </xf>
    <xf numFmtId="164" fontId="0" fillId="0" borderId="118" xfId="0" applyNumberFormat="1" applyBorder="1" applyAlignment="1">
      <alignment horizontal="center" vertical="center" wrapText="1"/>
    </xf>
    <xf numFmtId="0" fontId="0" fillId="0" borderId="49" xfId="0" applyBorder="1" applyAlignment="1">
      <alignment horizontal="center"/>
    </xf>
    <xf numFmtId="0" fontId="0" fillId="0" borderId="50" xfId="0" applyBorder="1" applyAlignment="1">
      <alignment horizontal="center"/>
    </xf>
    <xf numFmtId="0" fontId="0" fillId="0" borderId="8" xfId="0" applyBorder="1" applyAlignment="1">
      <alignment horizontal="center"/>
    </xf>
    <xf numFmtId="2" fontId="0" fillId="0" borderId="139" xfId="0" applyNumberFormat="1" applyBorder="1" applyAlignment="1">
      <alignment horizontal="center"/>
    </xf>
    <xf numFmtId="2" fontId="0" fillId="0" borderId="133" xfId="0" applyNumberFormat="1" applyBorder="1" applyAlignment="1">
      <alignment horizontal="center"/>
    </xf>
    <xf numFmtId="0" fontId="0" fillId="0" borderId="135" xfId="0" applyBorder="1" applyAlignment="1">
      <alignment horizontal="center"/>
    </xf>
    <xf numFmtId="0" fontId="0" fillId="0" borderId="134" xfId="0" applyBorder="1" applyAlignment="1">
      <alignment horizontal="center"/>
    </xf>
    <xf numFmtId="0" fontId="0" fillId="0" borderId="136" xfId="0" applyBorder="1" applyAlignment="1">
      <alignment horizontal="center"/>
    </xf>
    <xf numFmtId="0" fontId="0" fillId="0" borderId="137" xfId="0" applyBorder="1" applyAlignment="1">
      <alignment horizontal="center"/>
    </xf>
    <xf numFmtId="0" fontId="0" fillId="0" borderId="138" xfId="0" applyBorder="1" applyAlignment="1">
      <alignment horizontal="center"/>
    </xf>
    <xf numFmtId="0" fontId="0" fillId="0" borderId="83" xfId="0" applyBorder="1" applyAlignment="1">
      <alignment horizontal="center"/>
    </xf>
    <xf numFmtId="0" fontId="0" fillId="0" borderId="82" xfId="0" applyBorder="1" applyAlignment="1">
      <alignment horizontal="center"/>
    </xf>
    <xf numFmtId="0" fontId="7" fillId="0" borderId="123" xfId="0" applyFont="1" applyBorder="1" applyAlignment="1">
      <alignment horizontal="center"/>
    </xf>
    <xf numFmtId="0" fontId="7" fillId="0" borderId="63" xfId="0" applyFont="1" applyBorder="1" applyAlignment="1">
      <alignment horizontal="center"/>
    </xf>
    <xf numFmtId="0" fontId="7" fillId="0" borderId="124" xfId="0" applyFont="1" applyBorder="1" applyAlignment="1">
      <alignment horizontal="center"/>
    </xf>
    <xf numFmtId="0" fontId="0" fillId="0" borderId="178" xfId="0" applyBorder="1" applyAlignment="1">
      <alignment horizontal="center"/>
    </xf>
    <xf numFmtId="0" fontId="0" fillId="0" borderId="179" xfId="0" applyBorder="1" applyAlignment="1">
      <alignment horizontal="center"/>
    </xf>
    <xf numFmtId="2" fontId="0" fillId="0" borderId="172" xfId="0" applyNumberFormat="1" applyBorder="1" applyAlignment="1">
      <alignment horizontal="center"/>
    </xf>
    <xf numFmtId="2" fontId="0" fillId="0" borderId="173" xfId="0" applyNumberFormat="1" applyBorder="1" applyAlignment="1">
      <alignment horizontal="center"/>
    </xf>
    <xf numFmtId="0" fontId="0" fillId="0" borderId="167" xfId="0" applyBorder="1" applyAlignment="1">
      <alignment horizontal="center"/>
    </xf>
    <xf numFmtId="0" fontId="0" fillId="0" borderId="168" xfId="0" applyBorder="1" applyAlignment="1">
      <alignment horizontal="center"/>
    </xf>
    <xf numFmtId="0" fontId="0" fillId="0" borderId="0" xfId="0" applyBorder="1" applyAlignment="1">
      <alignment horizontal="center"/>
    </xf>
    <xf numFmtId="0" fontId="0" fillId="0" borderId="170" xfId="0" applyBorder="1" applyAlignment="1">
      <alignment horizontal="center"/>
    </xf>
    <xf numFmtId="2" fontId="0" fillId="0" borderId="0" xfId="0" applyNumberFormat="1" applyBorder="1" applyAlignment="1">
      <alignment horizontal="center"/>
    </xf>
    <xf numFmtId="2" fontId="0" fillId="0" borderId="170" xfId="0" applyNumberFormat="1" applyBorder="1" applyAlignment="1">
      <alignment horizontal="center"/>
    </xf>
    <xf numFmtId="0" fontId="7" fillId="0" borderId="0" xfId="0" applyFont="1" applyAlignment="1">
      <alignment horizontal="center"/>
    </xf>
    <xf numFmtId="0" fontId="7" fillId="0" borderId="0" xfId="0" applyFont="1" applyBorder="1" applyAlignment="1">
      <alignment horizontal="center"/>
    </xf>
    <xf numFmtId="0" fontId="7" fillId="0" borderId="20" xfId="0" applyFont="1" applyBorder="1" applyAlignment="1">
      <alignment horizontal="center"/>
    </xf>
    <xf numFmtId="0" fontId="0" fillId="0" borderId="62" xfId="0" applyBorder="1" applyAlignment="1">
      <alignment horizontal="center"/>
    </xf>
    <xf numFmtId="0" fontId="0" fillId="0" borderId="20" xfId="0" applyBorder="1" applyAlignment="1">
      <alignment horizontal="center"/>
    </xf>
    <xf numFmtId="164" fontId="0" fillId="0" borderId="4" xfId="0" applyNumberFormat="1" applyBorder="1" applyAlignment="1">
      <alignment horizontal="center" vertical="center" wrapText="1"/>
    </xf>
    <xf numFmtId="0" fontId="0" fillId="0" borderId="165" xfId="0" applyBorder="1" applyAlignment="1">
      <alignment horizontal="center"/>
    </xf>
    <xf numFmtId="2" fontId="0" fillId="0" borderId="64" xfId="0" applyNumberFormat="1" applyBorder="1" applyAlignment="1">
      <alignment horizontal="center"/>
    </xf>
    <xf numFmtId="0" fontId="0" fillId="0" borderId="64" xfId="0" applyBorder="1" applyAlignment="1">
      <alignment horizontal="center"/>
    </xf>
    <xf numFmtId="0" fontId="0" fillId="0" borderId="19" xfId="0" applyBorder="1" applyAlignment="1">
      <alignment horizontal="center"/>
    </xf>
    <xf numFmtId="2" fontId="0" fillId="0" borderId="62" xfId="0" applyNumberFormat="1" applyBorder="1" applyAlignment="1">
      <alignment horizontal="center" vertical="center" wrapText="1"/>
    </xf>
    <xf numFmtId="0" fontId="0" fillId="0" borderId="159" xfId="0" applyBorder="1" applyAlignment="1">
      <alignment horizontal="center"/>
    </xf>
    <xf numFmtId="0" fontId="0" fillId="0" borderId="0" xfId="0" applyAlignment="1">
      <alignment horizontal="center"/>
    </xf>
    <xf numFmtId="9" fontId="0" fillId="2" borderId="0" xfId="2" applyFont="1" applyFill="1" applyAlignment="1">
      <alignment horizontal="center"/>
    </xf>
    <xf numFmtId="165" fontId="0" fillId="0" borderId="0" xfId="0" applyNumberFormat="1" applyAlignment="1">
      <alignment horizontal="center" vertical="center"/>
    </xf>
    <xf numFmtId="2" fontId="0" fillId="0" borderId="181" xfId="0" applyNumberFormat="1" applyBorder="1" applyAlignment="1">
      <alignment horizontal="center"/>
    </xf>
    <xf numFmtId="0" fontId="0" fillId="0" borderId="112" xfId="0" applyBorder="1" applyAlignment="1">
      <alignment horizontal="center"/>
    </xf>
    <xf numFmtId="0" fontId="0" fillId="0" borderId="113" xfId="0" applyBorder="1" applyAlignment="1">
      <alignment horizontal="center"/>
    </xf>
    <xf numFmtId="0" fontId="0" fillId="0" borderId="114" xfId="0" applyBorder="1" applyAlignment="1">
      <alignment horizontal="center"/>
    </xf>
    <xf numFmtId="0" fontId="0" fillId="0" borderId="172" xfId="0" applyBorder="1" applyAlignment="1">
      <alignment horizontal="center"/>
    </xf>
    <xf numFmtId="0" fontId="0" fillId="0" borderId="182" xfId="0" applyBorder="1" applyAlignment="1">
      <alignment horizontal="center"/>
    </xf>
    <xf numFmtId="0" fontId="0" fillId="0" borderId="183" xfId="0" applyBorder="1" applyAlignment="1">
      <alignment horizontal="center"/>
    </xf>
    <xf numFmtId="0" fontId="0" fillId="0" borderId="81" xfId="0" applyBorder="1" applyAlignment="1">
      <alignment horizontal="center"/>
    </xf>
    <xf numFmtId="0" fontId="0" fillId="0" borderId="184" xfId="0" applyBorder="1" applyAlignment="1">
      <alignment horizontal="center"/>
    </xf>
    <xf numFmtId="0" fontId="0" fillId="0" borderId="0" xfId="0" applyAlignment="1">
      <alignment horizontal="left" vertical="center" wrapText="1"/>
    </xf>
    <xf numFmtId="0" fontId="0" fillId="0" borderId="20" xfId="0" applyBorder="1" applyAlignment="1"/>
    <xf numFmtId="0" fontId="0" fillId="0" borderId="180" xfId="0" applyBorder="1" applyAlignment="1"/>
    <xf numFmtId="0" fontId="0" fillId="0" borderId="180" xfId="0" applyBorder="1" applyAlignment="1">
      <alignment horizontal="center"/>
    </xf>
  </cellXfs>
  <cellStyles count="3">
    <cellStyle name="Normal" xfId="0" builtinId="0"/>
    <cellStyle name="Normal 2" xfId="1"/>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'Constraint 2'!$H$116</c:f>
              <c:strCache>
                <c:ptCount val="1"/>
                <c:pt idx="0">
                  <c:v>Central</c:v>
                </c:pt>
              </c:strCache>
            </c:strRef>
          </c:tx>
          <c:invertIfNegative val="0"/>
          <c:cat>
            <c:multiLvlStrRef>
              <c:f>'Constraint 2'!$I$114:$P$115</c:f>
              <c:multiLvlStrCache>
                <c:ptCount val="8"/>
                <c:lvl>
                  <c:pt idx="0">
                    <c:v>Single-family buildings </c:v>
                  </c:pt>
                  <c:pt idx="1">
                    <c:v>Multi-family buildings</c:v>
                  </c:pt>
                  <c:pt idx="2">
                    <c:v>Single-family buildings </c:v>
                  </c:pt>
                  <c:pt idx="3">
                    <c:v>Multi-family buildings</c:v>
                  </c:pt>
                  <c:pt idx="4">
                    <c:v>Single-family buildings </c:v>
                  </c:pt>
                  <c:pt idx="5">
                    <c:v>Multi-family buildings</c:v>
                  </c:pt>
                  <c:pt idx="6">
                    <c:v>Single-family buildings </c:v>
                  </c:pt>
                  <c:pt idx="7">
                    <c:v>Multi-family buildings</c:v>
                  </c:pt>
                </c:lvl>
                <c:lvl>
                  <c:pt idx="0">
                    <c:v>Max. capac. (GW) - scen 0</c:v>
                  </c:pt>
                  <c:pt idx="2">
                    <c:v>Max. capac. (GW) - scen 1</c:v>
                  </c:pt>
                  <c:pt idx="4">
                    <c:v>Max. capac. (GW) - scen 2</c:v>
                  </c:pt>
                  <c:pt idx="6">
                    <c:v>Max. capac. (GW) - scen 3</c:v>
                  </c:pt>
                </c:lvl>
              </c:multiLvlStrCache>
            </c:multiLvlStrRef>
          </c:cat>
          <c:val>
            <c:numRef>
              <c:f>'Constraint 2'!$I$116:$P$116</c:f>
              <c:numCache>
                <c:formatCode>0.00</c:formatCode>
                <c:ptCount val="8"/>
                <c:pt idx="0">
                  <c:v>10.821880891970512</c:v>
                </c:pt>
                <c:pt idx="1">
                  <c:v>4.0455978728550575</c:v>
                </c:pt>
                <c:pt idx="2">
                  <c:v>1.7736242161423044</c:v>
                </c:pt>
                <c:pt idx="3">
                  <c:v>2.1139720441486416</c:v>
                </c:pt>
                <c:pt idx="4">
                  <c:v>0.80668701217784267</c:v>
                </c:pt>
                <c:pt idx="5">
                  <c:v>1.0918269095930389</c:v>
                </c:pt>
                <c:pt idx="6">
                  <c:v>0.48401220730670558</c:v>
                </c:pt>
                <c:pt idx="7">
                  <c:v>0.65509614575582331</c:v>
                </c:pt>
              </c:numCache>
            </c:numRef>
          </c:val>
        </c:ser>
        <c:ser>
          <c:idx val="1"/>
          <c:order val="1"/>
          <c:tx>
            <c:strRef>
              <c:f>'Constraint 2'!$H$117</c:f>
              <c:strCache>
                <c:ptCount val="1"/>
                <c:pt idx="0">
                  <c:v>Decentral</c:v>
                </c:pt>
              </c:strCache>
            </c:strRef>
          </c:tx>
          <c:invertIfNegative val="0"/>
          <c:cat>
            <c:multiLvlStrRef>
              <c:f>'Constraint 2'!$I$114:$P$115</c:f>
              <c:multiLvlStrCache>
                <c:ptCount val="8"/>
                <c:lvl>
                  <c:pt idx="0">
                    <c:v>Single-family buildings </c:v>
                  </c:pt>
                  <c:pt idx="1">
                    <c:v>Multi-family buildings</c:v>
                  </c:pt>
                  <c:pt idx="2">
                    <c:v>Single-family buildings </c:v>
                  </c:pt>
                  <c:pt idx="3">
                    <c:v>Multi-family buildings</c:v>
                  </c:pt>
                  <c:pt idx="4">
                    <c:v>Single-family buildings </c:v>
                  </c:pt>
                  <c:pt idx="5">
                    <c:v>Multi-family buildings</c:v>
                  </c:pt>
                  <c:pt idx="6">
                    <c:v>Single-family buildings </c:v>
                  </c:pt>
                  <c:pt idx="7">
                    <c:v>Multi-family buildings</c:v>
                  </c:pt>
                </c:lvl>
                <c:lvl>
                  <c:pt idx="0">
                    <c:v>Max. capac. (GW) - scen 0</c:v>
                  </c:pt>
                  <c:pt idx="2">
                    <c:v>Max. capac. (GW) - scen 1</c:v>
                  </c:pt>
                  <c:pt idx="4">
                    <c:v>Max. capac. (GW) - scen 2</c:v>
                  </c:pt>
                  <c:pt idx="6">
                    <c:v>Max. capac. (GW) - scen 3</c:v>
                  </c:pt>
                </c:lvl>
              </c:multiLvlStrCache>
            </c:multiLvlStrRef>
          </c:cat>
          <c:val>
            <c:numRef>
              <c:f>'Constraint 2'!$I$117:$P$117</c:f>
              <c:numCache>
                <c:formatCode>0.00</c:formatCode>
                <c:ptCount val="8"/>
                <c:pt idx="0">
                  <c:v>14.08342916713041</c:v>
                </c:pt>
                <c:pt idx="1">
                  <c:v>1.5908167611109909</c:v>
                </c:pt>
                <c:pt idx="2">
                  <c:v>2.2720924772912223</c:v>
                </c:pt>
                <c:pt idx="3">
                  <c:v>0.75366065256290848</c:v>
                </c:pt>
                <c:pt idx="4">
                  <c:v>1.0466201546028744</c:v>
                </c:pt>
                <c:pt idx="5">
                  <c:v>0.39499297529456839</c:v>
                </c:pt>
                <c:pt idx="6">
                  <c:v>0.62797209276172461</c:v>
                </c:pt>
                <c:pt idx="7">
                  <c:v>0.23699578517674094</c:v>
                </c:pt>
              </c:numCache>
            </c:numRef>
          </c:val>
        </c:ser>
        <c:ser>
          <c:idx val="2"/>
          <c:order val="2"/>
          <c:tx>
            <c:strRef>
              <c:f>'Constraint 2'!$H$118</c:f>
              <c:strCache>
                <c:ptCount val="1"/>
                <c:pt idx="0">
                  <c:v>Individual</c:v>
                </c:pt>
              </c:strCache>
            </c:strRef>
          </c:tx>
          <c:invertIfNegative val="0"/>
          <c:cat>
            <c:multiLvlStrRef>
              <c:f>'Constraint 2'!$I$114:$P$115</c:f>
              <c:multiLvlStrCache>
                <c:ptCount val="8"/>
                <c:lvl>
                  <c:pt idx="0">
                    <c:v>Single-family buildings </c:v>
                  </c:pt>
                  <c:pt idx="1">
                    <c:v>Multi-family buildings</c:v>
                  </c:pt>
                  <c:pt idx="2">
                    <c:v>Single-family buildings </c:v>
                  </c:pt>
                  <c:pt idx="3">
                    <c:v>Multi-family buildings</c:v>
                  </c:pt>
                  <c:pt idx="4">
                    <c:v>Single-family buildings </c:v>
                  </c:pt>
                  <c:pt idx="5">
                    <c:v>Multi-family buildings</c:v>
                  </c:pt>
                  <c:pt idx="6">
                    <c:v>Single-family buildings </c:v>
                  </c:pt>
                  <c:pt idx="7">
                    <c:v>Multi-family buildings</c:v>
                  </c:pt>
                </c:lvl>
                <c:lvl>
                  <c:pt idx="0">
                    <c:v>Max. capac. (GW) - scen 0</c:v>
                  </c:pt>
                  <c:pt idx="2">
                    <c:v>Max. capac. (GW) - scen 1</c:v>
                  </c:pt>
                  <c:pt idx="4">
                    <c:v>Max. capac. (GW) - scen 2</c:v>
                  </c:pt>
                  <c:pt idx="6">
                    <c:v>Max. capac. (GW) - scen 3</c:v>
                  </c:pt>
                </c:lvl>
              </c:multiLvlStrCache>
            </c:multiLvlStrRef>
          </c:cat>
          <c:val>
            <c:numRef>
              <c:f>'Constraint 2'!$I$118:$P$118</c:f>
              <c:numCache>
                <c:formatCode>0.00</c:formatCode>
                <c:ptCount val="8"/>
                <c:pt idx="0">
                  <c:v>14.058882909679399</c:v>
                </c:pt>
                <c:pt idx="1">
                  <c:v>0.24879537171966123</c:v>
                </c:pt>
                <c:pt idx="2">
                  <c:v>2.4547495236111505</c:v>
                </c:pt>
                <c:pt idx="3">
                  <c:v>7.7421529357761032E-2</c:v>
                </c:pt>
                <c:pt idx="4">
                  <c:v>1.0964769165652792</c:v>
                </c:pt>
                <c:pt idx="5">
                  <c:v>3.6536730063325015E-2</c:v>
                </c:pt>
                <c:pt idx="6">
                  <c:v>0.65788614993916761</c:v>
                </c:pt>
                <c:pt idx="7">
                  <c:v>2.1922038037995008E-2</c:v>
                </c:pt>
              </c:numCache>
            </c:numRef>
          </c:val>
        </c:ser>
        <c:dLbls>
          <c:showLegendKey val="0"/>
          <c:showVal val="0"/>
          <c:showCatName val="0"/>
          <c:showSerName val="0"/>
          <c:showPercent val="0"/>
          <c:showBubbleSize val="0"/>
        </c:dLbls>
        <c:gapWidth val="150"/>
        <c:overlap val="100"/>
        <c:axId val="172570880"/>
        <c:axId val="172584960"/>
      </c:barChart>
      <c:catAx>
        <c:axId val="172570880"/>
        <c:scaling>
          <c:orientation val="minMax"/>
        </c:scaling>
        <c:delete val="0"/>
        <c:axPos val="b"/>
        <c:majorTickMark val="out"/>
        <c:minorTickMark val="none"/>
        <c:tickLblPos val="nextTo"/>
        <c:txPr>
          <a:bodyPr/>
          <a:lstStyle/>
          <a:p>
            <a:pPr>
              <a:defRPr sz="1100"/>
            </a:pPr>
            <a:endParaRPr lang="da-DK"/>
          </a:p>
        </c:txPr>
        <c:crossAx val="172584960"/>
        <c:crosses val="autoZero"/>
        <c:auto val="1"/>
        <c:lblAlgn val="ctr"/>
        <c:lblOffset val="100"/>
        <c:noMultiLvlLbl val="0"/>
      </c:catAx>
      <c:valAx>
        <c:axId val="172584960"/>
        <c:scaling>
          <c:orientation val="minMax"/>
        </c:scaling>
        <c:delete val="0"/>
        <c:axPos val="l"/>
        <c:majorGridlines/>
        <c:title>
          <c:tx>
            <c:rich>
              <a:bodyPr rot="-5400000" vert="horz"/>
              <a:lstStyle/>
              <a:p>
                <a:pPr>
                  <a:defRPr sz="1400"/>
                </a:pPr>
                <a:r>
                  <a:rPr lang="da-DK" sz="1400"/>
                  <a:t>Maximum capacity (GW)</a:t>
                </a:r>
              </a:p>
            </c:rich>
          </c:tx>
          <c:layout/>
          <c:overlay val="0"/>
        </c:title>
        <c:numFmt formatCode="0.00" sourceLinked="1"/>
        <c:majorTickMark val="out"/>
        <c:minorTickMark val="none"/>
        <c:tickLblPos val="nextTo"/>
        <c:txPr>
          <a:bodyPr/>
          <a:lstStyle/>
          <a:p>
            <a:pPr>
              <a:defRPr sz="1100"/>
            </a:pPr>
            <a:endParaRPr lang="da-DK"/>
          </a:p>
        </c:txPr>
        <c:crossAx val="172570880"/>
        <c:crosses val="autoZero"/>
        <c:crossBetween val="between"/>
      </c:valAx>
    </c:plotArea>
    <c:legend>
      <c:legendPos val="r"/>
      <c:layout/>
      <c:overlay val="0"/>
      <c:txPr>
        <a:bodyPr/>
        <a:lstStyle/>
        <a:p>
          <a:pPr>
            <a:defRPr sz="1400"/>
          </a:pPr>
          <a:endParaRPr lang="da-DK"/>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'Constraint 3'!$B$41</c:f>
              <c:strCache>
                <c:ptCount val="1"/>
                <c:pt idx="0">
                  <c:v>Central</c:v>
                </c:pt>
              </c:strCache>
            </c:strRef>
          </c:tx>
          <c:invertIfNegative val="0"/>
          <c:cat>
            <c:multiLvlStrRef>
              <c:f>'Constraint 3'!$C$38:$N$40</c:f>
              <c:multiLvlStrCache>
                <c:ptCount val="12"/>
                <c:lvl>
                  <c:pt idx="0">
                    <c:v>Procedure 2</c:v>
                  </c:pt>
                  <c:pt idx="1">
                    <c:v>Procedure 3</c:v>
                  </c:pt>
                  <c:pt idx="2">
                    <c:v>Procedure 2</c:v>
                  </c:pt>
                  <c:pt idx="3">
                    <c:v>Procedure 3</c:v>
                  </c:pt>
                  <c:pt idx="4">
                    <c:v>Procedure 2</c:v>
                  </c:pt>
                  <c:pt idx="5">
                    <c:v>Procedure 3</c:v>
                  </c:pt>
                  <c:pt idx="6">
                    <c:v>Procedure 2</c:v>
                  </c:pt>
                  <c:pt idx="7">
                    <c:v>Procedure 3</c:v>
                  </c:pt>
                  <c:pt idx="8">
                    <c:v>Procedure 2</c:v>
                  </c:pt>
                  <c:pt idx="9">
                    <c:v>Procedure 3</c:v>
                  </c:pt>
                  <c:pt idx="10">
                    <c:v>Procedure 2</c:v>
                  </c:pt>
                  <c:pt idx="11">
                    <c:v>Procedure 3</c:v>
                  </c:pt>
                </c:lvl>
                <c:lvl>
                  <c:pt idx="0">
                    <c:v>Single-family buildings</c:v>
                  </c:pt>
                  <c:pt idx="2">
                    <c:v>Multi-family buildings</c:v>
                  </c:pt>
                  <c:pt idx="4">
                    <c:v>Single-family buildings</c:v>
                  </c:pt>
                  <c:pt idx="6">
                    <c:v>Multi-family buildings</c:v>
                  </c:pt>
                  <c:pt idx="8">
                    <c:v>Single-family buildings</c:v>
                  </c:pt>
                  <c:pt idx="10">
                    <c:v>Multi-family buildings</c:v>
                  </c:pt>
                </c:lvl>
                <c:lvl>
                  <c:pt idx="0">
                    <c:v>Max. capac. (GW) - scen 1</c:v>
                  </c:pt>
                  <c:pt idx="4">
                    <c:v>Max. capac. (GW) - scen 2</c:v>
                  </c:pt>
                  <c:pt idx="8">
                    <c:v>Max. capac. (GW) - scen 3</c:v>
                  </c:pt>
                </c:lvl>
              </c:multiLvlStrCache>
            </c:multiLvlStrRef>
          </c:cat>
          <c:val>
            <c:numRef>
              <c:f>'Constraint 3'!$C$41:$N$41</c:f>
              <c:numCache>
                <c:formatCode>0.00</c:formatCode>
                <c:ptCount val="12"/>
                <c:pt idx="0">
                  <c:v>1.7736242161423044</c:v>
                </c:pt>
                <c:pt idx="1">
                  <c:v>1.6336910313590989</c:v>
                </c:pt>
                <c:pt idx="2">
                  <c:v>4.0455978728550575</c:v>
                </c:pt>
                <c:pt idx="3">
                  <c:v>2.0268727015323389</c:v>
                </c:pt>
                <c:pt idx="4">
                  <c:v>0.80668701217784267</c:v>
                </c:pt>
                <c:pt idx="5">
                  <c:v>0.73516523614720108</c:v>
                </c:pt>
                <c:pt idx="6">
                  <c:v>1.0918269095930389</c:v>
                </c:pt>
                <c:pt idx="7">
                  <c:v>1.0738295277005097</c:v>
                </c:pt>
                <c:pt idx="8">
                  <c:v>0.48401220730670558</c:v>
                </c:pt>
                <c:pt idx="9">
                  <c:v>0.44120720853939482</c:v>
                </c:pt>
                <c:pt idx="10">
                  <c:v>0.65509614575582331</c:v>
                </c:pt>
                <c:pt idx="11">
                  <c:v>0.64655559563726295</c:v>
                </c:pt>
              </c:numCache>
            </c:numRef>
          </c:val>
        </c:ser>
        <c:ser>
          <c:idx val="1"/>
          <c:order val="1"/>
          <c:tx>
            <c:strRef>
              <c:f>'Constraint 3'!$B$42</c:f>
              <c:strCache>
                <c:ptCount val="1"/>
                <c:pt idx="0">
                  <c:v>Decentral</c:v>
                </c:pt>
              </c:strCache>
            </c:strRef>
          </c:tx>
          <c:invertIfNegative val="0"/>
          <c:cat>
            <c:multiLvlStrRef>
              <c:f>'Constraint 3'!$C$38:$N$40</c:f>
              <c:multiLvlStrCache>
                <c:ptCount val="12"/>
                <c:lvl>
                  <c:pt idx="0">
                    <c:v>Procedure 2</c:v>
                  </c:pt>
                  <c:pt idx="1">
                    <c:v>Procedure 3</c:v>
                  </c:pt>
                  <c:pt idx="2">
                    <c:v>Procedure 2</c:v>
                  </c:pt>
                  <c:pt idx="3">
                    <c:v>Procedure 3</c:v>
                  </c:pt>
                  <c:pt idx="4">
                    <c:v>Procedure 2</c:v>
                  </c:pt>
                  <c:pt idx="5">
                    <c:v>Procedure 3</c:v>
                  </c:pt>
                  <c:pt idx="6">
                    <c:v>Procedure 2</c:v>
                  </c:pt>
                  <c:pt idx="7">
                    <c:v>Procedure 3</c:v>
                  </c:pt>
                  <c:pt idx="8">
                    <c:v>Procedure 2</c:v>
                  </c:pt>
                  <c:pt idx="9">
                    <c:v>Procedure 3</c:v>
                  </c:pt>
                  <c:pt idx="10">
                    <c:v>Procedure 2</c:v>
                  </c:pt>
                  <c:pt idx="11">
                    <c:v>Procedure 3</c:v>
                  </c:pt>
                </c:lvl>
                <c:lvl>
                  <c:pt idx="0">
                    <c:v>Single-family buildings</c:v>
                  </c:pt>
                  <c:pt idx="2">
                    <c:v>Multi-family buildings</c:v>
                  </c:pt>
                  <c:pt idx="4">
                    <c:v>Single-family buildings</c:v>
                  </c:pt>
                  <c:pt idx="6">
                    <c:v>Multi-family buildings</c:v>
                  </c:pt>
                  <c:pt idx="8">
                    <c:v>Single-family buildings</c:v>
                  </c:pt>
                  <c:pt idx="10">
                    <c:v>Multi-family buildings</c:v>
                  </c:pt>
                </c:lvl>
                <c:lvl>
                  <c:pt idx="0">
                    <c:v>Max. capac. (GW) - scen 1</c:v>
                  </c:pt>
                  <c:pt idx="4">
                    <c:v>Max. capac. (GW) - scen 2</c:v>
                  </c:pt>
                  <c:pt idx="8">
                    <c:v>Max. capac. (GW) - scen 3</c:v>
                  </c:pt>
                </c:lvl>
              </c:multiLvlStrCache>
            </c:multiLvlStrRef>
          </c:cat>
          <c:val>
            <c:numRef>
              <c:f>'Constraint 3'!$C$42:$N$42</c:f>
              <c:numCache>
                <c:formatCode>0.00</c:formatCode>
                <c:ptCount val="12"/>
                <c:pt idx="0">
                  <c:v>2.2720924772912223</c:v>
                </c:pt>
                <c:pt idx="1">
                  <c:v>2.0623878708644763</c:v>
                </c:pt>
                <c:pt idx="2">
                  <c:v>1.5908167611109909</c:v>
                </c:pt>
                <c:pt idx="3">
                  <c:v>0.7123581544023152</c:v>
                </c:pt>
                <c:pt idx="4">
                  <c:v>1.0466201546028744</c:v>
                </c:pt>
                <c:pt idx="5">
                  <c:v>0.94248493620734564</c:v>
                </c:pt>
                <c:pt idx="6">
                  <c:v>0.39499297529456839</c:v>
                </c:pt>
                <c:pt idx="7">
                  <c:v>0.37876143483560193</c:v>
                </c:pt>
                <c:pt idx="8">
                  <c:v>0.62797209276172461</c:v>
                </c:pt>
                <c:pt idx="9">
                  <c:v>0.56555407776035993</c:v>
                </c:pt>
                <c:pt idx="10">
                  <c:v>0.23699578517674094</c:v>
                </c:pt>
                <c:pt idx="11">
                  <c:v>0.22760531103713638</c:v>
                </c:pt>
              </c:numCache>
            </c:numRef>
          </c:val>
        </c:ser>
        <c:ser>
          <c:idx val="2"/>
          <c:order val="2"/>
          <c:tx>
            <c:strRef>
              <c:f>'Constraint 3'!$B$43</c:f>
              <c:strCache>
                <c:ptCount val="1"/>
                <c:pt idx="0">
                  <c:v>Individual</c:v>
                </c:pt>
              </c:strCache>
            </c:strRef>
          </c:tx>
          <c:invertIfNegative val="0"/>
          <c:cat>
            <c:multiLvlStrRef>
              <c:f>'Constraint 3'!$C$38:$N$40</c:f>
              <c:multiLvlStrCache>
                <c:ptCount val="12"/>
                <c:lvl>
                  <c:pt idx="0">
                    <c:v>Procedure 2</c:v>
                  </c:pt>
                  <c:pt idx="1">
                    <c:v>Procedure 3</c:v>
                  </c:pt>
                  <c:pt idx="2">
                    <c:v>Procedure 2</c:v>
                  </c:pt>
                  <c:pt idx="3">
                    <c:v>Procedure 3</c:v>
                  </c:pt>
                  <c:pt idx="4">
                    <c:v>Procedure 2</c:v>
                  </c:pt>
                  <c:pt idx="5">
                    <c:v>Procedure 3</c:v>
                  </c:pt>
                  <c:pt idx="6">
                    <c:v>Procedure 2</c:v>
                  </c:pt>
                  <c:pt idx="7">
                    <c:v>Procedure 3</c:v>
                  </c:pt>
                  <c:pt idx="8">
                    <c:v>Procedure 2</c:v>
                  </c:pt>
                  <c:pt idx="9">
                    <c:v>Procedure 3</c:v>
                  </c:pt>
                  <c:pt idx="10">
                    <c:v>Procedure 2</c:v>
                  </c:pt>
                  <c:pt idx="11">
                    <c:v>Procedure 3</c:v>
                  </c:pt>
                </c:lvl>
                <c:lvl>
                  <c:pt idx="0">
                    <c:v>Single-family buildings</c:v>
                  </c:pt>
                  <c:pt idx="2">
                    <c:v>Multi-family buildings</c:v>
                  </c:pt>
                  <c:pt idx="4">
                    <c:v>Single-family buildings</c:v>
                  </c:pt>
                  <c:pt idx="6">
                    <c:v>Multi-family buildings</c:v>
                  </c:pt>
                  <c:pt idx="8">
                    <c:v>Single-family buildings</c:v>
                  </c:pt>
                  <c:pt idx="10">
                    <c:v>Multi-family buildings</c:v>
                  </c:pt>
                </c:lvl>
                <c:lvl>
                  <c:pt idx="0">
                    <c:v>Max. capac. (GW) - scen 1</c:v>
                  </c:pt>
                  <c:pt idx="4">
                    <c:v>Max. capac. (GW) - scen 2</c:v>
                  </c:pt>
                  <c:pt idx="8">
                    <c:v>Max. capac. (GW) - scen 3</c:v>
                  </c:pt>
                </c:lvl>
              </c:multiLvlStrCache>
            </c:multiLvlStrRef>
          </c:cat>
          <c:val>
            <c:numRef>
              <c:f>'Constraint 3'!$C$43:$N$43</c:f>
              <c:numCache>
                <c:formatCode>0.00</c:formatCode>
                <c:ptCount val="12"/>
                <c:pt idx="0">
                  <c:v>2.4547495236111505</c:v>
                </c:pt>
                <c:pt idx="1">
                  <c:v>2.5231094292204594</c:v>
                </c:pt>
                <c:pt idx="2">
                  <c:v>0.24879537171966123</c:v>
                </c:pt>
                <c:pt idx="3">
                  <c:v>8.0296916598620469E-2</c:v>
                </c:pt>
                <c:pt idx="4">
                  <c:v>1.0964769165652792</c:v>
                </c:pt>
                <c:pt idx="5">
                  <c:v>1.1639183045429433</c:v>
                </c:pt>
                <c:pt idx="6">
                  <c:v>3.6536730063325015E-2</c:v>
                </c:pt>
                <c:pt idx="7">
                  <c:v>3.7777085539530873E-2</c:v>
                </c:pt>
                <c:pt idx="8">
                  <c:v>0.65788614993916761</c:v>
                </c:pt>
                <c:pt idx="9">
                  <c:v>0.69842275279491273</c:v>
                </c:pt>
                <c:pt idx="10">
                  <c:v>2.1922038037995008E-2</c:v>
                </c:pt>
                <c:pt idx="11">
                  <c:v>2.2694984204081774E-2</c:v>
                </c:pt>
              </c:numCache>
            </c:numRef>
          </c:val>
        </c:ser>
        <c:dLbls>
          <c:showLegendKey val="0"/>
          <c:showVal val="0"/>
          <c:showCatName val="0"/>
          <c:showSerName val="0"/>
          <c:showPercent val="0"/>
          <c:showBubbleSize val="0"/>
        </c:dLbls>
        <c:gapWidth val="150"/>
        <c:overlap val="100"/>
        <c:axId val="173189376"/>
        <c:axId val="173191168"/>
      </c:barChart>
      <c:catAx>
        <c:axId val="173189376"/>
        <c:scaling>
          <c:orientation val="minMax"/>
        </c:scaling>
        <c:delete val="0"/>
        <c:axPos val="b"/>
        <c:majorTickMark val="out"/>
        <c:minorTickMark val="none"/>
        <c:tickLblPos val="nextTo"/>
        <c:txPr>
          <a:bodyPr/>
          <a:lstStyle/>
          <a:p>
            <a:pPr>
              <a:defRPr sz="1100">
                <a:latin typeface="+mn-lt"/>
                <a:cs typeface="Times New Roman" panose="02020603050405020304" pitchFamily="18" charset="0"/>
              </a:defRPr>
            </a:pPr>
            <a:endParaRPr lang="da-DK"/>
          </a:p>
        </c:txPr>
        <c:crossAx val="173191168"/>
        <c:crosses val="autoZero"/>
        <c:auto val="1"/>
        <c:lblAlgn val="ctr"/>
        <c:lblOffset val="100"/>
        <c:noMultiLvlLbl val="0"/>
      </c:catAx>
      <c:valAx>
        <c:axId val="173191168"/>
        <c:scaling>
          <c:orientation val="minMax"/>
        </c:scaling>
        <c:delete val="0"/>
        <c:axPos val="l"/>
        <c:majorGridlines/>
        <c:title>
          <c:tx>
            <c:rich>
              <a:bodyPr rot="-5400000" vert="horz"/>
              <a:lstStyle/>
              <a:p>
                <a:pPr>
                  <a:defRPr sz="1200">
                    <a:latin typeface="+mn-lt"/>
                    <a:cs typeface="Times New Roman" panose="02020603050405020304" pitchFamily="18" charset="0"/>
                  </a:defRPr>
                </a:pPr>
                <a:r>
                  <a:rPr lang="da-DK" sz="1200">
                    <a:latin typeface="+mn-lt"/>
                    <a:cs typeface="Times New Roman" panose="02020603050405020304" pitchFamily="18" charset="0"/>
                  </a:rPr>
                  <a:t>Maximum available capacity (GW)</a:t>
                </a:r>
              </a:p>
              <a:p>
                <a:pPr>
                  <a:defRPr sz="1200">
                    <a:latin typeface="+mn-lt"/>
                    <a:cs typeface="Times New Roman" panose="02020603050405020304" pitchFamily="18" charset="0"/>
                  </a:defRPr>
                </a:pPr>
                <a:endParaRPr lang="da-DK" sz="1200">
                  <a:latin typeface="+mn-lt"/>
                  <a:cs typeface="Times New Roman" panose="02020603050405020304" pitchFamily="18" charset="0"/>
                </a:endParaRPr>
              </a:p>
            </c:rich>
          </c:tx>
          <c:overlay val="0"/>
        </c:title>
        <c:numFmt formatCode="0" sourceLinked="0"/>
        <c:majorTickMark val="out"/>
        <c:minorTickMark val="none"/>
        <c:tickLblPos val="nextTo"/>
        <c:txPr>
          <a:bodyPr/>
          <a:lstStyle/>
          <a:p>
            <a:pPr>
              <a:defRPr sz="1200"/>
            </a:pPr>
            <a:endParaRPr lang="da-DK"/>
          </a:p>
        </c:txPr>
        <c:crossAx val="173189376"/>
        <c:crosses val="autoZero"/>
        <c:crossBetween val="between"/>
      </c:valAx>
    </c:plotArea>
    <c:legend>
      <c:legendPos val="r"/>
      <c:overlay val="0"/>
      <c:txPr>
        <a:bodyPr/>
        <a:lstStyle/>
        <a:p>
          <a:pPr>
            <a:defRPr sz="1400">
              <a:latin typeface="+mn-lt"/>
              <a:cs typeface="Times New Roman" panose="02020603050405020304" pitchFamily="18" charset="0"/>
            </a:defRPr>
          </a:pPr>
          <a:endParaRPr lang="da-DK"/>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Graphs!$A$6</c:f>
              <c:strCache>
                <c:ptCount val="1"/>
                <c:pt idx="0">
                  <c:v>Central</c:v>
                </c:pt>
              </c:strCache>
            </c:strRef>
          </c:tx>
          <c:invertIfNegative val="0"/>
          <c:cat>
            <c:multiLvlStrRef>
              <c:f>Graphs!$D$4:$O$5</c:f>
              <c:multiLvlStrCache>
                <c:ptCount val="12"/>
                <c:lvl>
                  <c:pt idx="0">
                    <c:v>Proc. 2</c:v>
                  </c:pt>
                  <c:pt idx="1">
                    <c:v>Proc. 3</c:v>
                  </c:pt>
                  <c:pt idx="2">
                    <c:v>Proc. 2</c:v>
                  </c:pt>
                  <c:pt idx="3">
                    <c:v>Proc. 3</c:v>
                  </c:pt>
                  <c:pt idx="4">
                    <c:v>Proc. 2</c:v>
                  </c:pt>
                  <c:pt idx="5">
                    <c:v>Proc. 3</c:v>
                  </c:pt>
                  <c:pt idx="6">
                    <c:v>Proc. 2</c:v>
                  </c:pt>
                  <c:pt idx="7">
                    <c:v>Proc. 3</c:v>
                  </c:pt>
                  <c:pt idx="8">
                    <c:v>Proc. 2</c:v>
                  </c:pt>
                  <c:pt idx="9">
                    <c:v>Proc. 3</c:v>
                  </c:pt>
                  <c:pt idx="10">
                    <c:v>Proc. 2</c:v>
                  </c:pt>
                  <c:pt idx="11">
                    <c:v>Proc. 3</c:v>
                  </c:pt>
                </c:lvl>
                <c:lvl>
                  <c:pt idx="0">
                    <c:v>Single-family buildings </c:v>
                  </c:pt>
                  <c:pt idx="2">
                    <c:v>Multi-family buildings</c:v>
                  </c:pt>
                  <c:pt idx="4">
                    <c:v>Single-family buildings </c:v>
                  </c:pt>
                  <c:pt idx="6">
                    <c:v>Multi-family buildings</c:v>
                  </c:pt>
                  <c:pt idx="8">
                    <c:v>Single-family buildings </c:v>
                  </c:pt>
                  <c:pt idx="10">
                    <c:v>Multi-family buildings</c:v>
                  </c:pt>
                </c:lvl>
              </c:multiLvlStrCache>
            </c:multiLvlStrRef>
          </c:cat>
          <c:val>
            <c:numRef>
              <c:f>Graphs!$D$6:$O$6</c:f>
              <c:numCache>
                <c:formatCode>0.00</c:formatCode>
                <c:ptCount val="12"/>
                <c:pt idx="0">
                  <c:v>1.7736242161423044</c:v>
                </c:pt>
                <c:pt idx="1">
                  <c:v>1.6336910313590989</c:v>
                </c:pt>
                <c:pt idx="2">
                  <c:v>2.1139720441486416</c:v>
                </c:pt>
                <c:pt idx="3">
                  <c:v>2.0268727015323389</c:v>
                </c:pt>
                <c:pt idx="4">
                  <c:v>0.80668701217784267</c:v>
                </c:pt>
                <c:pt idx="5">
                  <c:v>0.73516523614720108</c:v>
                </c:pt>
                <c:pt idx="6">
                  <c:v>1.0918269095930389</c:v>
                </c:pt>
                <c:pt idx="7">
                  <c:v>1.0738295277005097</c:v>
                </c:pt>
                <c:pt idx="8">
                  <c:v>0.48401220730670558</c:v>
                </c:pt>
                <c:pt idx="9">
                  <c:v>0.44120720853939482</c:v>
                </c:pt>
                <c:pt idx="10">
                  <c:v>0.65509614575582331</c:v>
                </c:pt>
                <c:pt idx="11">
                  <c:v>0.64655559563726295</c:v>
                </c:pt>
              </c:numCache>
            </c:numRef>
          </c:val>
        </c:ser>
        <c:ser>
          <c:idx val="1"/>
          <c:order val="1"/>
          <c:tx>
            <c:strRef>
              <c:f>Graphs!$A$7</c:f>
              <c:strCache>
                <c:ptCount val="1"/>
                <c:pt idx="0">
                  <c:v>Decentral</c:v>
                </c:pt>
              </c:strCache>
            </c:strRef>
          </c:tx>
          <c:invertIfNegative val="0"/>
          <c:cat>
            <c:multiLvlStrRef>
              <c:f>Graphs!$D$4:$O$5</c:f>
              <c:multiLvlStrCache>
                <c:ptCount val="12"/>
                <c:lvl>
                  <c:pt idx="0">
                    <c:v>Proc. 2</c:v>
                  </c:pt>
                  <c:pt idx="1">
                    <c:v>Proc. 3</c:v>
                  </c:pt>
                  <c:pt idx="2">
                    <c:v>Proc. 2</c:v>
                  </c:pt>
                  <c:pt idx="3">
                    <c:v>Proc. 3</c:v>
                  </c:pt>
                  <c:pt idx="4">
                    <c:v>Proc. 2</c:v>
                  </c:pt>
                  <c:pt idx="5">
                    <c:v>Proc. 3</c:v>
                  </c:pt>
                  <c:pt idx="6">
                    <c:v>Proc. 2</c:v>
                  </c:pt>
                  <c:pt idx="7">
                    <c:v>Proc. 3</c:v>
                  </c:pt>
                  <c:pt idx="8">
                    <c:v>Proc. 2</c:v>
                  </c:pt>
                  <c:pt idx="9">
                    <c:v>Proc. 3</c:v>
                  </c:pt>
                  <c:pt idx="10">
                    <c:v>Proc. 2</c:v>
                  </c:pt>
                  <c:pt idx="11">
                    <c:v>Proc. 3</c:v>
                  </c:pt>
                </c:lvl>
                <c:lvl>
                  <c:pt idx="0">
                    <c:v>Single-family buildings </c:v>
                  </c:pt>
                  <c:pt idx="2">
                    <c:v>Multi-family buildings</c:v>
                  </c:pt>
                  <c:pt idx="4">
                    <c:v>Single-family buildings </c:v>
                  </c:pt>
                  <c:pt idx="6">
                    <c:v>Multi-family buildings</c:v>
                  </c:pt>
                  <c:pt idx="8">
                    <c:v>Single-family buildings </c:v>
                  </c:pt>
                  <c:pt idx="10">
                    <c:v>Multi-family buildings</c:v>
                  </c:pt>
                </c:lvl>
              </c:multiLvlStrCache>
            </c:multiLvlStrRef>
          </c:cat>
          <c:val>
            <c:numRef>
              <c:f>Graphs!$D$7:$O$7</c:f>
              <c:numCache>
                <c:formatCode>0.00</c:formatCode>
                <c:ptCount val="12"/>
                <c:pt idx="0">
                  <c:v>2.2720924772912223</c:v>
                </c:pt>
                <c:pt idx="1">
                  <c:v>2.0623878708644763</c:v>
                </c:pt>
                <c:pt idx="2">
                  <c:v>0.75366065256290848</c:v>
                </c:pt>
                <c:pt idx="3">
                  <c:v>0.7123581544023152</c:v>
                </c:pt>
                <c:pt idx="4">
                  <c:v>1.0466201546028744</c:v>
                </c:pt>
                <c:pt idx="5">
                  <c:v>0.94248493620734564</c:v>
                </c:pt>
                <c:pt idx="6">
                  <c:v>0.39499297529456839</c:v>
                </c:pt>
                <c:pt idx="7">
                  <c:v>0.37876143483560193</c:v>
                </c:pt>
                <c:pt idx="8">
                  <c:v>0.62797209276172461</c:v>
                </c:pt>
                <c:pt idx="9">
                  <c:v>0.56555407776035993</c:v>
                </c:pt>
                <c:pt idx="10">
                  <c:v>0.23699578517674094</c:v>
                </c:pt>
                <c:pt idx="11">
                  <c:v>0.22760531103713638</c:v>
                </c:pt>
              </c:numCache>
            </c:numRef>
          </c:val>
        </c:ser>
        <c:ser>
          <c:idx val="2"/>
          <c:order val="2"/>
          <c:tx>
            <c:strRef>
              <c:f>Graphs!$A$8</c:f>
              <c:strCache>
                <c:ptCount val="1"/>
                <c:pt idx="0">
                  <c:v>Individual</c:v>
                </c:pt>
              </c:strCache>
            </c:strRef>
          </c:tx>
          <c:invertIfNegative val="0"/>
          <c:cat>
            <c:multiLvlStrRef>
              <c:f>Graphs!$D$4:$O$5</c:f>
              <c:multiLvlStrCache>
                <c:ptCount val="12"/>
                <c:lvl>
                  <c:pt idx="0">
                    <c:v>Proc. 2</c:v>
                  </c:pt>
                  <c:pt idx="1">
                    <c:v>Proc. 3</c:v>
                  </c:pt>
                  <c:pt idx="2">
                    <c:v>Proc. 2</c:v>
                  </c:pt>
                  <c:pt idx="3">
                    <c:v>Proc. 3</c:v>
                  </c:pt>
                  <c:pt idx="4">
                    <c:v>Proc. 2</c:v>
                  </c:pt>
                  <c:pt idx="5">
                    <c:v>Proc. 3</c:v>
                  </c:pt>
                  <c:pt idx="6">
                    <c:v>Proc. 2</c:v>
                  </c:pt>
                  <c:pt idx="7">
                    <c:v>Proc. 3</c:v>
                  </c:pt>
                  <c:pt idx="8">
                    <c:v>Proc. 2</c:v>
                  </c:pt>
                  <c:pt idx="9">
                    <c:v>Proc. 3</c:v>
                  </c:pt>
                  <c:pt idx="10">
                    <c:v>Proc. 2</c:v>
                  </c:pt>
                  <c:pt idx="11">
                    <c:v>Proc. 3</c:v>
                  </c:pt>
                </c:lvl>
                <c:lvl>
                  <c:pt idx="0">
                    <c:v>Single-family buildings </c:v>
                  </c:pt>
                  <c:pt idx="2">
                    <c:v>Multi-family buildings</c:v>
                  </c:pt>
                  <c:pt idx="4">
                    <c:v>Single-family buildings </c:v>
                  </c:pt>
                  <c:pt idx="6">
                    <c:v>Multi-family buildings</c:v>
                  </c:pt>
                  <c:pt idx="8">
                    <c:v>Single-family buildings </c:v>
                  </c:pt>
                  <c:pt idx="10">
                    <c:v>Multi-family buildings</c:v>
                  </c:pt>
                </c:lvl>
              </c:multiLvlStrCache>
            </c:multiLvlStrRef>
          </c:cat>
          <c:val>
            <c:numRef>
              <c:f>Graphs!$D$8:$O$8</c:f>
              <c:numCache>
                <c:formatCode>0.00</c:formatCode>
                <c:ptCount val="12"/>
                <c:pt idx="0">
                  <c:v>2.4547495236111505</c:v>
                </c:pt>
                <c:pt idx="1">
                  <c:v>2.5231094292204594</c:v>
                </c:pt>
                <c:pt idx="2">
                  <c:v>7.7421529357761032E-2</c:v>
                </c:pt>
                <c:pt idx="3">
                  <c:v>8.0296916598620469E-2</c:v>
                </c:pt>
                <c:pt idx="4">
                  <c:v>1.0964769165652792</c:v>
                </c:pt>
                <c:pt idx="5">
                  <c:v>1.1639183045429433</c:v>
                </c:pt>
                <c:pt idx="6">
                  <c:v>3.6536730063325015E-2</c:v>
                </c:pt>
                <c:pt idx="7">
                  <c:v>3.7777085539530873E-2</c:v>
                </c:pt>
                <c:pt idx="8">
                  <c:v>0.65788614993916761</c:v>
                </c:pt>
                <c:pt idx="9">
                  <c:v>0.69842275279491273</c:v>
                </c:pt>
                <c:pt idx="10">
                  <c:v>2.1922038037995008E-2</c:v>
                </c:pt>
                <c:pt idx="11">
                  <c:v>2.2694984204081774E-2</c:v>
                </c:pt>
              </c:numCache>
            </c:numRef>
          </c:val>
        </c:ser>
        <c:dLbls>
          <c:showLegendKey val="0"/>
          <c:showVal val="0"/>
          <c:showCatName val="0"/>
          <c:showSerName val="0"/>
          <c:showPercent val="0"/>
          <c:showBubbleSize val="0"/>
        </c:dLbls>
        <c:gapWidth val="150"/>
        <c:overlap val="100"/>
        <c:axId val="174242048"/>
        <c:axId val="174243840"/>
      </c:barChart>
      <c:catAx>
        <c:axId val="174242048"/>
        <c:scaling>
          <c:orientation val="minMax"/>
        </c:scaling>
        <c:delete val="0"/>
        <c:axPos val="b"/>
        <c:majorTickMark val="out"/>
        <c:minorTickMark val="none"/>
        <c:tickLblPos val="nextTo"/>
        <c:crossAx val="174243840"/>
        <c:crosses val="autoZero"/>
        <c:auto val="1"/>
        <c:lblAlgn val="ctr"/>
        <c:lblOffset val="100"/>
        <c:noMultiLvlLbl val="0"/>
      </c:catAx>
      <c:valAx>
        <c:axId val="174243840"/>
        <c:scaling>
          <c:orientation val="minMax"/>
        </c:scaling>
        <c:delete val="0"/>
        <c:axPos val="l"/>
        <c:majorGridlines/>
        <c:numFmt formatCode="0.00" sourceLinked="1"/>
        <c:majorTickMark val="out"/>
        <c:minorTickMark val="none"/>
        <c:tickLblPos val="nextTo"/>
        <c:crossAx val="174242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18</xdr:col>
      <xdr:colOff>22411</xdr:colOff>
      <xdr:row>5</xdr:row>
      <xdr:rowOff>179295</xdr:rowOff>
    </xdr:from>
    <xdr:to>
      <xdr:col>21</xdr:col>
      <xdr:colOff>638736</xdr:colOff>
      <xdr:row>15</xdr:row>
      <xdr:rowOff>0</xdr:rowOff>
    </xdr:to>
    <xdr:sp macro="" textlink="">
      <xdr:nvSpPr>
        <xdr:cNvPr id="2" name="TextBox 1"/>
        <xdr:cNvSpPr txBox="1"/>
      </xdr:nvSpPr>
      <xdr:spPr>
        <a:xfrm>
          <a:off x="15654617" y="1187824"/>
          <a:ext cx="2465295" cy="174811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Area of residential buildings</a:t>
          </a:r>
          <a:r>
            <a:rPr lang="da-DK" sz="1100" baseline="0"/>
            <a:t> (in m2) grouped by use (110, 120, etc.), construction year (Before 1972 and After 1972), region (DKE and DKW)  and position relative to DH areas.  Source of these data is DTU Heat Atlas.  f</a:t>
          </a:r>
          <a:r>
            <a:rPr lang="da-DK" sz="1100" baseline="-25000"/>
            <a:t>roof </a:t>
          </a:r>
          <a:r>
            <a:rPr lang="da-DK" sz="1100" baseline="0"/>
            <a:t> is the ratio between roof area and heated area of buildings .</a:t>
          </a:r>
          <a:endParaRPr lang="da-DK" sz="1100" baseline="-25000"/>
        </a:p>
      </xdr:txBody>
    </xdr:sp>
    <xdr:clientData/>
  </xdr:twoCellAnchor>
  <xdr:twoCellAnchor>
    <xdr:from>
      <xdr:col>18</xdr:col>
      <xdr:colOff>29133</xdr:colOff>
      <xdr:row>16</xdr:row>
      <xdr:rowOff>174833</xdr:rowOff>
    </xdr:from>
    <xdr:to>
      <xdr:col>21</xdr:col>
      <xdr:colOff>645458</xdr:colOff>
      <xdr:row>29</xdr:row>
      <xdr:rowOff>0</xdr:rowOff>
    </xdr:to>
    <xdr:sp macro="" textlink="">
      <xdr:nvSpPr>
        <xdr:cNvPr id="3" name="TextBox 2"/>
        <xdr:cNvSpPr txBox="1"/>
      </xdr:nvSpPr>
      <xdr:spPr>
        <a:xfrm>
          <a:off x="16154398" y="3346098"/>
          <a:ext cx="2465295" cy="238010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 installed</a:t>
          </a:r>
          <a:r>
            <a:rPr lang="da-DK" sz="1100" baseline="0"/>
            <a:t> capacity if specific part of all roofs (specified in the yellow box above) would be utilised for installation of solar heating.</a:t>
          </a:r>
        </a:p>
        <a:p>
          <a:r>
            <a:rPr lang="da-DK" sz="1100" baseline="0"/>
            <a:t>This approach allows for installation of solar heating no metter whether they are producing more or less  heat than buildings' heating demand. In this approach production from buildings with higher heating demand and lower roof area are being balanced by </a:t>
          </a:r>
          <a:r>
            <a:rPr lang="da-DK" sz="1100" baseline="0">
              <a:solidFill>
                <a:schemeClr val="dk1"/>
              </a:solidFill>
              <a:effectLst/>
              <a:latin typeface="+mn-lt"/>
              <a:ea typeface="+mn-ea"/>
              <a:cs typeface="+mn-cs"/>
            </a:rPr>
            <a:t>buildings with lower heating demand and higher roof area.</a:t>
          </a:r>
          <a:endParaRPr lang="da-DK" sz="1100"/>
        </a:p>
      </xdr:txBody>
    </xdr:sp>
    <xdr:clientData/>
  </xdr:twoCellAnchor>
  <xdr:twoCellAnchor>
    <xdr:from>
      <xdr:col>6</xdr:col>
      <xdr:colOff>24648</xdr:colOff>
      <xdr:row>32</xdr:row>
      <xdr:rowOff>0</xdr:rowOff>
    </xdr:from>
    <xdr:to>
      <xdr:col>8</xdr:col>
      <xdr:colOff>829236</xdr:colOff>
      <xdr:row>37</xdr:row>
      <xdr:rowOff>11206</xdr:rowOff>
    </xdr:to>
    <xdr:sp macro="" textlink="">
      <xdr:nvSpPr>
        <xdr:cNvPr id="4" name="TextBox 3"/>
        <xdr:cNvSpPr txBox="1"/>
      </xdr:nvSpPr>
      <xdr:spPr>
        <a:xfrm>
          <a:off x="6165472" y="6342529"/>
          <a:ext cx="2575117" cy="97491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a:t>
          </a:r>
          <a:r>
            <a:rPr lang="da-DK" sz="1100" baseline="0"/>
            <a:t> installed capacities are aggregated to building types (SIngle-gfamily, Multi-family), construction period, regions and </a:t>
          </a:r>
          <a:r>
            <a:rPr lang="da-DK" sz="1100" baseline="0">
              <a:solidFill>
                <a:schemeClr val="dk1"/>
              </a:solidFill>
              <a:effectLst/>
              <a:latin typeface="+mn-lt"/>
              <a:ea typeface="+mn-ea"/>
              <a:cs typeface="+mn-cs"/>
            </a:rPr>
            <a:t>positions relative to DH areas used in TIMES-DTU.</a:t>
          </a: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523874</xdr:colOff>
      <xdr:row>124</xdr:row>
      <xdr:rowOff>47625</xdr:rowOff>
    </xdr:from>
    <xdr:to>
      <xdr:col>28</xdr:col>
      <xdr:colOff>154780</xdr:colOff>
      <xdr:row>159</xdr:row>
      <xdr:rowOff>137320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3</xdr:row>
      <xdr:rowOff>0</xdr:rowOff>
    </xdr:from>
    <xdr:to>
      <xdr:col>22</xdr:col>
      <xdr:colOff>23813</xdr:colOff>
      <xdr:row>11</xdr:row>
      <xdr:rowOff>176492</xdr:rowOff>
    </xdr:to>
    <xdr:sp macro="" textlink="">
      <xdr:nvSpPr>
        <xdr:cNvPr id="3" name="TextBox 2"/>
        <xdr:cNvSpPr txBox="1"/>
      </xdr:nvSpPr>
      <xdr:spPr>
        <a:xfrm>
          <a:off x="20359688" y="619125"/>
          <a:ext cx="2524125" cy="174811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Area of residential buildings</a:t>
          </a:r>
          <a:r>
            <a:rPr lang="da-DK" sz="1100" baseline="0"/>
            <a:t> (in m2) grouped by use (110, 120, etc.), construction year (Before 1972 and After 1972), region (DKE and DKW)  and position relative to DH areas.  Source of these data is DTU Heat Atlas.  f</a:t>
          </a:r>
          <a:r>
            <a:rPr lang="da-DK" sz="1100" baseline="-25000"/>
            <a:t>roof </a:t>
          </a:r>
          <a:r>
            <a:rPr lang="da-DK" sz="1100" baseline="0"/>
            <a:t> is the ratio between roof area and heated area of buildings .</a:t>
          </a:r>
          <a:endParaRPr lang="da-DK" sz="1100" baseline="-25000"/>
        </a:p>
      </xdr:txBody>
    </xdr:sp>
    <xdr:clientData/>
  </xdr:twoCellAnchor>
  <xdr:twoCellAnchor>
    <xdr:from>
      <xdr:col>20</xdr:col>
      <xdr:colOff>23813</xdr:colOff>
      <xdr:row>18</xdr:row>
      <xdr:rowOff>0</xdr:rowOff>
    </xdr:from>
    <xdr:to>
      <xdr:col>24</xdr:col>
      <xdr:colOff>11907</xdr:colOff>
      <xdr:row>29</xdr:row>
      <xdr:rowOff>1</xdr:rowOff>
    </xdr:to>
    <xdr:sp macro="" textlink="">
      <xdr:nvSpPr>
        <xdr:cNvPr id="4" name="TextBox 3"/>
        <xdr:cNvSpPr txBox="1"/>
      </xdr:nvSpPr>
      <xdr:spPr>
        <a:xfrm>
          <a:off x="20776407" y="3607594"/>
          <a:ext cx="4726781" cy="215503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Capacity of solar heating systems  needed to cover </a:t>
          </a:r>
          <a:r>
            <a:rPr lang="da-DK" sz="1100" baseline="0"/>
            <a:t> share of heating demand specified in Scenario 1. If certain building type can produce more  heat than specified in Scenario 1 by utilising </a:t>
          </a:r>
          <a:r>
            <a:rPr lang="da-DK" sz="1100"/>
            <a:t> </a:t>
          </a:r>
          <a:r>
            <a:rPr lang="da-DK" sz="1100" baseline="0">
              <a:solidFill>
                <a:schemeClr val="dk1"/>
              </a:solidFill>
              <a:effectLst/>
              <a:latin typeface="+mn-lt"/>
              <a:ea typeface="+mn-ea"/>
              <a:cs typeface="+mn-cs"/>
            </a:rPr>
            <a:t>specific part of all roofs (specified in the yellow box above) this is not counted because this would mean that surplus heat is produced.  If certain building type can't produced enough heat , maximal capacity  which can be installed on the roofs is counted. </a:t>
          </a:r>
        </a:p>
        <a:p>
          <a:r>
            <a:rPr lang="da-DK" sz="1100" baseline="0"/>
            <a:t>This approach allows for installation of solar heating  as long as available  roof area and heating demand  are equal within the building group. In this approach production from buildings with higher heating demand and lower roof area are being balanced by </a:t>
          </a:r>
          <a:r>
            <a:rPr lang="da-DK" sz="1100" baseline="0">
              <a:solidFill>
                <a:schemeClr val="dk1"/>
              </a:solidFill>
              <a:effectLst/>
              <a:latin typeface="+mn-lt"/>
              <a:ea typeface="+mn-ea"/>
              <a:cs typeface="+mn-cs"/>
            </a:rPr>
            <a:t>buildings with lower heating demand and higher roof area, but only within sone of 18  specific building groups (9 usage groups , 2 constr. periods) .</a:t>
          </a:r>
          <a:endParaRPr lang="da-DK" sz="1100"/>
        </a:p>
      </xdr:txBody>
    </xdr:sp>
    <xdr:clientData/>
  </xdr:twoCellAnchor>
  <xdr:twoCellAnchor>
    <xdr:from>
      <xdr:col>6</xdr:col>
      <xdr:colOff>0</xdr:colOff>
      <xdr:row>38</xdr:row>
      <xdr:rowOff>0</xdr:rowOff>
    </xdr:from>
    <xdr:to>
      <xdr:col>8</xdr:col>
      <xdr:colOff>836804</xdr:colOff>
      <xdr:row>43</xdr:row>
      <xdr:rowOff>10506</xdr:rowOff>
    </xdr:to>
    <xdr:sp macro="" textlink="">
      <xdr:nvSpPr>
        <xdr:cNvPr id="5" name="TextBox 4"/>
        <xdr:cNvSpPr txBox="1"/>
      </xdr:nvSpPr>
      <xdr:spPr>
        <a:xfrm>
          <a:off x="5584031" y="7560469"/>
          <a:ext cx="2575117" cy="97491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a:t>
          </a:r>
          <a:r>
            <a:rPr lang="da-DK" sz="1100" baseline="0"/>
            <a:t> installed capacities are aggregated to building types (SIngle-gfamily, Multi-family), construction period, regions and </a:t>
          </a:r>
          <a:r>
            <a:rPr lang="da-DK" sz="1100" baseline="0">
              <a:solidFill>
                <a:schemeClr val="dk1"/>
              </a:solidFill>
              <a:effectLst/>
              <a:latin typeface="+mn-lt"/>
              <a:ea typeface="+mn-ea"/>
              <a:cs typeface="+mn-cs"/>
            </a:rPr>
            <a:t>positions relative to DH areas used in TIMES-DTU.</a:t>
          </a:r>
          <a:endParaRPr lang="da-DK" sz="1100"/>
        </a:p>
      </xdr:txBody>
    </xdr:sp>
    <xdr:clientData/>
  </xdr:twoCellAnchor>
  <xdr:twoCellAnchor>
    <xdr:from>
      <xdr:col>6</xdr:col>
      <xdr:colOff>0</xdr:colOff>
      <xdr:row>66</xdr:row>
      <xdr:rowOff>23816</xdr:rowOff>
    </xdr:from>
    <xdr:to>
      <xdr:col>8</xdr:col>
      <xdr:colOff>836804</xdr:colOff>
      <xdr:row>71</xdr:row>
      <xdr:rowOff>34321</xdr:rowOff>
    </xdr:to>
    <xdr:sp macro="" textlink="">
      <xdr:nvSpPr>
        <xdr:cNvPr id="6" name="TextBox 5"/>
        <xdr:cNvSpPr txBox="1"/>
      </xdr:nvSpPr>
      <xdr:spPr>
        <a:xfrm>
          <a:off x="5584031" y="12894472"/>
          <a:ext cx="2575117" cy="97491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a:t>
          </a:r>
          <a:r>
            <a:rPr lang="da-DK" sz="1100" baseline="0"/>
            <a:t> installed capacities are aggregated to building types (SIngle-gfamily, Multi-family), construction period, regions and </a:t>
          </a:r>
          <a:r>
            <a:rPr lang="da-DK" sz="1100" baseline="0">
              <a:solidFill>
                <a:schemeClr val="dk1"/>
              </a:solidFill>
              <a:effectLst/>
              <a:latin typeface="+mn-lt"/>
              <a:ea typeface="+mn-ea"/>
              <a:cs typeface="+mn-cs"/>
            </a:rPr>
            <a:t>positions relative to DH areas used in TIMES-DTU.</a:t>
          </a:r>
          <a:endParaRPr lang="da-DK" sz="1100"/>
        </a:p>
      </xdr:txBody>
    </xdr:sp>
    <xdr:clientData/>
  </xdr:twoCellAnchor>
  <xdr:twoCellAnchor>
    <xdr:from>
      <xdr:col>6</xdr:col>
      <xdr:colOff>23830</xdr:colOff>
      <xdr:row>93</xdr:row>
      <xdr:rowOff>0</xdr:rowOff>
    </xdr:from>
    <xdr:to>
      <xdr:col>8</xdr:col>
      <xdr:colOff>860634</xdr:colOff>
      <xdr:row>98</xdr:row>
      <xdr:rowOff>10505</xdr:rowOff>
    </xdr:to>
    <xdr:sp macro="" textlink="">
      <xdr:nvSpPr>
        <xdr:cNvPr id="7" name="TextBox 6"/>
        <xdr:cNvSpPr txBox="1"/>
      </xdr:nvSpPr>
      <xdr:spPr>
        <a:xfrm>
          <a:off x="5607861" y="18109406"/>
          <a:ext cx="2575117" cy="97491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a:t>
          </a:r>
          <a:r>
            <a:rPr lang="da-DK" sz="1100" baseline="0"/>
            <a:t> installed capacities are aggregated to building types (SIngle-gfamily, Multi-family), construction period, regions and </a:t>
          </a:r>
          <a:r>
            <a:rPr lang="da-DK" sz="1100" baseline="0">
              <a:solidFill>
                <a:schemeClr val="dk1"/>
              </a:solidFill>
              <a:effectLst/>
              <a:latin typeface="+mn-lt"/>
              <a:ea typeface="+mn-ea"/>
              <a:cs typeface="+mn-cs"/>
            </a:rPr>
            <a:t>positions relative to DH areas used in TIMES-DTU.</a:t>
          </a:r>
          <a:endParaRPr lang="da-DK" sz="1100"/>
        </a:p>
      </xdr:txBody>
    </xdr:sp>
    <xdr:clientData/>
  </xdr:twoCellAnchor>
  <xdr:twoCellAnchor>
    <xdr:from>
      <xdr:col>6</xdr:col>
      <xdr:colOff>0</xdr:colOff>
      <xdr:row>120</xdr:row>
      <xdr:rowOff>23816</xdr:rowOff>
    </xdr:from>
    <xdr:to>
      <xdr:col>8</xdr:col>
      <xdr:colOff>836804</xdr:colOff>
      <xdr:row>125</xdr:row>
      <xdr:rowOff>34322</xdr:rowOff>
    </xdr:to>
    <xdr:sp macro="" textlink="">
      <xdr:nvSpPr>
        <xdr:cNvPr id="8" name="TextBox 7"/>
        <xdr:cNvSpPr txBox="1"/>
      </xdr:nvSpPr>
      <xdr:spPr>
        <a:xfrm>
          <a:off x="5584031" y="23455316"/>
          <a:ext cx="2575117" cy="97491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a:t>
          </a:r>
          <a:r>
            <a:rPr lang="da-DK" sz="1100" baseline="0"/>
            <a:t> installed capacities are aggregated to building types (SIngle-gfamily, Multi-family), construction period, regions and </a:t>
          </a:r>
          <a:r>
            <a:rPr lang="da-DK" sz="1100" baseline="0">
              <a:solidFill>
                <a:schemeClr val="dk1"/>
              </a:solidFill>
              <a:effectLst/>
              <a:latin typeface="+mn-lt"/>
              <a:ea typeface="+mn-ea"/>
              <a:cs typeface="+mn-cs"/>
            </a:rPr>
            <a:t>positions relative to DH areas used in TIMES-DTU.</a:t>
          </a:r>
          <a:endParaRPr lang="da-DK" sz="1100"/>
        </a:p>
      </xdr:txBody>
    </xdr:sp>
    <xdr:clientData/>
  </xdr:twoCellAnchor>
  <xdr:twoCellAnchor>
    <xdr:from>
      <xdr:col>19</xdr:col>
      <xdr:colOff>1116807</xdr:colOff>
      <xdr:row>45</xdr:row>
      <xdr:rowOff>200007</xdr:rowOff>
    </xdr:from>
    <xdr:to>
      <xdr:col>23</xdr:col>
      <xdr:colOff>1104900</xdr:colOff>
      <xdr:row>57</xdr:row>
      <xdr:rowOff>11905</xdr:rowOff>
    </xdr:to>
    <xdr:sp macro="" textlink="">
      <xdr:nvSpPr>
        <xdr:cNvPr id="9" name="TextBox 8"/>
        <xdr:cNvSpPr txBox="1"/>
      </xdr:nvSpPr>
      <xdr:spPr>
        <a:xfrm>
          <a:off x="20750213" y="8915382"/>
          <a:ext cx="4726781" cy="216933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Capacity of solar heating systems  needed to cover </a:t>
          </a:r>
          <a:r>
            <a:rPr lang="da-DK" sz="1100" baseline="0"/>
            <a:t> share of heating demand specified in Scenario 2. If certain building type can produce more  heat than specified in Scenario 2 by utilising </a:t>
          </a:r>
          <a:r>
            <a:rPr lang="da-DK" sz="1100"/>
            <a:t> </a:t>
          </a:r>
          <a:r>
            <a:rPr lang="da-DK" sz="1100" baseline="0">
              <a:solidFill>
                <a:schemeClr val="dk1"/>
              </a:solidFill>
              <a:effectLst/>
              <a:latin typeface="+mn-lt"/>
              <a:ea typeface="+mn-ea"/>
              <a:cs typeface="+mn-cs"/>
            </a:rPr>
            <a:t>specific part of all roofs (specified in the yellow box above) this is not counted because this would mean that surplus heat is produced.  If certain building type can't produced enough heat , maximal capacity  which can be installed on the roofs is counted. </a:t>
          </a:r>
        </a:p>
        <a:p>
          <a:r>
            <a:rPr lang="da-DK" sz="1100" baseline="0"/>
            <a:t>This approach allows for installation of solar heating  as long as available  roof area and heating demand  are equal within the building group. In this approach production from buildings with higher heating demand and lower roof area are being balanced by </a:t>
          </a:r>
          <a:r>
            <a:rPr lang="da-DK" sz="1100" baseline="0">
              <a:solidFill>
                <a:schemeClr val="dk1"/>
              </a:solidFill>
              <a:effectLst/>
              <a:latin typeface="+mn-lt"/>
              <a:ea typeface="+mn-ea"/>
              <a:cs typeface="+mn-cs"/>
            </a:rPr>
            <a:t>buildings with lower heating demand and higher roof area, but only within sone of 18  specific building groups (9 usage groups , 2 constr. periods) .</a:t>
          </a:r>
          <a:endParaRPr lang="da-DK" sz="1100"/>
        </a:p>
      </xdr:txBody>
    </xdr:sp>
    <xdr:clientData/>
  </xdr:twoCellAnchor>
  <xdr:twoCellAnchor>
    <xdr:from>
      <xdr:col>20</xdr:col>
      <xdr:colOff>0</xdr:colOff>
      <xdr:row>100</xdr:row>
      <xdr:rowOff>11911</xdr:rowOff>
    </xdr:from>
    <xdr:to>
      <xdr:col>21</xdr:col>
      <xdr:colOff>1215139</xdr:colOff>
      <xdr:row>112</xdr:row>
      <xdr:rowOff>46488</xdr:rowOff>
    </xdr:to>
    <xdr:sp macro="" textlink="">
      <xdr:nvSpPr>
        <xdr:cNvPr id="11" name="TextBox 10"/>
        <xdr:cNvSpPr txBox="1"/>
      </xdr:nvSpPr>
      <xdr:spPr>
        <a:xfrm>
          <a:off x="20752594" y="19490536"/>
          <a:ext cx="2465295" cy="238010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 installed</a:t>
          </a:r>
          <a:r>
            <a:rPr lang="da-DK" sz="1100" baseline="0"/>
            <a:t> capacity if specific part of all roofs (specified in the yellow box above) would be utilised for installation of solar heating.</a:t>
          </a:r>
        </a:p>
        <a:p>
          <a:r>
            <a:rPr lang="da-DK" sz="1100" baseline="0"/>
            <a:t>This approach allows for installation of solar heating no metter whether they are producing more or less  heat than buildings' heating demand. In this approach production from buildings with higher heating demand and lower roof area are being balanced by </a:t>
          </a:r>
          <a:r>
            <a:rPr lang="da-DK" sz="1100" baseline="0">
              <a:solidFill>
                <a:schemeClr val="dk1"/>
              </a:solidFill>
              <a:effectLst/>
              <a:latin typeface="+mn-lt"/>
              <a:ea typeface="+mn-ea"/>
              <a:cs typeface="+mn-cs"/>
            </a:rPr>
            <a:t>buildings with lower heating demand and higher roof area.</a:t>
          </a:r>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28574</xdr:colOff>
      <xdr:row>36</xdr:row>
      <xdr:rowOff>190501</xdr:rowOff>
    </xdr:from>
    <xdr:to>
      <xdr:col>10</xdr:col>
      <xdr:colOff>171449</xdr:colOff>
      <xdr:row>43</xdr:row>
      <xdr:rowOff>982</xdr:rowOff>
    </xdr:to>
    <xdr:sp macro="" textlink="">
      <xdr:nvSpPr>
        <xdr:cNvPr id="2" name="TextBox 1"/>
        <xdr:cNvSpPr txBox="1"/>
      </xdr:nvSpPr>
      <xdr:spPr>
        <a:xfrm>
          <a:off x="6048374" y="7267576"/>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a:t>
          </a:r>
          <a:r>
            <a:rPr lang="da-DK" sz="1100" baseline="0"/>
            <a:t> installed capacities are aggregated to building types (SIngle-family, Multi-family), construction period, regions and </a:t>
          </a:r>
          <a:r>
            <a:rPr lang="da-DK" sz="1100" baseline="0">
              <a:solidFill>
                <a:schemeClr val="dk1"/>
              </a:solidFill>
              <a:effectLst/>
              <a:latin typeface="+mn-lt"/>
              <a:ea typeface="+mn-ea"/>
              <a:cs typeface="+mn-cs"/>
            </a:rPr>
            <a:t>positions relative to DH areas used in TIMES-DTU.</a:t>
          </a:r>
        </a:p>
      </xdr:txBody>
    </xdr:sp>
    <xdr:clientData/>
  </xdr:twoCellAnchor>
  <xdr:twoCellAnchor>
    <xdr:from>
      <xdr:col>20</xdr:col>
      <xdr:colOff>19050</xdr:colOff>
      <xdr:row>17</xdr:row>
      <xdr:rowOff>180975</xdr:rowOff>
    </xdr:from>
    <xdr:to>
      <xdr:col>23</xdr:col>
      <xdr:colOff>0</xdr:colOff>
      <xdr:row>21</xdr:row>
      <xdr:rowOff>180975</xdr:rowOff>
    </xdr:to>
    <xdr:sp macro="" textlink="">
      <xdr:nvSpPr>
        <xdr:cNvPr id="3" name="TextBox 2"/>
        <xdr:cNvSpPr txBox="1"/>
      </xdr:nvSpPr>
      <xdr:spPr>
        <a:xfrm>
          <a:off x="14430375" y="3533775"/>
          <a:ext cx="1809750"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Copied from Constraint 2 sheet.</a:t>
          </a:r>
        </a:p>
      </xdr:txBody>
    </xdr:sp>
    <xdr:clientData/>
  </xdr:twoCellAnchor>
  <xdr:twoCellAnchor>
    <xdr:from>
      <xdr:col>20</xdr:col>
      <xdr:colOff>9525</xdr:colOff>
      <xdr:row>4</xdr:row>
      <xdr:rowOff>9525</xdr:rowOff>
    </xdr:from>
    <xdr:to>
      <xdr:col>22</xdr:col>
      <xdr:colOff>600075</xdr:colOff>
      <xdr:row>8</xdr:row>
      <xdr:rowOff>28575</xdr:rowOff>
    </xdr:to>
    <xdr:sp macro="" textlink="">
      <xdr:nvSpPr>
        <xdr:cNvPr id="4" name="TextBox 3"/>
        <xdr:cNvSpPr txBox="1"/>
      </xdr:nvSpPr>
      <xdr:spPr>
        <a:xfrm>
          <a:off x="14420850" y="809625"/>
          <a:ext cx="1809750"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Copied from Constraint 2 sheet.</a:t>
          </a:r>
        </a:p>
      </xdr:txBody>
    </xdr:sp>
    <xdr:clientData/>
  </xdr:twoCellAnchor>
  <xdr:twoCellAnchor>
    <xdr:from>
      <xdr:col>20</xdr:col>
      <xdr:colOff>38099</xdr:colOff>
      <xdr:row>44</xdr:row>
      <xdr:rowOff>180976</xdr:rowOff>
    </xdr:from>
    <xdr:to>
      <xdr:col>24</xdr:col>
      <xdr:colOff>180974</xdr:colOff>
      <xdr:row>50</xdr:row>
      <xdr:rowOff>162907</xdr:rowOff>
    </xdr:to>
    <xdr:sp macro="" textlink="">
      <xdr:nvSpPr>
        <xdr:cNvPr id="5" name="TextBox 4"/>
        <xdr:cNvSpPr txBox="1"/>
      </xdr:nvSpPr>
      <xdr:spPr>
        <a:xfrm>
          <a:off x="14982824" y="8820151"/>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Out of roof area dedicated to</a:t>
          </a:r>
          <a:r>
            <a:rPr lang="da-DK" sz="1100" baseline="0"/>
            <a:t> installation of both solar heating and PVs, this the </a:t>
          </a:r>
          <a:r>
            <a:rPr lang="da-DK" sz="1100"/>
            <a:t>share of roof area taken</a:t>
          </a:r>
          <a:r>
            <a:rPr lang="da-DK" sz="1100" baseline="0"/>
            <a:t> by solar thermal alone</a:t>
          </a:r>
          <a:r>
            <a:rPr lang="da-DK" sz="1100" baseline="0">
              <a:solidFill>
                <a:schemeClr val="dk1"/>
              </a:solidFill>
              <a:effectLst/>
              <a:latin typeface="+mn-lt"/>
              <a:ea typeface="+mn-ea"/>
              <a:cs typeface="+mn-cs"/>
            </a:rPr>
            <a:t>.</a:t>
          </a:r>
        </a:p>
      </xdr:txBody>
    </xdr:sp>
    <xdr:clientData/>
  </xdr:twoCellAnchor>
  <xdr:twoCellAnchor>
    <xdr:from>
      <xdr:col>20</xdr:col>
      <xdr:colOff>28574</xdr:colOff>
      <xdr:row>65</xdr:row>
      <xdr:rowOff>28576</xdr:rowOff>
    </xdr:from>
    <xdr:to>
      <xdr:col>24</xdr:col>
      <xdr:colOff>171449</xdr:colOff>
      <xdr:row>71</xdr:row>
      <xdr:rowOff>48607</xdr:rowOff>
    </xdr:to>
    <xdr:sp macro="" textlink="">
      <xdr:nvSpPr>
        <xdr:cNvPr id="6" name="TextBox 5"/>
        <xdr:cNvSpPr txBox="1"/>
      </xdr:nvSpPr>
      <xdr:spPr>
        <a:xfrm>
          <a:off x="14973299" y="12820651"/>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It is assumed that part of the roof area dedicated to</a:t>
          </a:r>
          <a:r>
            <a:rPr lang="da-DK" sz="1100" baseline="0"/>
            <a:t> installation of both solar heating and PVs and not utlised for soalr heating is available for installation of PVs.</a:t>
          </a:r>
          <a:endParaRPr lang="da-DK" sz="1100" baseline="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12245</xdr:colOff>
      <xdr:row>37</xdr:row>
      <xdr:rowOff>23810</xdr:rowOff>
    </xdr:from>
    <xdr:to>
      <xdr:col>28</xdr:col>
      <xdr:colOff>435428</xdr:colOff>
      <xdr:row>74</xdr:row>
      <xdr:rowOff>54427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78</xdr:col>
      <xdr:colOff>13607</xdr:colOff>
      <xdr:row>2</xdr:row>
      <xdr:rowOff>176893</xdr:rowOff>
    </xdr:from>
    <xdr:to>
      <xdr:col>80</xdr:col>
      <xdr:colOff>27215</xdr:colOff>
      <xdr:row>9</xdr:row>
      <xdr:rowOff>54429</xdr:rowOff>
    </xdr:to>
    <xdr:sp macro="" textlink="">
      <xdr:nvSpPr>
        <xdr:cNvPr id="2" name="TextBox 1"/>
        <xdr:cNvSpPr txBox="1"/>
      </xdr:nvSpPr>
      <xdr:spPr>
        <a:xfrm>
          <a:off x="75533250" y="557893"/>
          <a:ext cx="1782536"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a:t>Open question: Tilted roofs?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438150</xdr:colOff>
      <xdr:row>9</xdr:row>
      <xdr:rowOff>90486</xdr:rowOff>
    </xdr:from>
    <xdr:to>
      <xdr:col>14</xdr:col>
      <xdr:colOff>638175</xdr:colOff>
      <xdr:row>33</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Residential_Reg_CDI_anv_BA7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kW_Solar_constraint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BBR_m2_not_within_polygons_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9"/>
  <sheetViews>
    <sheetView workbookViewId="0">
      <selection activeCell="D2" sqref="D2:D15"/>
    </sheetView>
  </sheetViews>
  <sheetFormatPr defaultRowHeight="15" x14ac:dyDescent="0.25"/>
  <cols>
    <col min="1" max="1" width="9.28515625" bestFit="1" customWidth="1"/>
    <col min="2" max="2" width="13.5703125" bestFit="1" customWidth="1"/>
    <col min="3" max="3" width="20.42578125" bestFit="1" customWidth="1"/>
    <col min="4" max="4" width="19.28515625" bestFit="1" customWidth="1"/>
    <col min="5" max="5" width="15.7109375" bestFit="1" customWidth="1"/>
    <col min="6" max="6" width="11.42578125" bestFit="1" customWidth="1"/>
    <col min="7" max="7" width="26.42578125" bestFit="1" customWidth="1"/>
    <col min="10" max="11" width="13.85546875" customWidth="1"/>
    <col min="12" max="12" width="11.42578125" bestFit="1" customWidth="1"/>
    <col min="13" max="13" width="10" bestFit="1" customWidth="1"/>
    <col min="14" max="14" width="11.42578125" bestFit="1" customWidth="1"/>
    <col min="15" max="15" width="10" bestFit="1" customWidth="1"/>
  </cols>
  <sheetData>
    <row r="1" spans="1:15" ht="16.5" thickTop="1" thickBot="1" x14ac:dyDescent="0.3">
      <c r="A1" t="s">
        <v>0</v>
      </c>
      <c r="B1" t="s">
        <v>1</v>
      </c>
      <c r="C1" t="s">
        <v>2</v>
      </c>
      <c r="D1" t="s">
        <v>3</v>
      </c>
      <c r="E1" t="s">
        <v>4</v>
      </c>
      <c r="F1" t="s">
        <v>5</v>
      </c>
      <c r="G1" t="s">
        <v>6</v>
      </c>
      <c r="J1" s="271" t="s">
        <v>20</v>
      </c>
      <c r="K1" s="274" t="s">
        <v>18</v>
      </c>
      <c r="L1" s="280" t="s">
        <v>19</v>
      </c>
      <c r="M1" s="280"/>
      <c r="N1" s="280"/>
      <c r="O1" s="281"/>
    </row>
    <row r="2" spans="1:15" ht="15.75" thickBot="1" x14ac:dyDescent="0.3">
      <c r="A2">
        <v>1</v>
      </c>
      <c r="B2" t="s">
        <v>7</v>
      </c>
      <c r="C2" t="s">
        <v>8</v>
      </c>
      <c r="D2">
        <v>110</v>
      </c>
      <c r="E2" t="s">
        <v>9</v>
      </c>
      <c r="F2">
        <v>1</v>
      </c>
      <c r="G2">
        <v>203</v>
      </c>
      <c r="J2" s="272"/>
      <c r="K2" s="275"/>
      <c r="L2" s="277" t="s">
        <v>16</v>
      </c>
      <c r="M2" s="278"/>
      <c r="N2" s="278" t="s">
        <v>17</v>
      </c>
      <c r="O2" s="279"/>
    </row>
    <row r="3" spans="1:15" ht="15.75" thickBot="1" x14ac:dyDescent="0.3">
      <c r="A3">
        <v>2</v>
      </c>
      <c r="B3" t="s">
        <v>7</v>
      </c>
      <c r="C3" t="s">
        <v>8</v>
      </c>
      <c r="D3">
        <v>110</v>
      </c>
      <c r="E3" t="s">
        <v>10</v>
      </c>
      <c r="F3">
        <v>36</v>
      </c>
      <c r="G3">
        <v>6674</v>
      </c>
      <c r="J3" s="273"/>
      <c r="K3" s="276"/>
      <c r="L3" s="7" t="s">
        <v>10</v>
      </c>
      <c r="M3" s="3" t="s">
        <v>9</v>
      </c>
      <c r="N3" s="3" t="s">
        <v>10</v>
      </c>
      <c r="O3" s="4" t="s">
        <v>9</v>
      </c>
    </row>
    <row r="4" spans="1:15" x14ac:dyDescent="0.25">
      <c r="A4">
        <v>3</v>
      </c>
      <c r="B4" t="s">
        <v>7</v>
      </c>
      <c r="C4" t="s">
        <v>8</v>
      </c>
      <c r="D4">
        <v>120</v>
      </c>
      <c r="E4" t="s">
        <v>9</v>
      </c>
      <c r="F4">
        <v>7736</v>
      </c>
      <c r="G4">
        <v>1130979</v>
      </c>
      <c r="J4" s="9" t="s">
        <v>7</v>
      </c>
      <c r="K4" s="10" t="s">
        <v>8</v>
      </c>
      <c r="L4" s="11">
        <f>(SUMIFS('Export from GIS'!$G$2:$G$179,'Export from GIS'!$B$2:$B$179,'Export from GIS'!$J$4:$J$8,'Export from GIS'!$C$2:$C$179,'Export from GIS'!K4,'Export from GIS'!$E$2:$E$179,'Export from GIS'!L$3,'Export from GIS'!$D$2:$D$179,110)+SUMIFS('Export from GIS'!$G$2:$G$179,'Export from GIS'!$B$2:$B$179,'Export from GIS'!$J$4:$J$8,'Export from GIS'!$C$2:$C$179,'Export from GIS'!K4,'Export from GIS'!$E$2:$E$179,'Export from GIS'!L$3,'Export from GIS'!$D$2:$D$179,120)+SUMIFS('Export from GIS'!$G$2:$G$179,'Export from GIS'!$B$2:$B$179,'Export from GIS'!$J$4:$J$8,'Export from GIS'!$C$2:$C$179,'Export from GIS'!K4,'Export from GIS'!$E$2:$E$179,'Export from GIS'!$L$3,'Export from GIS'!$D$2:$D$179,130)+SUMIFS('Export from GIS'!$G$2:$G$179,'Export from GIS'!$B$2:$B$179,'Export from GIS'!$J$4:$J$8,'Export from GIS'!$C$2:$C$179,'Export from GIS'!K4,'Export from GIS'!$E$2:$E$179,'Export from GIS'!L$3,'Export from GIS'!$D$2:$D$179,5101)+SUMIFS('Export from GIS'!$G$2:$G$179,'Export from GIS'!$B$2:$B$179,'Export from GIS'!$J$4:$J$8,'Export from GIS'!$C$2:$C$179,'Export from GIS'!K4,'Export from GIS'!$E$2:$E$179,'Export from GIS'!L$3,'Export from GIS'!$D$2:$D$179,5102))/(10^6)</f>
        <v>8.1420840000000005</v>
      </c>
      <c r="M4" s="12">
        <f>(SUMIFS('Export from GIS'!$G$2:$G$179,'Export from GIS'!$B$2:$B$179,'Export from GIS'!$J$4:$J$8,'Export from GIS'!$C$2:$C$179,'Export from GIS'!K4,'Export from GIS'!$E$2:$E$179,'Export from GIS'!M$3,'Export from GIS'!$D$2:$D$179,110)+SUMIFS('Export from GIS'!$G$2:$G$179,'Export from GIS'!$B$2:$B$179,'Export from GIS'!$J$4:$J$8,'Export from GIS'!$C$2:$C$179,'Export from GIS'!K4,'Export from GIS'!$E$2:$E$179,'Export from GIS'!M$3,'Export from GIS'!$D$2:$D$179,120)+SUMIFS('Export from GIS'!$G$2:$G$179,'Export from GIS'!$B$2:$B$179,'Export from GIS'!$J$4:$J$8,'Export from GIS'!$C$2:$C$179,'Export from GIS'!K4,'Export from GIS'!$E$2:$E$179,'Export from GIS'!$M$3,'Export from GIS'!$D$2:$D$179,130)+SUMIFS('Export from GIS'!$G$2:$G$179,'Export from GIS'!$B$2:$B$179,'Export from GIS'!$J$4:$J$8,'Export from GIS'!$C$2:$C$179,'Export from GIS'!K4,'Export from GIS'!$E$2:$E$179,'Export from GIS'!M$3,'Export from GIS'!$D$2:$D$179,5101)+SUMIFS('Export from GIS'!$G$2:$G$179,'Export from GIS'!$B$2:$B$179,'Export from GIS'!$J$4:$J$8,'Export from GIS'!$C$2:$C$179,'Export from GIS'!K4,'Export from GIS'!$E$2:$E$179,'Export from GIS'!M$3,'Export from GIS'!$D$2:$D$179,5102))/(10^6)</f>
        <v>3.1054780000000002</v>
      </c>
      <c r="N4" s="12">
        <f>(SUMIFS('Export from GIS'!$G$2:$G$179,'Export from GIS'!$B$2:$B$179,'Export from GIS'!$J$4:$J$8,'Export from GIS'!$C$2:$C$179,'Export from GIS'!K4,'Export from GIS'!$E$2:$E$179,'Export from GIS'!N$3,'Export from GIS'!$D$2:$D$179,140)+SUMIFS('Export from GIS'!$G$2:$G$179,'Export from GIS'!$B$2:$B$179,'Export from GIS'!$J$4:$J$8,'Export from GIS'!$C$2:$C$179,'Export from GIS'!K4,'Export from GIS'!$E$2:$E$179,'Export from GIS'!N$3,'Export from GIS'!$D$2:$D$179,150)+SUMIFS('Export from GIS'!$G$2:$G$179,'Export from GIS'!$B$2:$B$179,'Export from GIS'!$J$4:$J$8,'Export from GIS'!$C$2:$C$179,'Export from GIS'!K4,'Export from GIS'!$E$2:$E$179,'Export from GIS'!$N$3,'Export from GIS'!$D$2:$D$179,160)+SUMIFS('Export from GIS'!$G$2:$G$179,'Export from GIS'!$B$2:$B$179,'Export from GIS'!$J$4:$J$8,'Export from GIS'!$C$2:$C$179,'Export from GIS'!K4,'Export from GIS'!$E$2:$E$179,'Export from GIS'!N$3,'Export from GIS'!$D$2:$D$179,190))/(10^6)</f>
        <v>29.039228000000001</v>
      </c>
      <c r="O4" s="13">
        <f>(SUMIFS('Export from GIS'!$G$2:$G$179,'Export from GIS'!$B$2:$B$179,'Export from GIS'!$J$4:$J$8,'Export from GIS'!$C$2:$C$179,'Export from GIS'!K4,'Export from GIS'!$E$2:$E$179,'Export from GIS'!O$3,'Export from GIS'!$D$2:$D$179,140)+SUMIFS('Export from GIS'!$G$2:$G$179,'Export from GIS'!$B$2:$B$179,'Export from GIS'!$J$4:$J$8,'Export from GIS'!$C$2:$C$179,'Export from GIS'!K4,'Export from GIS'!$E$2:$E$179,'Export from GIS'!O$3,'Export from GIS'!$D$2:$D$179,150)+SUMIFS('Export from GIS'!$G$2:$G$179,'Export from GIS'!$B$2:$B$179,'Export from GIS'!$J$4:$J$8,'Export from GIS'!$C$2:$C$179,'Export from GIS'!K4,'Export from GIS'!$E$2:$E$179,'Export from GIS'!$O$3,'Export from GIS'!$D$2:$D$179,160)+SUMIFS('Export from GIS'!$G$2:$G$179,'Export from GIS'!$B$2:$B$179,'Export from GIS'!$J$4:$J$8,'Export from GIS'!$C$2:$C$179,'Export from GIS'!K4,'Export from GIS'!$E$2:$E$179,'Export from GIS'!O$3,'Export from GIS'!$D$2:$D$179,190))/(10^6)</f>
        <v>7.0473850000000002</v>
      </c>
    </row>
    <row r="5" spans="1:15" x14ac:dyDescent="0.25">
      <c r="A5">
        <v>4</v>
      </c>
      <c r="B5" t="s">
        <v>7</v>
      </c>
      <c r="C5" t="s">
        <v>8</v>
      </c>
      <c r="D5">
        <v>120</v>
      </c>
      <c r="E5" t="s">
        <v>10</v>
      </c>
      <c r="F5">
        <v>38876</v>
      </c>
      <c r="G5">
        <v>5245882</v>
      </c>
      <c r="J5" s="14" t="s">
        <v>7</v>
      </c>
      <c r="K5" s="15" t="s">
        <v>11</v>
      </c>
      <c r="L5" s="16">
        <f>(SUMIFS('Export from GIS'!$G$2:$G$179,'Export from GIS'!$B$2:$B$179,'Export from GIS'!$J$4:$J$8,'Export from GIS'!$C$2:$C$179,'Export from GIS'!K5,'Export from GIS'!$E$2:$E$179,'Export from GIS'!L$3,'Export from GIS'!$D$2:$D$179,110)+SUMIFS('Export from GIS'!$G$2:$G$179,'Export from GIS'!$B$2:$B$179,'Export from GIS'!$J$4:$J$8,'Export from GIS'!$C$2:$C$179,'Export from GIS'!K5,'Export from GIS'!$E$2:$E$179,'Export from GIS'!L$3,'Export from GIS'!$D$2:$D$179,120)+SUMIFS('Export from GIS'!$G$2:$G$179,'Export from GIS'!$B$2:$B$179,'Export from GIS'!$J$4:$J$8,'Export from GIS'!$C$2:$C$179,'Export from GIS'!K5,'Export from GIS'!$E$2:$E$179,'Export from GIS'!$L$3,'Export from GIS'!$D$2:$D$179,130)+SUMIFS('Export from GIS'!$G$2:$G$179,'Export from GIS'!$B$2:$B$179,'Export from GIS'!$J$4:$J$8,'Export from GIS'!$C$2:$C$179,'Export from GIS'!K5,'Export from GIS'!$E$2:$E$179,'Export from GIS'!L$3,'Export from GIS'!$D$2:$D$179,5101)+SUMIFS('Export from GIS'!$G$2:$G$179,'Export from GIS'!$B$2:$B$179,'Export from GIS'!$J$4:$J$8,'Export from GIS'!$C$2:$C$179,'Export from GIS'!K5,'Export from GIS'!$E$2:$E$179,'Export from GIS'!L$3,'Export from GIS'!$D$2:$D$179,5102))/(10^6)</f>
        <v>8.7320069999999994</v>
      </c>
      <c r="M5" s="17">
        <f>(SUMIFS('Export from GIS'!$G$2:$G$179,'Export from GIS'!$B$2:$B$179,'Export from GIS'!$J$4:$J$8,'Export from GIS'!$C$2:$C$179,'Export from GIS'!K5,'Export from GIS'!$E$2:$E$179,'Export from GIS'!M$3,'Export from GIS'!$D$2:$D$179,110)+SUMIFS('Export from GIS'!$G$2:$G$179,'Export from GIS'!$B$2:$B$179,'Export from GIS'!$J$4:$J$8,'Export from GIS'!$C$2:$C$179,'Export from GIS'!K5,'Export from GIS'!$E$2:$E$179,'Export from GIS'!M$3,'Export from GIS'!$D$2:$D$179,120)+SUMIFS('Export from GIS'!$G$2:$G$179,'Export from GIS'!$B$2:$B$179,'Export from GIS'!$J$4:$J$8,'Export from GIS'!$C$2:$C$179,'Export from GIS'!K5,'Export from GIS'!$E$2:$E$179,'Export from GIS'!$M$3,'Export from GIS'!$D$2:$D$179,130)+SUMIFS('Export from GIS'!$G$2:$G$179,'Export from GIS'!$B$2:$B$179,'Export from GIS'!$J$4:$J$8,'Export from GIS'!$C$2:$C$179,'Export from GIS'!K5,'Export from GIS'!$E$2:$E$179,'Export from GIS'!M$3,'Export from GIS'!$D$2:$D$179,5101)+SUMIFS('Export from GIS'!$G$2:$G$179,'Export from GIS'!$B$2:$B$179,'Export from GIS'!$J$4:$J$8,'Export from GIS'!$C$2:$C$179,'Export from GIS'!K5,'Export from GIS'!$E$2:$E$179,'Export from GIS'!M$3,'Export from GIS'!$D$2:$D$179,5102))/(10^6)</f>
        <v>3.2873429999999999</v>
      </c>
      <c r="N5" s="17">
        <f>(SUMIFS('Export from GIS'!$G$2:$G$179,'Export from GIS'!$B$2:$B$179,'Export from GIS'!$J$4:$J$8,'Export from GIS'!$C$2:$C$179,'Export from GIS'!K5,'Export from GIS'!$E$2:$E$179,'Export from GIS'!N$3,'Export from GIS'!$D$2:$D$179,140)+SUMIFS('Export from GIS'!$G$2:$G$179,'Export from GIS'!$B$2:$B$179,'Export from GIS'!$J$4:$J$8,'Export from GIS'!$C$2:$C$179,'Export from GIS'!K5,'Export from GIS'!$E$2:$E$179,'Export from GIS'!N$3,'Export from GIS'!$D$2:$D$179,150)+SUMIFS('Export from GIS'!$G$2:$G$179,'Export from GIS'!$B$2:$B$179,'Export from GIS'!$J$4:$J$8,'Export from GIS'!$C$2:$C$179,'Export from GIS'!K5,'Export from GIS'!$E$2:$E$179,'Export from GIS'!$N$3,'Export from GIS'!$D$2:$D$179,160)+SUMIFS('Export from GIS'!$G$2:$G$179,'Export from GIS'!$B$2:$B$179,'Export from GIS'!$J$4:$J$8,'Export from GIS'!$C$2:$C$179,'Export from GIS'!K5,'Export from GIS'!$E$2:$E$179,'Export from GIS'!N$3,'Export from GIS'!$D$2:$D$179,190))/(10^6)</f>
        <v>1.6256900000000001</v>
      </c>
      <c r="O5" s="18">
        <f>(SUMIFS('Export from GIS'!$G$2:$G$179,'Export from GIS'!$B$2:$B$179,'Export from GIS'!$J$4:$J$8,'Export from GIS'!$C$2:$C$179,'Export from GIS'!K5,'Export from GIS'!$E$2:$E$179,'Export from GIS'!O$3,'Export from GIS'!$D$2:$D$179,140)+SUMIFS('Export from GIS'!$G$2:$G$179,'Export from GIS'!$B$2:$B$179,'Export from GIS'!$J$4:$J$8,'Export from GIS'!$C$2:$C$179,'Export from GIS'!K5,'Export from GIS'!$E$2:$E$179,'Export from GIS'!O$3,'Export from GIS'!$D$2:$D$179,150)+SUMIFS('Export from GIS'!$G$2:$G$179,'Export from GIS'!$B$2:$B$179,'Export from GIS'!$J$4:$J$8,'Export from GIS'!$C$2:$C$179,'Export from GIS'!K5,'Export from GIS'!$E$2:$E$179,'Export from GIS'!$O$3,'Export from GIS'!$D$2:$D$179,160)+SUMIFS('Export from GIS'!$G$2:$G$179,'Export from GIS'!$B$2:$B$179,'Export from GIS'!$J$4:$J$8,'Export from GIS'!$C$2:$C$179,'Export from GIS'!K5,'Export from GIS'!$E$2:$E$179,'Export from GIS'!O$3,'Export from GIS'!$D$2:$D$179,190))/(10^6)</f>
        <v>0.66216600000000003</v>
      </c>
    </row>
    <row r="6" spans="1:15" x14ac:dyDescent="0.25">
      <c r="A6">
        <v>5</v>
      </c>
      <c r="B6" t="s">
        <v>7</v>
      </c>
      <c r="C6" t="s">
        <v>8</v>
      </c>
      <c r="D6">
        <v>130</v>
      </c>
      <c r="E6" t="s">
        <v>9</v>
      </c>
      <c r="F6">
        <v>10467</v>
      </c>
      <c r="G6">
        <v>1973107</v>
      </c>
      <c r="J6" s="14" t="s">
        <v>7</v>
      </c>
      <c r="K6" s="15" t="s">
        <v>12</v>
      </c>
      <c r="L6" s="16">
        <f>(SUMIFS('Export from GIS'!$G$2:$G$179,'Export from GIS'!$B$2:$B$179,'Export from GIS'!$J$4:$J$8,'Export from GIS'!$C$2:$C$179,'Export from GIS'!K6,'Export from GIS'!$E$2:$E$179,'Export from GIS'!L$3,'Export from GIS'!$D$2:$D$179,110)+SUMIFS('Export from GIS'!$G$2:$G$179,'Export from GIS'!$B$2:$B$179,'Export from GIS'!$J$4:$J$8,'Export from GIS'!$C$2:$C$179,'Export from GIS'!K6,'Export from GIS'!$E$2:$E$179,'Export from GIS'!L$3,'Export from GIS'!$D$2:$D$179,120)+SUMIFS('Export from GIS'!$G$2:$G$179,'Export from GIS'!$B$2:$B$179,'Export from GIS'!$J$4:$J$8,'Export from GIS'!$C$2:$C$179,'Export from GIS'!K6,'Export from GIS'!$E$2:$E$179,'Export from GIS'!$L$3,'Export from GIS'!$D$2:$D$179,130)+SUMIFS('Export from GIS'!$G$2:$G$179,'Export from GIS'!$B$2:$B$179,'Export from GIS'!$J$4:$J$8,'Export from GIS'!$C$2:$C$179,'Export from GIS'!K6,'Export from GIS'!$E$2:$E$179,'Export from GIS'!L$3,'Export from GIS'!$D$2:$D$179,5101)+SUMIFS('Export from GIS'!$G$2:$G$179,'Export from GIS'!$B$2:$B$179,'Export from GIS'!$J$4:$J$8,'Export from GIS'!$C$2:$C$179,'Export from GIS'!K6,'Export from GIS'!$E$2:$E$179,'Export from GIS'!L$3,'Export from GIS'!$D$2:$D$179,5102))/(10^6)</f>
        <v>9.0298750000000005</v>
      </c>
      <c r="M6" s="17">
        <f>(SUMIFS('Export from GIS'!$G$2:$G$179,'Export from GIS'!$B$2:$B$179,'Export from GIS'!$J$4:$J$8,'Export from GIS'!$C$2:$C$179,'Export from GIS'!K6,'Export from GIS'!$E$2:$E$179,'Export from GIS'!M$3,'Export from GIS'!$D$2:$D$179,110)+SUMIFS('Export from GIS'!$G$2:$G$179,'Export from GIS'!$B$2:$B$179,'Export from GIS'!$J$4:$J$8,'Export from GIS'!$C$2:$C$179,'Export from GIS'!K6,'Export from GIS'!$E$2:$E$179,'Export from GIS'!M$3,'Export from GIS'!$D$2:$D$179,120)+SUMIFS('Export from GIS'!$G$2:$G$179,'Export from GIS'!$B$2:$B$179,'Export from GIS'!$J$4:$J$8,'Export from GIS'!$C$2:$C$179,'Export from GIS'!K6,'Export from GIS'!$E$2:$E$179,'Export from GIS'!$M$3,'Export from GIS'!$D$2:$D$179,130)+SUMIFS('Export from GIS'!$G$2:$G$179,'Export from GIS'!$B$2:$B$179,'Export from GIS'!$J$4:$J$8,'Export from GIS'!$C$2:$C$179,'Export from GIS'!K6,'Export from GIS'!$E$2:$E$179,'Export from GIS'!M$3,'Export from GIS'!$D$2:$D$179,5101)+SUMIFS('Export from GIS'!$G$2:$G$179,'Export from GIS'!$B$2:$B$179,'Export from GIS'!$J$4:$J$8,'Export from GIS'!$C$2:$C$179,'Export from GIS'!K6,'Export from GIS'!$E$2:$E$179,'Export from GIS'!M$3,'Export from GIS'!$D$2:$D$179,5102))/(10^6)</f>
        <v>6.3902200000000002</v>
      </c>
      <c r="N6" s="17">
        <f>(SUMIFS('Export from GIS'!$G$2:$G$179,'Export from GIS'!$B$2:$B$179,'Export from GIS'!$J$4:$J$8,'Export from GIS'!$C$2:$C$179,'Export from GIS'!K6,'Export from GIS'!$E$2:$E$179,'Export from GIS'!N$3,'Export from GIS'!$D$2:$D$179,140)+SUMIFS('Export from GIS'!$G$2:$G$179,'Export from GIS'!$B$2:$B$179,'Export from GIS'!$J$4:$J$8,'Export from GIS'!$C$2:$C$179,'Export from GIS'!K6,'Export from GIS'!$E$2:$E$179,'Export from GIS'!N$3,'Export from GIS'!$D$2:$D$179,150)+SUMIFS('Export from GIS'!$G$2:$G$179,'Export from GIS'!$B$2:$B$179,'Export from GIS'!$J$4:$J$8,'Export from GIS'!$C$2:$C$179,'Export from GIS'!K6,'Export from GIS'!$E$2:$E$179,'Export from GIS'!$N$3,'Export from GIS'!$D$2:$D$179,160)+SUMIFS('Export from GIS'!$G$2:$G$179,'Export from GIS'!$B$2:$B$179,'Export from GIS'!$J$4:$J$8,'Export from GIS'!$C$2:$C$179,'Export from GIS'!K6,'Export from GIS'!$E$2:$E$179,'Export from GIS'!N$3,'Export from GIS'!$D$2:$D$179,190))/(10^6)</f>
        <v>5.7595429999999999</v>
      </c>
      <c r="O6" s="18">
        <f>(SUMIFS('Export from GIS'!$G$2:$G$179,'Export from GIS'!$B$2:$B$179,'Export from GIS'!$J$4:$J$8,'Export from GIS'!$C$2:$C$179,'Export from GIS'!K6,'Export from GIS'!$E$2:$E$179,'Export from GIS'!O$3,'Export from GIS'!$D$2:$D$179,140)+SUMIFS('Export from GIS'!$G$2:$G$179,'Export from GIS'!$B$2:$B$179,'Export from GIS'!$J$4:$J$8,'Export from GIS'!$C$2:$C$179,'Export from GIS'!K6,'Export from GIS'!$E$2:$E$179,'Export from GIS'!O$3,'Export from GIS'!$D$2:$D$179,150)+SUMIFS('Export from GIS'!$G$2:$G$179,'Export from GIS'!$B$2:$B$179,'Export from GIS'!$J$4:$J$8,'Export from GIS'!$C$2:$C$179,'Export from GIS'!K6,'Export from GIS'!$E$2:$E$179,'Export from GIS'!$O$3,'Export from GIS'!$D$2:$D$179,160)+SUMIFS('Export from GIS'!$G$2:$G$179,'Export from GIS'!$B$2:$B$179,'Export from GIS'!$J$4:$J$8,'Export from GIS'!$C$2:$C$179,'Export from GIS'!K6,'Export from GIS'!$E$2:$E$179,'Export from GIS'!O$3,'Export from GIS'!$D$2:$D$179,190))/(10^6)</f>
        <v>2.9011490000000002</v>
      </c>
    </row>
    <row r="7" spans="1:15" x14ac:dyDescent="0.25">
      <c r="A7">
        <v>6</v>
      </c>
      <c r="B7" t="s">
        <v>7</v>
      </c>
      <c r="C7" t="s">
        <v>8</v>
      </c>
      <c r="D7">
        <v>130</v>
      </c>
      <c r="E7" t="s">
        <v>10</v>
      </c>
      <c r="F7">
        <v>20915</v>
      </c>
      <c r="G7">
        <v>2886041</v>
      </c>
      <c r="J7" s="14" t="s">
        <v>7</v>
      </c>
      <c r="K7" s="15" t="s">
        <v>13</v>
      </c>
      <c r="L7" s="16">
        <f>(SUMIFS('Export from GIS'!$G$2:$G$179,'Export from GIS'!$B$2:$B$179,'Export from GIS'!$J$4:$J$8,'Export from GIS'!$C$2:$C$179,'Export from GIS'!K7,'Export from GIS'!$E$2:$E$179,'Export from GIS'!L$3,'Export from GIS'!$D$2:$D$179,110)+SUMIFS('Export from GIS'!$G$2:$G$179,'Export from GIS'!$B$2:$B$179,'Export from GIS'!$J$4:$J$8,'Export from GIS'!$C$2:$C$179,'Export from GIS'!K7,'Export from GIS'!$E$2:$E$179,'Export from GIS'!L$3,'Export from GIS'!$D$2:$D$179,120)+SUMIFS('Export from GIS'!$G$2:$G$179,'Export from GIS'!$B$2:$B$179,'Export from GIS'!$J$4:$J$8,'Export from GIS'!$C$2:$C$179,'Export from GIS'!K7,'Export from GIS'!$E$2:$E$179,'Export from GIS'!$L$3,'Export from GIS'!$D$2:$D$179,130)+SUMIFS('Export from GIS'!$G$2:$G$179,'Export from GIS'!$B$2:$B$179,'Export from GIS'!$J$4:$J$8,'Export from GIS'!$C$2:$C$179,'Export from GIS'!K7,'Export from GIS'!$E$2:$E$179,'Export from GIS'!L$3,'Export from GIS'!$D$2:$D$179,5101)+SUMIFS('Export from GIS'!$G$2:$G$179,'Export from GIS'!$B$2:$B$179,'Export from GIS'!$J$4:$J$8,'Export from GIS'!$C$2:$C$179,'Export from GIS'!K7,'Export from GIS'!$E$2:$E$179,'Export from GIS'!L$3,'Export from GIS'!$D$2:$D$179,5102))/(10^6)</f>
        <v>7.5666399999999996</v>
      </c>
      <c r="M7" s="17">
        <f>(SUMIFS('Export from GIS'!$G$2:$G$179,'Export from GIS'!$B$2:$B$179,'Export from GIS'!$J$4:$J$8,'Export from GIS'!$C$2:$C$179,'Export from GIS'!K7,'Export from GIS'!$E$2:$E$179,'Export from GIS'!M$3,'Export from GIS'!$D$2:$D$179,110)+SUMIFS('Export from GIS'!$G$2:$G$179,'Export from GIS'!$B$2:$B$179,'Export from GIS'!$J$4:$J$8,'Export from GIS'!$C$2:$C$179,'Export from GIS'!K7,'Export from GIS'!$E$2:$E$179,'Export from GIS'!M$3,'Export from GIS'!$D$2:$D$179,120)+SUMIFS('Export from GIS'!$G$2:$G$179,'Export from GIS'!$B$2:$B$179,'Export from GIS'!$J$4:$J$8,'Export from GIS'!$C$2:$C$179,'Export from GIS'!K7,'Export from GIS'!$E$2:$E$179,'Export from GIS'!$M$3,'Export from GIS'!$D$2:$D$179,130)+SUMIFS('Export from GIS'!$G$2:$G$179,'Export from GIS'!$B$2:$B$179,'Export from GIS'!$J$4:$J$8,'Export from GIS'!$C$2:$C$179,'Export from GIS'!K7,'Export from GIS'!$E$2:$E$179,'Export from GIS'!M$3,'Export from GIS'!$D$2:$D$179,5101)+SUMIFS('Export from GIS'!$G$2:$G$179,'Export from GIS'!$B$2:$B$179,'Export from GIS'!$J$4:$J$8,'Export from GIS'!$C$2:$C$179,'Export from GIS'!K7,'Export from GIS'!$E$2:$E$179,'Export from GIS'!M$3,'Export from GIS'!$D$2:$D$179,5102))/(10^6)</f>
        <v>6.182512</v>
      </c>
      <c r="N7" s="17">
        <f>(SUMIFS('Export from GIS'!$G$2:$G$179,'Export from GIS'!$B$2:$B$179,'Export from GIS'!$J$4:$J$8,'Export from GIS'!$C$2:$C$179,'Export from GIS'!K7,'Export from GIS'!$E$2:$E$179,'Export from GIS'!N$3,'Export from GIS'!$D$2:$D$179,140)+SUMIFS('Export from GIS'!$G$2:$G$179,'Export from GIS'!$B$2:$B$179,'Export from GIS'!$J$4:$J$8,'Export from GIS'!$C$2:$C$179,'Export from GIS'!K7,'Export from GIS'!$E$2:$E$179,'Export from GIS'!N$3,'Export from GIS'!$D$2:$D$179,150)+SUMIFS('Export from GIS'!$G$2:$G$179,'Export from GIS'!$B$2:$B$179,'Export from GIS'!$J$4:$J$8,'Export from GIS'!$C$2:$C$179,'Export from GIS'!K7,'Export from GIS'!$E$2:$E$179,'Export from GIS'!$N$3,'Export from GIS'!$D$2:$D$179,160)+SUMIFS('Export from GIS'!$G$2:$G$179,'Export from GIS'!$B$2:$B$179,'Export from GIS'!$J$4:$J$8,'Export from GIS'!$C$2:$C$179,'Export from GIS'!K7,'Export from GIS'!$E$2:$E$179,'Export from GIS'!N$3,'Export from GIS'!$D$2:$D$179,190))/(10^6)</f>
        <v>1.0453079999999999</v>
      </c>
      <c r="O7" s="18">
        <f>(SUMIFS('Export from GIS'!$G$2:$G$179,'Export from GIS'!$B$2:$B$179,'Export from GIS'!$J$4:$J$8,'Export from GIS'!$C$2:$C$179,'Export from GIS'!K7,'Export from GIS'!$E$2:$E$179,'Export from GIS'!O$3,'Export from GIS'!$D$2:$D$179,140)+SUMIFS('Export from GIS'!$G$2:$G$179,'Export from GIS'!$B$2:$B$179,'Export from GIS'!$J$4:$J$8,'Export from GIS'!$C$2:$C$179,'Export from GIS'!K7,'Export from GIS'!$E$2:$E$179,'Export from GIS'!O$3,'Export from GIS'!$D$2:$D$179,150)+SUMIFS('Export from GIS'!$G$2:$G$179,'Export from GIS'!$B$2:$B$179,'Export from GIS'!$J$4:$J$8,'Export from GIS'!$C$2:$C$179,'Export from GIS'!K7,'Export from GIS'!$E$2:$E$179,'Export from GIS'!$O$3,'Export from GIS'!$D$2:$D$179,160)+SUMIFS('Export from GIS'!$G$2:$G$179,'Export from GIS'!$B$2:$B$179,'Export from GIS'!$J$4:$J$8,'Export from GIS'!$C$2:$C$179,'Export from GIS'!K7,'Export from GIS'!$E$2:$E$179,'Export from GIS'!O$3,'Export from GIS'!$D$2:$D$179,190))/(10^6)</f>
        <v>0.57322600000000001</v>
      </c>
    </row>
    <row r="8" spans="1:15" ht="15.75" thickBot="1" x14ac:dyDescent="0.3">
      <c r="A8">
        <v>7</v>
      </c>
      <c r="B8" t="s">
        <v>7</v>
      </c>
      <c r="C8" t="s">
        <v>8</v>
      </c>
      <c r="D8">
        <v>140</v>
      </c>
      <c r="E8" t="s">
        <v>9</v>
      </c>
      <c r="F8">
        <v>3154</v>
      </c>
      <c r="G8">
        <v>6464161</v>
      </c>
      <c r="J8" s="19" t="s">
        <v>7</v>
      </c>
      <c r="K8" s="20" t="s">
        <v>14</v>
      </c>
      <c r="L8" s="21">
        <f>(SUMIFS('Export from GIS'!$G$2:$G$179,'Export from GIS'!$B$2:$B$179,'Export from GIS'!$J$4:$J$8,'Export from GIS'!$C$2:$C$179,'Export from GIS'!K8,'Export from GIS'!$E$2:$E$179,'Export from GIS'!L$3,'Export from GIS'!$D$2:$D$179,110)+SUMIFS('Export from GIS'!$G$2:$G$179,'Export from GIS'!$B$2:$B$179,'Export from GIS'!$J$4:$J$8,'Export from GIS'!$C$2:$C$179,'Export from GIS'!K8,'Export from GIS'!$E$2:$E$179,'Export from GIS'!L$3,'Export from GIS'!$D$2:$D$179,120)+SUMIFS('Export from GIS'!$G$2:$G$179,'Export from GIS'!$B$2:$B$179,'Export from GIS'!$J$4:$J$8,'Export from GIS'!$C$2:$C$179,'Export from GIS'!K8,'Export from GIS'!$E$2:$E$179,'Export from GIS'!$L$3,'Export from GIS'!$D$2:$D$179,130)+SUMIFS('Export from GIS'!$G$2:$G$179,'Export from GIS'!$B$2:$B$179,'Export from GIS'!$J$4:$J$8,'Export from GIS'!$C$2:$C$179,'Export from GIS'!K8,'Export from GIS'!$E$2:$E$179,'Export from GIS'!L$3,'Export from GIS'!$D$2:$D$179,5101)+SUMIFS('Export from GIS'!$G$2:$G$179,'Export from GIS'!$B$2:$B$179,'Export from GIS'!$J$4:$J$8,'Export from GIS'!$C$2:$C$179,'Export from GIS'!K8,'Export from GIS'!$E$2:$E$179,'Export from GIS'!L$3,'Export from GIS'!$D$2:$D$179,5102))/(10^6)</f>
        <v>21.537192999999998</v>
      </c>
      <c r="M8" s="22">
        <f>(SUMIFS('Export from GIS'!$G$2:$G$179,'Export from GIS'!$B$2:$B$179,'Export from GIS'!$J$4:$J$8,'Export from GIS'!$C$2:$C$179,'Export from GIS'!K8,'Export from GIS'!$E$2:$E$179,'Export from GIS'!M$3,'Export from GIS'!$D$2:$D$179,110)+SUMIFS('Export from GIS'!$G$2:$G$179,'Export from GIS'!$B$2:$B$179,'Export from GIS'!$J$4:$J$8,'Export from GIS'!$C$2:$C$179,'Export from GIS'!K8,'Export from GIS'!$E$2:$E$179,'Export from GIS'!M$3,'Export from GIS'!$D$2:$D$179,120)+SUMIFS('Export from GIS'!$G$2:$G$179,'Export from GIS'!$B$2:$B$179,'Export from GIS'!$J$4:$J$8,'Export from GIS'!$C$2:$C$179,'Export from GIS'!K8,'Export from GIS'!$E$2:$E$179,'Export from GIS'!$M$3,'Export from GIS'!$D$2:$D$179,130)+SUMIFS('Export from GIS'!$G$2:$G$179,'Export from GIS'!$B$2:$B$179,'Export from GIS'!$J$4:$J$8,'Export from GIS'!$C$2:$C$179,'Export from GIS'!K8,'Export from GIS'!$E$2:$E$179,'Export from GIS'!M$3,'Export from GIS'!$D$2:$D$179,5101)+SUMIFS('Export from GIS'!$G$2:$G$179,'Export from GIS'!$B$2:$B$179,'Export from GIS'!$J$4:$J$8,'Export from GIS'!$C$2:$C$179,'Export from GIS'!K8,'Export from GIS'!$E$2:$E$179,'Export from GIS'!M$3,'Export from GIS'!$D$2:$D$179,5102))/(10^6)</f>
        <v>9.9648950000000003</v>
      </c>
      <c r="N8" s="22">
        <f>(SUMIFS('Export from GIS'!$G$2:$G$179,'Export from GIS'!$B$2:$B$179,'Export from GIS'!$J$4:$J$8,'Export from GIS'!$C$2:$C$179,'Export from GIS'!K8,'Export from GIS'!$E$2:$E$179,'Export from GIS'!N$3,'Export from GIS'!$D$2:$D$179,140)+SUMIFS('Export from GIS'!$G$2:$G$179,'Export from GIS'!$B$2:$B$179,'Export from GIS'!$J$4:$J$8,'Export from GIS'!$C$2:$C$179,'Export from GIS'!K8,'Export from GIS'!$E$2:$E$179,'Export from GIS'!N$3,'Export from GIS'!$D$2:$D$179,150)+SUMIFS('Export from GIS'!$G$2:$G$179,'Export from GIS'!$B$2:$B$179,'Export from GIS'!$J$4:$J$8,'Export from GIS'!$C$2:$C$179,'Export from GIS'!K8,'Export from GIS'!$E$2:$E$179,'Export from GIS'!$N$3,'Export from GIS'!$D$2:$D$179,160)+SUMIFS('Export from GIS'!$G$2:$G$179,'Export from GIS'!$B$2:$B$179,'Export from GIS'!$J$4:$J$8,'Export from GIS'!$C$2:$C$179,'Export from GIS'!K8,'Export from GIS'!$E$2:$E$179,'Export from GIS'!N$3,'Export from GIS'!$D$2:$D$179,190))/(10^6)</f>
        <v>0.73226800000000003</v>
      </c>
      <c r="O8" s="23">
        <f>(SUMIFS('Export from GIS'!$G$2:$G$179,'Export from GIS'!$B$2:$B$179,'Export from GIS'!$J$4:$J$8,'Export from GIS'!$C$2:$C$179,'Export from GIS'!K8,'Export from GIS'!$E$2:$E$179,'Export from GIS'!O$3,'Export from GIS'!$D$2:$D$179,140)+SUMIFS('Export from GIS'!$G$2:$G$179,'Export from GIS'!$B$2:$B$179,'Export from GIS'!$J$4:$J$8,'Export from GIS'!$C$2:$C$179,'Export from GIS'!K8,'Export from GIS'!$E$2:$E$179,'Export from GIS'!O$3,'Export from GIS'!$D$2:$D$179,150)+SUMIFS('Export from GIS'!$G$2:$G$179,'Export from GIS'!$B$2:$B$179,'Export from GIS'!$J$4:$J$8,'Export from GIS'!$C$2:$C$179,'Export from GIS'!K8,'Export from GIS'!$E$2:$E$179,'Export from GIS'!$O$3,'Export from GIS'!$D$2:$D$179,160)+SUMIFS('Export from GIS'!$G$2:$G$179,'Export from GIS'!$B$2:$B$179,'Export from GIS'!$J$4:$J$8,'Export from GIS'!$C$2:$C$179,'Export from GIS'!K8,'Export from GIS'!$E$2:$E$179,'Export from GIS'!O$3,'Export from GIS'!$D$2:$D$179,190))/(10^6)</f>
        <v>0.32564100000000001</v>
      </c>
    </row>
    <row r="9" spans="1:15" x14ac:dyDescent="0.25">
      <c r="A9">
        <v>8</v>
      </c>
      <c r="B9" t="s">
        <v>7</v>
      </c>
      <c r="C9" t="s">
        <v>8</v>
      </c>
      <c r="D9">
        <v>140</v>
      </c>
      <c r="E9" t="s">
        <v>10</v>
      </c>
      <c r="F9">
        <v>19348</v>
      </c>
      <c r="G9">
        <v>28585438</v>
      </c>
      <c r="J9" s="24" t="s">
        <v>15</v>
      </c>
      <c r="K9" s="25" t="s">
        <v>8</v>
      </c>
      <c r="L9" s="26">
        <f>(SUMIFS('Export from GIS'!$G$2:$G$179,'Export from GIS'!$B$2:$B$179,'Export from GIS'!$J$9:$J$13,'Export from GIS'!$C$2:$C$179,'Export from GIS'!K9,'Export from GIS'!$E$2:$E$179,'Export from GIS'!L$3,'Export from GIS'!$D$2:$D$179,110)+SUMIFS('Export from GIS'!$G$2:$G$179,'Export from GIS'!$B$2:$B$179,'Export from GIS'!$J$9:$J$13,'Export from GIS'!$C$2:$C$179,'Export from GIS'!K9,'Export from GIS'!$E$2:$E$179,'Export from GIS'!L$3,'Export from GIS'!$D$2:$D$179,120)+SUMIFS('Export from GIS'!$G$2:$G$179,'Export from GIS'!$B$2:$B$179,'Export from GIS'!$J$9:$J$13,'Export from GIS'!$C$2:$C$179,'Export from GIS'!K9,'Export from GIS'!$E$2:$E$179,'Export from GIS'!$L$3,'Export from GIS'!$D$2:$D$179,130)+SUMIFS('Export from GIS'!$G$2:$G$179,'Export from GIS'!$B$2:$B$179,'Export from GIS'!$J$9:$J$13,'Export from GIS'!$C$2:$C$179,'Export from GIS'!K9,'Export from GIS'!$E$2:$E$179,'Export from GIS'!L$3,'Export from GIS'!$D$2:$D$179,5101)+SUMIFS('Export from GIS'!$G$2:$G$179,'Export from GIS'!$B$2:$B$179,'Export from GIS'!$J$9:$J$13,'Export from GIS'!$C$2:$C$179,'Export from GIS'!K9,'Export from GIS'!$E$2:$E$179,'Export from GIS'!L$3,'Export from GIS'!$D$2:$D$179,5102))/(10^6)</f>
        <v>19.516572</v>
      </c>
      <c r="M9" s="27">
        <f>(SUMIFS('Export from GIS'!$G$2:$G$179,'Export from GIS'!$B$2:$B$179,'Export from GIS'!$J$9:$J$13,'Export from GIS'!$C$2:$C$179,'Export from GIS'!K9,'Export from GIS'!$E$2:$E$179,'Export from GIS'!M$3,'Export from GIS'!$D$2:$D$179,110)+SUMIFS('Export from GIS'!$G$2:$G$179,'Export from GIS'!$B$2:$B$179,'Export from GIS'!$J$9:$J$13,'Export from GIS'!$C$2:$C$179,'Export from GIS'!K9,'Export from GIS'!$E$2:$E$179,'Export from GIS'!M$3,'Export from GIS'!$D$2:$D$179,120)+SUMIFS('Export from GIS'!$G$2:$G$179,'Export from GIS'!$B$2:$B$179,'Export from GIS'!$J$9:$J$13,'Export from GIS'!$C$2:$C$179,'Export from GIS'!K9,'Export from GIS'!$E$2:$E$179,'Export from GIS'!$M$3,'Export from GIS'!$D$2:$D$179,130)+SUMIFS('Export from GIS'!$G$2:$G$179,'Export from GIS'!$B$2:$B$179,'Export from GIS'!$J$9:$J$13,'Export from GIS'!$C$2:$C$179,'Export from GIS'!K9,'Export from GIS'!$E$2:$E$179,'Export from GIS'!M$3,'Export from GIS'!$D$2:$D$179,5101)+SUMIFS('Export from GIS'!$G$2:$G$179,'Export from GIS'!$B$2:$B$179,'Export from GIS'!$J$9:$J$13,'Export from GIS'!$C$2:$C$179,'Export from GIS'!K9,'Export from GIS'!$E$2:$E$179,'Export from GIS'!M$3,'Export from GIS'!$D$2:$D$179,5102))/(10^6)</f>
        <v>16.966809000000001</v>
      </c>
      <c r="N9" s="27">
        <f>(SUMIFS('Export from GIS'!$G$2:$G$179,'Export from GIS'!$B$2:$B$179,'Export from GIS'!$J$9:$J$13,'Export from GIS'!$C$2:$C$179,'Export from GIS'!K9,'Export from GIS'!$E$2:$E$179,'Export from GIS'!N$3,'Export from GIS'!$D$2:$D$179,140)+SUMIFS('Export from GIS'!$G$2:$G$179,'Export from GIS'!$B$2:$B$179,'Export from GIS'!$J$9:$J$13,'Export from GIS'!$C$2:$C$179,'Export from GIS'!K9,'Export from GIS'!$E$2:$E$179,'Export from GIS'!N$3,'Export from GIS'!$D$2:$D$179,150)+SUMIFS('Export from GIS'!$G$2:$G$179,'Export from GIS'!$B$2:$B$179,'Export from GIS'!$J$9:$J$13,'Export from GIS'!$C$2:$C$179,'Export from GIS'!K9,'Export from GIS'!$E$2:$E$179,'Export from GIS'!$N$3,'Export from GIS'!$D$2:$D$179,160)+SUMIFS('Export from GIS'!$G$2:$G$179,'Export from GIS'!$B$2:$B$179,'Export from GIS'!$J$9:$J$13,'Export from GIS'!$C$2:$C$179,'Export from GIS'!K9,'Export from GIS'!$E$2:$E$179,'Export from GIS'!N$3,'Export from GIS'!$D$2:$D$179,190))/(10^6)</f>
        <v>15.736723</v>
      </c>
      <c r="O9" s="28">
        <f>(SUMIFS('Export from GIS'!$G$2:$G$179,'Export from GIS'!$B$2:$B$179,'Export from GIS'!$J$9:$J$13,'Export from GIS'!$C$2:$C$179,'Export from GIS'!K9,'Export from GIS'!$E$2:$E$179,'Export from GIS'!O$3,'Export from GIS'!$D$2:$D$179,140)+SUMIFS('Export from GIS'!$G$2:$G$179,'Export from GIS'!$B$2:$B$179,'Export from GIS'!$J$9:$J$13,'Export from GIS'!$C$2:$C$179,'Export from GIS'!K9,'Export from GIS'!$E$2:$E$179,'Export from GIS'!O$3,'Export from GIS'!$D$2:$D$179,150)+SUMIFS('Export from GIS'!$G$2:$G$179,'Export from GIS'!$B$2:$B$179,'Export from GIS'!$J$9:$J$13,'Export from GIS'!$C$2:$C$179,'Export from GIS'!K9,'Export from GIS'!$E$2:$E$179,'Export from GIS'!$O$3,'Export from GIS'!$D$2:$D$179,160)+SUMIFS('Export from GIS'!$G$2:$G$179,'Export from GIS'!$B$2:$B$179,'Export from GIS'!$J$9:$J$13,'Export from GIS'!$C$2:$C$179,'Export from GIS'!K9,'Export from GIS'!$E$2:$E$179,'Export from GIS'!O$3,'Export from GIS'!$D$2:$D$179,190))/(10^6)</f>
        <v>6.0040420000000001</v>
      </c>
    </row>
    <row r="10" spans="1:15" x14ac:dyDescent="0.25">
      <c r="A10">
        <v>9</v>
      </c>
      <c r="B10" t="s">
        <v>7</v>
      </c>
      <c r="C10" t="s">
        <v>8</v>
      </c>
      <c r="D10">
        <v>150</v>
      </c>
      <c r="E10" t="s">
        <v>9</v>
      </c>
      <c r="F10">
        <v>142</v>
      </c>
      <c r="G10">
        <v>208196</v>
      </c>
      <c r="J10" s="14" t="s">
        <v>15</v>
      </c>
      <c r="K10" s="15" t="s">
        <v>11</v>
      </c>
      <c r="L10" s="16">
        <f>(SUMIFS('Export from GIS'!$G$2:$G$179,'Export from GIS'!$B$2:$B$179,'Export from GIS'!$J$9:$J$13,'Export from GIS'!$C$2:$C$179,'Export from GIS'!K10,'Export from GIS'!$E$2:$E$179,'Export from GIS'!L$3,'Export from GIS'!$D$2:$D$179,110)+SUMIFS('Export from GIS'!$G$2:$G$179,'Export from GIS'!$B$2:$B$179,'Export from GIS'!$J$9:$J$13,'Export from GIS'!$C$2:$C$179,'Export from GIS'!K10,'Export from GIS'!$E$2:$E$179,'Export from GIS'!L$3,'Export from GIS'!$D$2:$D$179,120)+SUMIFS('Export from GIS'!$G$2:$G$179,'Export from GIS'!$B$2:$B$179,'Export from GIS'!$J$9:$J$13,'Export from GIS'!$C$2:$C$179,'Export from GIS'!K10,'Export from GIS'!$E$2:$E$179,'Export from GIS'!$L$3,'Export from GIS'!$D$2:$D$179,130)+SUMIFS('Export from GIS'!$G$2:$G$179,'Export from GIS'!$B$2:$B$179,'Export from GIS'!$J$9:$J$13,'Export from GIS'!$C$2:$C$179,'Export from GIS'!K10,'Export from GIS'!$E$2:$E$179,'Export from GIS'!L$3,'Export from GIS'!$D$2:$D$179,5101)+SUMIFS('Export from GIS'!$G$2:$G$179,'Export from GIS'!$B$2:$B$179,'Export from GIS'!$J$9:$J$13,'Export from GIS'!$C$2:$C$179,'Export from GIS'!K10,'Export from GIS'!$E$2:$E$179,'Export from GIS'!L$3,'Export from GIS'!$D$2:$D$179,5102))/(10^6)</f>
        <v>0.71966600000000003</v>
      </c>
      <c r="M10" s="17">
        <f>(SUMIFS('Export from GIS'!$G$2:$G$179,'Export from GIS'!$B$2:$B$179,'Export from GIS'!$J$9:$J$13,'Export from GIS'!$C$2:$C$179,'Export from GIS'!K10,'Export from GIS'!$E$2:$E$179,'Export from GIS'!M$3,'Export from GIS'!$D$2:$D$179,110)+SUMIFS('Export from GIS'!$G$2:$G$179,'Export from GIS'!$B$2:$B$179,'Export from GIS'!$J$9:$J$13,'Export from GIS'!$C$2:$C$179,'Export from GIS'!K10,'Export from GIS'!$E$2:$E$179,'Export from GIS'!M$3,'Export from GIS'!$D$2:$D$179,120)+SUMIFS('Export from GIS'!$G$2:$G$179,'Export from GIS'!$B$2:$B$179,'Export from GIS'!$J$9:$J$13,'Export from GIS'!$C$2:$C$179,'Export from GIS'!K10,'Export from GIS'!$E$2:$E$179,'Export from GIS'!$M$3,'Export from GIS'!$D$2:$D$179,130)+SUMIFS('Export from GIS'!$G$2:$G$179,'Export from GIS'!$B$2:$B$179,'Export from GIS'!$J$9:$J$13,'Export from GIS'!$C$2:$C$179,'Export from GIS'!K10,'Export from GIS'!$E$2:$E$179,'Export from GIS'!M$3,'Export from GIS'!$D$2:$D$179,5101)+SUMIFS('Export from GIS'!$G$2:$G$179,'Export from GIS'!$B$2:$B$179,'Export from GIS'!$J$9:$J$13,'Export from GIS'!$C$2:$C$179,'Export from GIS'!K10,'Export from GIS'!$E$2:$E$179,'Export from GIS'!M$3,'Export from GIS'!$D$2:$D$179,5102))/(10^6)</f>
        <v>0.95225199999999999</v>
      </c>
      <c r="N10" s="17">
        <f>(SUMIFS('Export from GIS'!$G$2:$G$179,'Export from GIS'!$B$2:$B$179,'Export from GIS'!$J$9:$J$13,'Export from GIS'!$C$2:$C$179,'Export from GIS'!K10,'Export from GIS'!$E$2:$E$179,'Export from GIS'!N$3,'Export from GIS'!$D$2:$D$179,140)+SUMIFS('Export from GIS'!$G$2:$G$179,'Export from GIS'!$B$2:$B$179,'Export from GIS'!$J$9:$J$13,'Export from GIS'!$C$2:$C$179,'Export from GIS'!K10,'Export from GIS'!$E$2:$E$179,'Export from GIS'!N$3,'Export from GIS'!$D$2:$D$179,150)+SUMIFS('Export from GIS'!$G$2:$G$179,'Export from GIS'!$B$2:$B$179,'Export from GIS'!$J$9:$J$13,'Export from GIS'!$C$2:$C$179,'Export from GIS'!K10,'Export from GIS'!$E$2:$E$179,'Export from GIS'!$N$3,'Export from GIS'!$D$2:$D$179,160)+SUMIFS('Export from GIS'!$G$2:$G$179,'Export from GIS'!$B$2:$B$179,'Export from GIS'!$J$9:$J$13,'Export from GIS'!$C$2:$C$179,'Export from GIS'!K10,'Export from GIS'!$E$2:$E$179,'Export from GIS'!N$3,'Export from GIS'!$D$2:$D$179,190))/(10^6)</f>
        <v>6.7960999999999994E-2</v>
      </c>
      <c r="O10" s="18">
        <f>(SUMIFS('Export from GIS'!$G$2:$G$179,'Export from GIS'!$B$2:$B$179,'Export from GIS'!$J$9:$J$13,'Export from GIS'!$C$2:$C$179,'Export from GIS'!K10,'Export from GIS'!$E$2:$E$179,'Export from GIS'!O$3,'Export from GIS'!$D$2:$D$179,140)+SUMIFS('Export from GIS'!$G$2:$G$179,'Export from GIS'!$B$2:$B$179,'Export from GIS'!$J$9:$J$13,'Export from GIS'!$C$2:$C$179,'Export from GIS'!K10,'Export from GIS'!$E$2:$E$179,'Export from GIS'!O$3,'Export from GIS'!$D$2:$D$179,150)+SUMIFS('Export from GIS'!$G$2:$G$179,'Export from GIS'!$B$2:$B$179,'Export from GIS'!$J$9:$J$13,'Export from GIS'!$C$2:$C$179,'Export from GIS'!K10,'Export from GIS'!$E$2:$E$179,'Export from GIS'!$O$3,'Export from GIS'!$D$2:$D$179,160)+SUMIFS('Export from GIS'!$G$2:$G$179,'Export from GIS'!$B$2:$B$179,'Export from GIS'!$J$9:$J$13,'Export from GIS'!$C$2:$C$179,'Export from GIS'!K10,'Export from GIS'!$E$2:$E$179,'Export from GIS'!O$3,'Export from GIS'!$D$2:$D$179,190))/(10^6)</f>
        <v>2.8398E-2</v>
      </c>
    </row>
    <row r="11" spans="1:15" x14ac:dyDescent="0.25">
      <c r="A11">
        <v>10</v>
      </c>
      <c r="B11" t="s">
        <v>7</v>
      </c>
      <c r="C11" t="s">
        <v>8</v>
      </c>
      <c r="D11">
        <v>150</v>
      </c>
      <c r="E11" t="s">
        <v>10</v>
      </c>
      <c r="F11">
        <v>157</v>
      </c>
      <c r="G11">
        <v>245240</v>
      </c>
      <c r="J11" s="14" t="s">
        <v>15</v>
      </c>
      <c r="K11" s="15" t="s">
        <v>12</v>
      </c>
      <c r="L11" s="16">
        <f>(SUMIFS('Export from GIS'!$G$2:$G$179,'Export from GIS'!$B$2:$B$179,'Export from GIS'!$J$9:$J$13,'Export from GIS'!$C$2:$C$179,'Export from GIS'!K11,'Export from GIS'!$E$2:$E$179,'Export from GIS'!L$3,'Export from GIS'!$D$2:$D$179,110)+SUMIFS('Export from GIS'!$G$2:$G$179,'Export from GIS'!$B$2:$B$179,'Export from GIS'!$J$9:$J$13,'Export from GIS'!$C$2:$C$179,'Export from GIS'!K11,'Export from GIS'!$E$2:$E$179,'Export from GIS'!L$3,'Export from GIS'!$D$2:$D$179,120)+SUMIFS('Export from GIS'!$G$2:$G$179,'Export from GIS'!$B$2:$B$179,'Export from GIS'!$J$9:$J$13,'Export from GIS'!$C$2:$C$179,'Export from GIS'!K11,'Export from GIS'!$E$2:$E$179,'Export from GIS'!$L$3,'Export from GIS'!$D$2:$D$179,130)+SUMIFS('Export from GIS'!$G$2:$G$179,'Export from GIS'!$B$2:$B$179,'Export from GIS'!$J$9:$J$13,'Export from GIS'!$C$2:$C$179,'Export from GIS'!K11,'Export from GIS'!$E$2:$E$179,'Export from GIS'!L$3,'Export from GIS'!$D$2:$D$179,5101)+SUMIFS('Export from GIS'!$G$2:$G$179,'Export from GIS'!$B$2:$B$179,'Export from GIS'!$J$9:$J$13,'Export from GIS'!$C$2:$C$179,'Export from GIS'!K11,'Export from GIS'!$E$2:$E$179,'Export from GIS'!L$3,'Export from GIS'!$D$2:$D$179,5102))/(10^6)</f>
        <v>22.791672999999999</v>
      </c>
      <c r="M11" s="17">
        <f>(SUMIFS('Export from GIS'!$G$2:$G$179,'Export from GIS'!$B$2:$B$179,'Export from GIS'!$J$9:$J$13,'Export from GIS'!$C$2:$C$179,'Export from GIS'!K11,'Export from GIS'!$E$2:$E$179,'Export from GIS'!M$3,'Export from GIS'!$D$2:$D$179,110)+SUMIFS('Export from GIS'!$G$2:$G$179,'Export from GIS'!$B$2:$B$179,'Export from GIS'!$J$9:$J$13,'Export from GIS'!$C$2:$C$179,'Export from GIS'!K11,'Export from GIS'!$E$2:$E$179,'Export from GIS'!M$3,'Export from GIS'!$D$2:$D$179,120)+SUMIFS('Export from GIS'!$G$2:$G$179,'Export from GIS'!$B$2:$B$179,'Export from GIS'!$J$9:$J$13,'Export from GIS'!$C$2:$C$179,'Export from GIS'!K11,'Export from GIS'!$E$2:$E$179,'Export from GIS'!$M$3,'Export from GIS'!$D$2:$D$179,130)+SUMIFS('Export from GIS'!$G$2:$G$179,'Export from GIS'!$B$2:$B$179,'Export from GIS'!$J$9:$J$13,'Export from GIS'!$C$2:$C$179,'Export from GIS'!K11,'Export from GIS'!$E$2:$E$179,'Export from GIS'!M$3,'Export from GIS'!$D$2:$D$179,5101)+SUMIFS('Export from GIS'!$G$2:$G$179,'Export from GIS'!$B$2:$B$179,'Export from GIS'!$J$9:$J$13,'Export from GIS'!$C$2:$C$179,'Export from GIS'!K11,'Export from GIS'!$E$2:$E$179,'Export from GIS'!M$3,'Export from GIS'!$D$2:$D$179,5102))/(10^6)</f>
        <v>20.375889999999998</v>
      </c>
      <c r="N11" s="17">
        <f>(SUMIFS('Export from GIS'!$G$2:$G$179,'Export from GIS'!$B$2:$B$179,'Export from GIS'!$J$9:$J$13,'Export from GIS'!$C$2:$C$179,'Export from GIS'!K11,'Export from GIS'!$E$2:$E$179,'Export from GIS'!N$3,'Export from GIS'!$D$2:$D$179,140)+SUMIFS('Export from GIS'!$G$2:$G$179,'Export from GIS'!$B$2:$B$179,'Export from GIS'!$J$9:$J$13,'Export from GIS'!$C$2:$C$179,'Export from GIS'!K11,'Export from GIS'!$E$2:$E$179,'Export from GIS'!N$3,'Export from GIS'!$D$2:$D$179,150)+SUMIFS('Export from GIS'!$G$2:$G$179,'Export from GIS'!$B$2:$B$179,'Export from GIS'!$J$9:$J$13,'Export from GIS'!$C$2:$C$179,'Export from GIS'!K11,'Export from GIS'!$E$2:$E$179,'Export from GIS'!$N$3,'Export from GIS'!$D$2:$D$179,160)+SUMIFS('Export from GIS'!$G$2:$G$179,'Export from GIS'!$B$2:$B$179,'Export from GIS'!$J$9:$J$13,'Export from GIS'!$C$2:$C$179,'Export from GIS'!K11,'Export from GIS'!$E$2:$E$179,'Export from GIS'!N$3,'Export from GIS'!$D$2:$D$179,190))/(10^6)</f>
        <v>7.6851839999999996</v>
      </c>
      <c r="O11" s="18">
        <f>(SUMIFS('Export from GIS'!$G$2:$G$179,'Export from GIS'!$B$2:$B$179,'Export from GIS'!$J$9:$J$13,'Export from GIS'!$C$2:$C$179,'Export from GIS'!K11,'Export from GIS'!$E$2:$E$179,'Export from GIS'!O$3,'Export from GIS'!$D$2:$D$179,140)+SUMIFS('Export from GIS'!$G$2:$G$179,'Export from GIS'!$B$2:$B$179,'Export from GIS'!$J$9:$J$13,'Export from GIS'!$C$2:$C$179,'Export from GIS'!K11,'Export from GIS'!$E$2:$E$179,'Export from GIS'!O$3,'Export from GIS'!$D$2:$D$179,150)+SUMIFS('Export from GIS'!$G$2:$G$179,'Export from GIS'!$B$2:$B$179,'Export from GIS'!$J$9:$J$13,'Export from GIS'!$C$2:$C$179,'Export from GIS'!K11,'Export from GIS'!$E$2:$E$179,'Export from GIS'!$O$3,'Export from GIS'!$D$2:$D$179,160)+SUMIFS('Export from GIS'!$G$2:$G$179,'Export from GIS'!$B$2:$B$179,'Export from GIS'!$J$9:$J$13,'Export from GIS'!$C$2:$C$179,'Export from GIS'!K11,'Export from GIS'!$E$2:$E$179,'Export from GIS'!O$3,'Export from GIS'!$D$2:$D$179,190))/(10^6)</f>
        <v>3.7024680000000001</v>
      </c>
    </row>
    <row r="12" spans="1:15" x14ac:dyDescent="0.25">
      <c r="A12">
        <v>11</v>
      </c>
      <c r="B12" t="s">
        <v>7</v>
      </c>
      <c r="C12" t="s">
        <v>8</v>
      </c>
      <c r="D12">
        <v>160</v>
      </c>
      <c r="E12" t="s">
        <v>9</v>
      </c>
      <c r="F12">
        <v>273</v>
      </c>
      <c r="G12">
        <v>364238</v>
      </c>
      <c r="J12" s="14" t="s">
        <v>15</v>
      </c>
      <c r="K12" s="15" t="s">
        <v>13</v>
      </c>
      <c r="L12" s="16">
        <f>(SUMIFS('Export from GIS'!$G$2:$G$179,'Export from GIS'!$B$2:$B$179,'Export from GIS'!$J$9:$J$13,'Export from GIS'!$C$2:$C$179,'Export from GIS'!K12,'Export from GIS'!$E$2:$E$179,'Export from GIS'!L$3,'Export from GIS'!$D$2:$D$179,110)+SUMIFS('Export from GIS'!$G$2:$G$179,'Export from GIS'!$B$2:$B$179,'Export from GIS'!$J$9:$J$13,'Export from GIS'!$C$2:$C$179,'Export from GIS'!K12,'Export from GIS'!$E$2:$E$179,'Export from GIS'!L$3,'Export from GIS'!$D$2:$D$179,120)+SUMIFS('Export from GIS'!$G$2:$G$179,'Export from GIS'!$B$2:$B$179,'Export from GIS'!$J$9:$J$13,'Export from GIS'!$C$2:$C$179,'Export from GIS'!K12,'Export from GIS'!$E$2:$E$179,'Export from GIS'!$L$3,'Export from GIS'!$D$2:$D$179,130)+SUMIFS('Export from GIS'!$G$2:$G$179,'Export from GIS'!$B$2:$B$179,'Export from GIS'!$J$9:$J$13,'Export from GIS'!$C$2:$C$179,'Export from GIS'!K12,'Export from GIS'!$E$2:$E$179,'Export from GIS'!L$3,'Export from GIS'!$D$2:$D$179,5101)+SUMIFS('Export from GIS'!$G$2:$G$179,'Export from GIS'!$B$2:$B$179,'Export from GIS'!$J$9:$J$13,'Export from GIS'!$C$2:$C$179,'Export from GIS'!K12,'Export from GIS'!$E$2:$E$179,'Export from GIS'!L$3,'Export from GIS'!$D$2:$D$179,5102))/(10^6)</f>
        <v>3.186957</v>
      </c>
      <c r="M12" s="17">
        <f>(SUMIFS('Export from GIS'!$G$2:$G$179,'Export from GIS'!$B$2:$B$179,'Export from GIS'!$J$9:$J$13,'Export from GIS'!$C$2:$C$179,'Export from GIS'!K12,'Export from GIS'!$E$2:$E$179,'Export from GIS'!M$3,'Export from GIS'!$D$2:$D$179,110)+SUMIFS('Export from GIS'!$G$2:$G$179,'Export from GIS'!$B$2:$B$179,'Export from GIS'!$J$9:$J$13,'Export from GIS'!$C$2:$C$179,'Export from GIS'!K12,'Export from GIS'!$E$2:$E$179,'Export from GIS'!M$3,'Export from GIS'!$D$2:$D$179,120)+SUMIFS('Export from GIS'!$G$2:$G$179,'Export from GIS'!$B$2:$B$179,'Export from GIS'!$J$9:$J$13,'Export from GIS'!$C$2:$C$179,'Export from GIS'!K12,'Export from GIS'!$E$2:$E$179,'Export from GIS'!$M$3,'Export from GIS'!$D$2:$D$179,130)+SUMIFS('Export from GIS'!$G$2:$G$179,'Export from GIS'!$B$2:$B$179,'Export from GIS'!$J$9:$J$13,'Export from GIS'!$C$2:$C$179,'Export from GIS'!K12,'Export from GIS'!$E$2:$E$179,'Export from GIS'!M$3,'Export from GIS'!$D$2:$D$179,5101)+SUMIFS('Export from GIS'!$G$2:$G$179,'Export from GIS'!$B$2:$B$179,'Export from GIS'!$J$9:$J$13,'Export from GIS'!$C$2:$C$179,'Export from GIS'!K12,'Export from GIS'!$E$2:$E$179,'Export from GIS'!M$3,'Export from GIS'!$D$2:$D$179,5102))/(10^6)</f>
        <v>3.8483489999999998</v>
      </c>
      <c r="N12" s="17">
        <f>(SUMIFS('Export from GIS'!$G$2:$G$179,'Export from GIS'!$B$2:$B$179,'Export from GIS'!$J$9:$J$13,'Export from GIS'!$C$2:$C$179,'Export from GIS'!K12,'Export from GIS'!$E$2:$E$179,'Export from GIS'!N$3,'Export from GIS'!$D$2:$D$179,140)+SUMIFS('Export from GIS'!$G$2:$G$179,'Export from GIS'!$B$2:$B$179,'Export from GIS'!$J$9:$J$13,'Export from GIS'!$C$2:$C$179,'Export from GIS'!K12,'Export from GIS'!$E$2:$E$179,'Export from GIS'!N$3,'Export from GIS'!$D$2:$D$179,150)+SUMIFS('Export from GIS'!$G$2:$G$179,'Export from GIS'!$B$2:$B$179,'Export from GIS'!$J$9:$J$13,'Export from GIS'!$C$2:$C$179,'Export from GIS'!K12,'Export from GIS'!$E$2:$E$179,'Export from GIS'!$N$3,'Export from GIS'!$D$2:$D$179,160)+SUMIFS('Export from GIS'!$G$2:$G$179,'Export from GIS'!$B$2:$B$179,'Export from GIS'!$J$9:$J$13,'Export from GIS'!$C$2:$C$179,'Export from GIS'!K12,'Export from GIS'!$E$2:$E$179,'Export from GIS'!N$3,'Export from GIS'!$D$2:$D$179,190))/(10^6)</f>
        <v>0.289858</v>
      </c>
      <c r="O12" s="18">
        <f>(SUMIFS('Export from GIS'!$G$2:$G$179,'Export from GIS'!$B$2:$B$179,'Export from GIS'!$J$9:$J$13,'Export from GIS'!$C$2:$C$179,'Export from GIS'!K12,'Export from GIS'!$E$2:$E$179,'Export from GIS'!O$3,'Export from GIS'!$D$2:$D$179,140)+SUMIFS('Export from GIS'!$G$2:$G$179,'Export from GIS'!$B$2:$B$179,'Export from GIS'!$J$9:$J$13,'Export from GIS'!$C$2:$C$179,'Export from GIS'!K12,'Export from GIS'!$E$2:$E$179,'Export from GIS'!O$3,'Export from GIS'!$D$2:$D$179,150)+SUMIFS('Export from GIS'!$G$2:$G$179,'Export from GIS'!$B$2:$B$179,'Export from GIS'!$J$9:$J$13,'Export from GIS'!$C$2:$C$179,'Export from GIS'!K12,'Export from GIS'!$E$2:$E$179,'Export from GIS'!$O$3,'Export from GIS'!$D$2:$D$179,160)+SUMIFS('Export from GIS'!$G$2:$G$179,'Export from GIS'!$B$2:$B$179,'Export from GIS'!$J$9:$J$13,'Export from GIS'!$C$2:$C$179,'Export from GIS'!K12,'Export from GIS'!$E$2:$E$179,'Export from GIS'!O$3,'Export from GIS'!$D$2:$D$179,190))/(10^6)</f>
        <v>0.18562899999999999</v>
      </c>
    </row>
    <row r="13" spans="1:15" ht="15.75" thickBot="1" x14ac:dyDescent="0.3">
      <c r="A13">
        <v>12</v>
      </c>
      <c r="B13" t="s">
        <v>7</v>
      </c>
      <c r="C13" t="s">
        <v>8</v>
      </c>
      <c r="D13">
        <v>160</v>
      </c>
      <c r="E13" t="s">
        <v>10</v>
      </c>
      <c r="F13">
        <v>192</v>
      </c>
      <c r="G13">
        <v>199557</v>
      </c>
      <c r="J13" s="29" t="s">
        <v>15</v>
      </c>
      <c r="K13" s="30" t="s">
        <v>14</v>
      </c>
      <c r="L13" s="31">
        <f>(SUMIFS('Export from GIS'!$G$2:$G$179,'Export from GIS'!$B$2:$B$179,'Export from GIS'!$J$9:$J$13,'Export from GIS'!$C$2:$C$179,'Export from GIS'!K13,'Export from GIS'!$E$2:$E$179,'Export from GIS'!L$3,'Export from GIS'!$D$2:$D$179,110)+SUMIFS('Export from GIS'!$G$2:$G$179,'Export from GIS'!$B$2:$B$179,'Export from GIS'!$J$9:$J$13,'Export from GIS'!$C$2:$C$179,'Export from GIS'!K13,'Export from GIS'!$E$2:$E$179,'Export from GIS'!L$3,'Export from GIS'!$D$2:$D$179,120)+SUMIFS('Export from GIS'!$G$2:$G$179,'Export from GIS'!$B$2:$B$179,'Export from GIS'!$J$9:$J$13,'Export from GIS'!$C$2:$C$179,'Export from GIS'!K13,'Export from GIS'!$E$2:$E$179,'Export from GIS'!$L$3,'Export from GIS'!$D$2:$D$179,130)+SUMIFS('Export from GIS'!$G$2:$G$179,'Export from GIS'!$B$2:$B$179,'Export from GIS'!$J$9:$J$13,'Export from GIS'!$C$2:$C$179,'Export from GIS'!K13,'Export from GIS'!$E$2:$E$179,'Export from GIS'!L$3,'Export from GIS'!$D$2:$D$179,5101)+SUMIFS('Export from GIS'!$G$2:$G$179,'Export from GIS'!$B$2:$B$179,'Export from GIS'!$J$9:$J$13,'Export from GIS'!$C$2:$C$179,'Export from GIS'!K13,'Export from GIS'!$E$2:$E$179,'Export from GIS'!L$3,'Export from GIS'!$D$2:$D$179,5102))/(10^6)</f>
        <v>42.811239</v>
      </c>
      <c r="M13" s="32">
        <f>(SUMIFS('Export from GIS'!$G$2:$G$179,'Export from GIS'!$B$2:$B$179,'Export from GIS'!$J$9:$J$13,'Export from GIS'!$C$2:$C$179,'Export from GIS'!K13,'Export from GIS'!$E$2:$E$179,'Export from GIS'!M$3,'Export from GIS'!$D$2:$D$179,110)+SUMIFS('Export from GIS'!$G$2:$G$179,'Export from GIS'!$B$2:$B$179,'Export from GIS'!$J$9:$J$13,'Export from GIS'!$C$2:$C$179,'Export from GIS'!K13,'Export from GIS'!$E$2:$E$179,'Export from GIS'!M$3,'Export from GIS'!$D$2:$D$179,120)+SUMIFS('Export from GIS'!$G$2:$G$179,'Export from GIS'!$B$2:$B$179,'Export from GIS'!$J$9:$J$13,'Export from GIS'!$C$2:$C$179,'Export from GIS'!K13,'Export from GIS'!$E$2:$E$179,'Export from GIS'!$M$3,'Export from GIS'!$D$2:$D$179,130)+SUMIFS('Export from GIS'!$G$2:$G$179,'Export from GIS'!$B$2:$B$179,'Export from GIS'!$J$9:$J$13,'Export from GIS'!$C$2:$C$179,'Export from GIS'!K13,'Export from GIS'!$E$2:$E$179,'Export from GIS'!M$3,'Export from GIS'!$D$2:$D$179,5101)+SUMIFS('Export from GIS'!$G$2:$G$179,'Export from GIS'!$B$2:$B$179,'Export from GIS'!$J$9:$J$13,'Export from GIS'!$C$2:$C$179,'Export from GIS'!K13,'Export from GIS'!$E$2:$E$179,'Export from GIS'!M$3,'Export from GIS'!$D$2:$D$179,5102))/(10^6)</f>
        <v>19.035136000000001</v>
      </c>
      <c r="N13" s="32">
        <f>(SUMIFS('Export from GIS'!$G$2:$G$179,'Export from GIS'!$B$2:$B$179,'Export from GIS'!$J$9:$J$13,'Export from GIS'!$C$2:$C$179,'Export from GIS'!K13,'Export from GIS'!$E$2:$E$179,'Export from GIS'!N$3,'Export from GIS'!$D$2:$D$179,140)+SUMIFS('Export from GIS'!$G$2:$G$179,'Export from GIS'!$B$2:$B$179,'Export from GIS'!$J$9:$J$13,'Export from GIS'!$C$2:$C$179,'Export from GIS'!K13,'Export from GIS'!$E$2:$E$179,'Export from GIS'!N$3,'Export from GIS'!$D$2:$D$179,150)+SUMIFS('Export from GIS'!$G$2:$G$179,'Export from GIS'!$B$2:$B$179,'Export from GIS'!$J$9:$J$13,'Export from GIS'!$C$2:$C$179,'Export from GIS'!K13,'Export from GIS'!$E$2:$E$179,'Export from GIS'!$N$3,'Export from GIS'!$D$2:$D$179,160)+SUMIFS('Export from GIS'!$G$2:$G$179,'Export from GIS'!$B$2:$B$179,'Export from GIS'!$J$9:$J$13,'Export from GIS'!$C$2:$C$179,'Export from GIS'!K13,'Export from GIS'!$E$2:$E$179,'Export from GIS'!N$3,'Export from GIS'!$D$2:$D$179,190))/(10^6)</f>
        <v>1.1817899999999999</v>
      </c>
      <c r="O13" s="33">
        <f>(SUMIFS('Export from GIS'!$G$2:$G$179,'Export from GIS'!$B$2:$B$179,'Export from GIS'!$J$9:$J$13,'Export from GIS'!$C$2:$C$179,'Export from GIS'!K13,'Export from GIS'!$E$2:$E$179,'Export from GIS'!O$3,'Export from GIS'!$D$2:$D$179,140)+SUMIFS('Export from GIS'!$G$2:$G$179,'Export from GIS'!$B$2:$B$179,'Export from GIS'!$J$9:$J$13,'Export from GIS'!$C$2:$C$179,'Export from GIS'!K13,'Export from GIS'!$E$2:$E$179,'Export from GIS'!O$3,'Export from GIS'!$D$2:$D$179,150)+SUMIFS('Export from GIS'!$G$2:$G$179,'Export from GIS'!$B$2:$B$179,'Export from GIS'!$J$9:$J$13,'Export from GIS'!$C$2:$C$179,'Export from GIS'!K13,'Export from GIS'!$E$2:$E$179,'Export from GIS'!$O$3,'Export from GIS'!$D$2:$D$179,160)+SUMIFS('Export from GIS'!$G$2:$G$179,'Export from GIS'!$B$2:$B$179,'Export from GIS'!$J$9:$J$13,'Export from GIS'!$C$2:$C$179,'Export from GIS'!K13,'Export from GIS'!$E$2:$E$179,'Export from GIS'!O$3,'Export from GIS'!$D$2:$D$179,190))/(10^6)</f>
        <v>0.41947400000000001</v>
      </c>
    </row>
    <row r="14" spans="1:15" ht="15.75" thickTop="1" x14ac:dyDescent="0.25">
      <c r="A14">
        <v>13</v>
      </c>
      <c r="B14" t="s">
        <v>7</v>
      </c>
      <c r="C14" t="s">
        <v>8</v>
      </c>
      <c r="D14">
        <v>190</v>
      </c>
      <c r="E14" t="s">
        <v>9</v>
      </c>
      <c r="F14">
        <v>51</v>
      </c>
      <c r="G14">
        <v>10790</v>
      </c>
    </row>
    <row r="15" spans="1:15" x14ac:dyDescent="0.25">
      <c r="A15">
        <v>14</v>
      </c>
      <c r="B15" t="s">
        <v>7</v>
      </c>
      <c r="C15" t="s">
        <v>8</v>
      </c>
      <c r="D15">
        <v>190</v>
      </c>
      <c r="E15" t="s">
        <v>10</v>
      </c>
      <c r="F15">
        <v>74</v>
      </c>
      <c r="G15">
        <v>8993</v>
      </c>
    </row>
    <row r="16" spans="1:15" x14ac:dyDescent="0.25">
      <c r="A16">
        <v>15</v>
      </c>
      <c r="B16" t="s">
        <v>7</v>
      </c>
      <c r="C16" t="s">
        <v>8</v>
      </c>
      <c r="D16">
        <v>5101</v>
      </c>
      <c r="E16" t="s">
        <v>9</v>
      </c>
      <c r="F16">
        <v>1</v>
      </c>
      <c r="G16">
        <v>24</v>
      </c>
    </row>
    <row r="17" spans="1:7" x14ac:dyDescent="0.25">
      <c r="A17">
        <v>16</v>
      </c>
      <c r="B17" t="s">
        <v>7</v>
      </c>
      <c r="C17" t="s">
        <v>8</v>
      </c>
      <c r="D17">
        <v>5101</v>
      </c>
      <c r="E17" t="s">
        <v>10</v>
      </c>
      <c r="F17">
        <v>6</v>
      </c>
      <c r="G17">
        <v>336</v>
      </c>
    </row>
    <row r="18" spans="1:7" x14ac:dyDescent="0.25">
      <c r="A18">
        <v>17</v>
      </c>
      <c r="B18" t="s">
        <v>7</v>
      </c>
      <c r="C18" t="s">
        <v>8</v>
      </c>
      <c r="D18">
        <v>5102</v>
      </c>
      <c r="E18" t="s">
        <v>9</v>
      </c>
      <c r="F18">
        <v>15</v>
      </c>
      <c r="G18">
        <v>1165</v>
      </c>
    </row>
    <row r="19" spans="1:7" x14ac:dyDescent="0.25">
      <c r="A19">
        <v>18</v>
      </c>
      <c r="B19" t="s">
        <v>7</v>
      </c>
      <c r="C19" t="s">
        <v>8</v>
      </c>
      <c r="D19">
        <v>5102</v>
      </c>
      <c r="E19" t="s">
        <v>10</v>
      </c>
      <c r="F19">
        <v>55</v>
      </c>
      <c r="G19">
        <v>3151</v>
      </c>
    </row>
    <row r="20" spans="1:7" x14ac:dyDescent="0.25">
      <c r="A20">
        <v>19</v>
      </c>
      <c r="B20" t="s">
        <v>7</v>
      </c>
      <c r="C20" t="s">
        <v>11</v>
      </c>
      <c r="D20">
        <v>110</v>
      </c>
      <c r="E20" t="s">
        <v>9</v>
      </c>
      <c r="F20">
        <v>9</v>
      </c>
      <c r="G20">
        <v>1786</v>
      </c>
    </row>
    <row r="21" spans="1:7" x14ac:dyDescent="0.25">
      <c r="A21">
        <v>20</v>
      </c>
      <c r="B21" t="s">
        <v>7</v>
      </c>
      <c r="C21" t="s">
        <v>11</v>
      </c>
      <c r="D21">
        <v>110</v>
      </c>
      <c r="E21" t="s">
        <v>10</v>
      </c>
      <c r="F21">
        <v>77</v>
      </c>
      <c r="G21">
        <v>15071</v>
      </c>
    </row>
    <row r="22" spans="1:7" x14ac:dyDescent="0.25">
      <c r="A22">
        <v>21</v>
      </c>
      <c r="B22" t="s">
        <v>7</v>
      </c>
      <c r="C22" t="s">
        <v>11</v>
      </c>
      <c r="D22">
        <v>120</v>
      </c>
      <c r="E22" t="s">
        <v>9</v>
      </c>
      <c r="F22">
        <v>15942</v>
      </c>
      <c r="G22">
        <v>2464689</v>
      </c>
    </row>
    <row r="23" spans="1:7" x14ac:dyDescent="0.25">
      <c r="A23">
        <v>22</v>
      </c>
      <c r="B23" t="s">
        <v>7</v>
      </c>
      <c r="C23" t="s">
        <v>11</v>
      </c>
      <c r="D23">
        <v>120</v>
      </c>
      <c r="E23" t="s">
        <v>10</v>
      </c>
      <c r="F23">
        <v>51962</v>
      </c>
      <c r="G23">
        <v>7452463</v>
      </c>
    </row>
    <row r="24" spans="1:7" x14ac:dyDescent="0.25">
      <c r="A24">
        <v>23</v>
      </c>
      <c r="B24" t="s">
        <v>7</v>
      </c>
      <c r="C24" t="s">
        <v>11</v>
      </c>
      <c r="D24">
        <v>130</v>
      </c>
      <c r="E24" t="s">
        <v>9</v>
      </c>
      <c r="F24">
        <v>4911</v>
      </c>
      <c r="G24">
        <v>818977</v>
      </c>
    </row>
    <row r="25" spans="1:7" x14ac:dyDescent="0.25">
      <c r="A25">
        <v>24</v>
      </c>
      <c r="B25" t="s">
        <v>7</v>
      </c>
      <c r="C25" t="s">
        <v>11</v>
      </c>
      <c r="D25">
        <v>130</v>
      </c>
      <c r="E25" t="s">
        <v>10</v>
      </c>
      <c r="F25">
        <v>9998</v>
      </c>
      <c r="G25">
        <v>1246331</v>
      </c>
    </row>
    <row r="26" spans="1:7" x14ac:dyDescent="0.25">
      <c r="A26">
        <v>25</v>
      </c>
      <c r="B26" t="s">
        <v>7</v>
      </c>
      <c r="C26" t="s">
        <v>11</v>
      </c>
      <c r="D26">
        <v>140</v>
      </c>
      <c r="E26" t="s">
        <v>9</v>
      </c>
      <c r="F26">
        <v>662</v>
      </c>
      <c r="G26">
        <v>566960</v>
      </c>
    </row>
    <row r="27" spans="1:7" x14ac:dyDescent="0.25">
      <c r="A27">
        <v>26</v>
      </c>
      <c r="B27" t="s">
        <v>7</v>
      </c>
      <c r="C27" t="s">
        <v>11</v>
      </c>
      <c r="D27">
        <v>140</v>
      </c>
      <c r="E27" t="s">
        <v>10</v>
      </c>
      <c r="F27">
        <v>2517</v>
      </c>
      <c r="G27">
        <v>1540846</v>
      </c>
    </row>
    <row r="28" spans="1:7" x14ac:dyDescent="0.25">
      <c r="A28">
        <v>27</v>
      </c>
      <c r="B28" t="s">
        <v>7</v>
      </c>
      <c r="C28" t="s">
        <v>11</v>
      </c>
      <c r="D28">
        <v>150</v>
      </c>
      <c r="E28" t="s">
        <v>9</v>
      </c>
      <c r="F28">
        <v>13</v>
      </c>
      <c r="G28">
        <v>11467</v>
      </c>
    </row>
    <row r="29" spans="1:7" x14ac:dyDescent="0.25">
      <c r="A29">
        <v>28</v>
      </c>
      <c r="B29" t="s">
        <v>7</v>
      </c>
      <c r="C29" t="s">
        <v>11</v>
      </c>
      <c r="D29">
        <v>150</v>
      </c>
      <c r="E29" t="s">
        <v>10</v>
      </c>
      <c r="F29">
        <v>35</v>
      </c>
      <c r="G29">
        <v>44169</v>
      </c>
    </row>
    <row r="30" spans="1:7" x14ac:dyDescent="0.25">
      <c r="A30">
        <v>29</v>
      </c>
      <c r="B30" t="s">
        <v>7</v>
      </c>
      <c r="C30" t="s">
        <v>11</v>
      </c>
      <c r="D30">
        <v>160</v>
      </c>
      <c r="E30" t="s">
        <v>9</v>
      </c>
      <c r="F30">
        <v>91</v>
      </c>
      <c r="G30">
        <v>78463</v>
      </c>
    </row>
    <row r="31" spans="1:7" x14ac:dyDescent="0.25">
      <c r="A31">
        <v>30</v>
      </c>
      <c r="B31" t="s">
        <v>7</v>
      </c>
      <c r="C31" t="s">
        <v>11</v>
      </c>
      <c r="D31">
        <v>160</v>
      </c>
      <c r="E31" t="s">
        <v>10</v>
      </c>
      <c r="F31">
        <v>61</v>
      </c>
      <c r="G31">
        <v>34370</v>
      </c>
    </row>
    <row r="32" spans="1:7" x14ac:dyDescent="0.25">
      <c r="A32">
        <v>31</v>
      </c>
      <c r="B32" t="s">
        <v>7</v>
      </c>
      <c r="C32" t="s">
        <v>11</v>
      </c>
      <c r="D32">
        <v>190</v>
      </c>
      <c r="E32" t="s">
        <v>9</v>
      </c>
      <c r="F32">
        <v>51</v>
      </c>
      <c r="G32">
        <v>5276</v>
      </c>
    </row>
    <row r="33" spans="1:7" x14ac:dyDescent="0.25">
      <c r="A33">
        <v>32</v>
      </c>
      <c r="B33" t="s">
        <v>7</v>
      </c>
      <c r="C33" t="s">
        <v>11</v>
      </c>
      <c r="D33">
        <v>190</v>
      </c>
      <c r="E33" t="s">
        <v>10</v>
      </c>
      <c r="F33">
        <v>87</v>
      </c>
      <c r="G33">
        <v>6305</v>
      </c>
    </row>
    <row r="34" spans="1:7" x14ac:dyDescent="0.25">
      <c r="A34">
        <v>33</v>
      </c>
      <c r="B34" t="s">
        <v>7</v>
      </c>
      <c r="C34" t="s">
        <v>11</v>
      </c>
      <c r="D34">
        <v>5101</v>
      </c>
      <c r="E34" t="s">
        <v>9</v>
      </c>
      <c r="F34">
        <v>3</v>
      </c>
      <c r="G34">
        <v>147</v>
      </c>
    </row>
    <row r="35" spans="1:7" x14ac:dyDescent="0.25">
      <c r="A35">
        <v>34</v>
      </c>
      <c r="B35" t="s">
        <v>7</v>
      </c>
      <c r="C35" t="s">
        <v>11</v>
      </c>
      <c r="D35">
        <v>5101</v>
      </c>
      <c r="E35" t="s">
        <v>10</v>
      </c>
      <c r="F35">
        <v>90</v>
      </c>
      <c r="G35">
        <v>5583</v>
      </c>
    </row>
    <row r="36" spans="1:7" x14ac:dyDescent="0.25">
      <c r="A36">
        <v>35</v>
      </c>
      <c r="B36" t="s">
        <v>7</v>
      </c>
      <c r="C36" t="s">
        <v>11</v>
      </c>
      <c r="D36">
        <v>5102</v>
      </c>
      <c r="E36" t="s">
        <v>9</v>
      </c>
      <c r="F36">
        <v>34</v>
      </c>
      <c r="G36">
        <v>1744</v>
      </c>
    </row>
    <row r="37" spans="1:7" x14ac:dyDescent="0.25">
      <c r="A37">
        <v>36</v>
      </c>
      <c r="B37" t="s">
        <v>7</v>
      </c>
      <c r="C37" t="s">
        <v>11</v>
      </c>
      <c r="D37">
        <v>5102</v>
      </c>
      <c r="E37" t="s">
        <v>10</v>
      </c>
      <c r="F37">
        <v>230</v>
      </c>
      <c r="G37">
        <v>12559</v>
      </c>
    </row>
    <row r="38" spans="1:7" x14ac:dyDescent="0.25">
      <c r="A38">
        <v>37</v>
      </c>
      <c r="B38" t="s">
        <v>7</v>
      </c>
      <c r="C38" t="s">
        <v>12</v>
      </c>
      <c r="D38">
        <v>110</v>
      </c>
      <c r="E38" t="s">
        <v>9</v>
      </c>
      <c r="F38">
        <v>15</v>
      </c>
      <c r="G38">
        <v>2898</v>
      </c>
    </row>
    <row r="39" spans="1:7" x14ac:dyDescent="0.25">
      <c r="A39">
        <v>38</v>
      </c>
      <c r="B39" t="s">
        <v>7</v>
      </c>
      <c r="C39" t="s">
        <v>12</v>
      </c>
      <c r="D39">
        <v>110</v>
      </c>
      <c r="E39" t="s">
        <v>10</v>
      </c>
      <c r="F39">
        <v>325</v>
      </c>
      <c r="G39">
        <v>65522</v>
      </c>
    </row>
    <row r="40" spans="1:7" x14ac:dyDescent="0.25">
      <c r="A40">
        <v>39</v>
      </c>
      <c r="B40" t="s">
        <v>7</v>
      </c>
      <c r="C40" t="s">
        <v>12</v>
      </c>
      <c r="D40">
        <v>120</v>
      </c>
      <c r="E40" t="s">
        <v>9</v>
      </c>
      <c r="F40">
        <v>21043</v>
      </c>
      <c r="G40">
        <v>3105428</v>
      </c>
    </row>
    <row r="41" spans="1:7" x14ac:dyDescent="0.25">
      <c r="A41">
        <v>40</v>
      </c>
      <c r="B41" t="s">
        <v>7</v>
      </c>
      <c r="C41" t="s">
        <v>12</v>
      </c>
      <c r="D41">
        <v>120</v>
      </c>
      <c r="E41" t="s">
        <v>10</v>
      </c>
      <c r="F41">
        <v>53778</v>
      </c>
      <c r="G41">
        <v>7208656</v>
      </c>
    </row>
    <row r="42" spans="1:7" x14ac:dyDescent="0.25">
      <c r="A42">
        <v>41</v>
      </c>
      <c r="B42" t="s">
        <v>7</v>
      </c>
      <c r="C42" t="s">
        <v>12</v>
      </c>
      <c r="D42">
        <v>130</v>
      </c>
      <c r="E42" t="s">
        <v>9</v>
      </c>
      <c r="F42">
        <v>18706</v>
      </c>
      <c r="G42">
        <v>3260183</v>
      </c>
    </row>
    <row r="43" spans="1:7" x14ac:dyDescent="0.25">
      <c r="A43">
        <v>42</v>
      </c>
      <c r="B43" t="s">
        <v>7</v>
      </c>
      <c r="C43" t="s">
        <v>12</v>
      </c>
      <c r="D43">
        <v>130</v>
      </c>
      <c r="E43" t="s">
        <v>10</v>
      </c>
      <c r="F43">
        <v>12825</v>
      </c>
      <c r="G43">
        <v>1682471</v>
      </c>
    </row>
    <row r="44" spans="1:7" x14ac:dyDescent="0.25">
      <c r="A44">
        <v>43</v>
      </c>
      <c r="B44" t="s">
        <v>7</v>
      </c>
      <c r="C44" t="s">
        <v>12</v>
      </c>
      <c r="D44">
        <v>140</v>
      </c>
      <c r="E44" t="s">
        <v>9</v>
      </c>
      <c r="F44">
        <v>2462</v>
      </c>
      <c r="G44">
        <v>2573446</v>
      </c>
    </row>
    <row r="45" spans="1:7" x14ac:dyDescent="0.25">
      <c r="A45">
        <v>44</v>
      </c>
      <c r="B45" t="s">
        <v>7</v>
      </c>
      <c r="C45" t="s">
        <v>12</v>
      </c>
      <c r="D45">
        <v>140</v>
      </c>
      <c r="E45" t="s">
        <v>10</v>
      </c>
      <c r="F45">
        <v>7044</v>
      </c>
      <c r="G45">
        <v>5560841</v>
      </c>
    </row>
    <row r="46" spans="1:7" x14ac:dyDescent="0.25">
      <c r="A46">
        <v>45</v>
      </c>
      <c r="B46" t="s">
        <v>7</v>
      </c>
      <c r="C46" t="s">
        <v>12</v>
      </c>
      <c r="D46">
        <v>150</v>
      </c>
      <c r="E46" t="s">
        <v>9</v>
      </c>
      <c r="F46">
        <v>49</v>
      </c>
      <c r="G46">
        <v>41358</v>
      </c>
    </row>
    <row r="47" spans="1:7" x14ac:dyDescent="0.25">
      <c r="A47">
        <v>46</v>
      </c>
      <c r="B47" t="s">
        <v>7</v>
      </c>
      <c r="C47" t="s">
        <v>12</v>
      </c>
      <c r="D47">
        <v>150</v>
      </c>
      <c r="E47" t="s">
        <v>10</v>
      </c>
      <c r="F47">
        <v>58</v>
      </c>
      <c r="G47">
        <v>32284</v>
      </c>
    </row>
    <row r="48" spans="1:7" x14ac:dyDescent="0.25">
      <c r="A48">
        <v>47</v>
      </c>
      <c r="B48" t="s">
        <v>7</v>
      </c>
      <c r="C48" t="s">
        <v>12</v>
      </c>
      <c r="D48">
        <v>160</v>
      </c>
      <c r="E48" t="s">
        <v>9</v>
      </c>
      <c r="F48">
        <v>280</v>
      </c>
      <c r="G48">
        <v>282488</v>
      </c>
    </row>
    <row r="49" spans="1:7" x14ac:dyDescent="0.25">
      <c r="A49">
        <v>48</v>
      </c>
      <c r="B49" t="s">
        <v>7</v>
      </c>
      <c r="C49" t="s">
        <v>12</v>
      </c>
      <c r="D49">
        <v>160</v>
      </c>
      <c r="E49" t="s">
        <v>10</v>
      </c>
      <c r="F49">
        <v>196</v>
      </c>
      <c r="G49">
        <v>151751</v>
      </c>
    </row>
    <row r="50" spans="1:7" x14ac:dyDescent="0.25">
      <c r="A50">
        <v>49</v>
      </c>
      <c r="B50" t="s">
        <v>7</v>
      </c>
      <c r="C50" t="s">
        <v>12</v>
      </c>
      <c r="D50">
        <v>190</v>
      </c>
      <c r="E50" t="s">
        <v>9</v>
      </c>
      <c r="F50">
        <v>61</v>
      </c>
      <c r="G50">
        <v>3857</v>
      </c>
    </row>
    <row r="51" spans="1:7" x14ac:dyDescent="0.25">
      <c r="A51">
        <v>50</v>
      </c>
      <c r="B51" t="s">
        <v>7</v>
      </c>
      <c r="C51" t="s">
        <v>12</v>
      </c>
      <c r="D51">
        <v>190</v>
      </c>
      <c r="E51" t="s">
        <v>10</v>
      </c>
      <c r="F51">
        <v>140</v>
      </c>
      <c r="G51">
        <v>14667</v>
      </c>
    </row>
    <row r="52" spans="1:7" x14ac:dyDescent="0.25">
      <c r="A52">
        <v>51</v>
      </c>
      <c r="B52" t="s">
        <v>7</v>
      </c>
      <c r="C52" t="s">
        <v>12</v>
      </c>
      <c r="D52">
        <v>5101</v>
      </c>
      <c r="E52" t="s">
        <v>9</v>
      </c>
      <c r="F52">
        <v>9</v>
      </c>
      <c r="G52">
        <v>686</v>
      </c>
    </row>
    <row r="53" spans="1:7" x14ac:dyDescent="0.25">
      <c r="A53">
        <v>52</v>
      </c>
      <c r="B53" t="s">
        <v>7</v>
      </c>
      <c r="C53" t="s">
        <v>12</v>
      </c>
      <c r="D53">
        <v>5101</v>
      </c>
      <c r="E53" t="s">
        <v>10</v>
      </c>
      <c r="F53">
        <v>77</v>
      </c>
      <c r="G53">
        <v>7095</v>
      </c>
    </row>
    <row r="54" spans="1:7" x14ac:dyDescent="0.25">
      <c r="A54">
        <v>53</v>
      </c>
      <c r="B54" t="s">
        <v>7</v>
      </c>
      <c r="C54" t="s">
        <v>12</v>
      </c>
      <c r="D54">
        <v>5102</v>
      </c>
      <c r="E54" t="s">
        <v>9</v>
      </c>
      <c r="F54">
        <v>239</v>
      </c>
      <c r="G54">
        <v>21025</v>
      </c>
    </row>
    <row r="55" spans="1:7" x14ac:dyDescent="0.25">
      <c r="A55">
        <v>54</v>
      </c>
      <c r="B55" t="s">
        <v>7</v>
      </c>
      <c r="C55" t="s">
        <v>12</v>
      </c>
      <c r="D55">
        <v>5102</v>
      </c>
      <c r="E55" t="s">
        <v>10</v>
      </c>
      <c r="F55">
        <v>722</v>
      </c>
      <c r="G55">
        <v>66131</v>
      </c>
    </row>
    <row r="56" spans="1:7" x14ac:dyDescent="0.25">
      <c r="A56">
        <v>55</v>
      </c>
      <c r="B56" t="s">
        <v>7</v>
      </c>
      <c r="C56" t="s">
        <v>13</v>
      </c>
      <c r="D56">
        <v>110</v>
      </c>
      <c r="E56" t="s">
        <v>9</v>
      </c>
      <c r="F56">
        <v>36</v>
      </c>
      <c r="G56">
        <v>7483</v>
      </c>
    </row>
    <row r="57" spans="1:7" x14ac:dyDescent="0.25">
      <c r="A57">
        <v>56</v>
      </c>
      <c r="B57" t="s">
        <v>7</v>
      </c>
      <c r="C57" t="s">
        <v>13</v>
      </c>
      <c r="D57">
        <v>110</v>
      </c>
      <c r="E57" t="s">
        <v>10</v>
      </c>
      <c r="F57">
        <v>391</v>
      </c>
      <c r="G57">
        <v>76059</v>
      </c>
    </row>
    <row r="58" spans="1:7" x14ac:dyDescent="0.25">
      <c r="A58">
        <v>57</v>
      </c>
      <c r="B58" t="s">
        <v>7</v>
      </c>
      <c r="C58" t="s">
        <v>13</v>
      </c>
      <c r="D58">
        <v>120</v>
      </c>
      <c r="E58" t="s">
        <v>9</v>
      </c>
      <c r="F58">
        <v>26569</v>
      </c>
      <c r="G58">
        <v>4074720</v>
      </c>
    </row>
    <row r="59" spans="1:7" x14ac:dyDescent="0.25">
      <c r="A59">
        <v>58</v>
      </c>
      <c r="B59" t="s">
        <v>7</v>
      </c>
      <c r="C59" t="s">
        <v>13</v>
      </c>
      <c r="D59">
        <v>120</v>
      </c>
      <c r="E59" t="s">
        <v>10</v>
      </c>
      <c r="F59">
        <v>46919</v>
      </c>
      <c r="G59">
        <v>6720337</v>
      </c>
    </row>
    <row r="60" spans="1:7" x14ac:dyDescent="0.25">
      <c r="A60">
        <v>59</v>
      </c>
      <c r="B60" t="s">
        <v>7</v>
      </c>
      <c r="C60" t="s">
        <v>13</v>
      </c>
      <c r="D60">
        <v>130</v>
      </c>
      <c r="E60" t="s">
        <v>9</v>
      </c>
      <c r="F60">
        <v>12881</v>
      </c>
      <c r="G60">
        <v>2067189</v>
      </c>
    </row>
    <row r="61" spans="1:7" x14ac:dyDescent="0.25">
      <c r="A61">
        <v>60</v>
      </c>
      <c r="B61" t="s">
        <v>7</v>
      </c>
      <c r="C61" t="s">
        <v>13</v>
      </c>
      <c r="D61">
        <v>130</v>
      </c>
      <c r="E61" t="s">
        <v>10</v>
      </c>
      <c r="F61">
        <v>5136</v>
      </c>
      <c r="G61">
        <v>719104</v>
      </c>
    </row>
    <row r="62" spans="1:7" x14ac:dyDescent="0.25">
      <c r="A62">
        <v>61</v>
      </c>
      <c r="B62" t="s">
        <v>7</v>
      </c>
      <c r="C62" t="s">
        <v>13</v>
      </c>
      <c r="D62">
        <v>140</v>
      </c>
      <c r="E62" t="s">
        <v>9</v>
      </c>
      <c r="F62">
        <v>580</v>
      </c>
      <c r="G62">
        <v>469637</v>
      </c>
    </row>
    <row r="63" spans="1:7" x14ac:dyDescent="0.25">
      <c r="A63">
        <v>62</v>
      </c>
      <c r="B63" t="s">
        <v>7</v>
      </c>
      <c r="C63" t="s">
        <v>13</v>
      </c>
      <c r="D63">
        <v>140</v>
      </c>
      <c r="E63" t="s">
        <v>10</v>
      </c>
      <c r="F63">
        <v>1649</v>
      </c>
      <c r="G63">
        <v>978195</v>
      </c>
    </row>
    <row r="64" spans="1:7" x14ac:dyDescent="0.25">
      <c r="A64">
        <v>63</v>
      </c>
      <c r="B64" t="s">
        <v>7</v>
      </c>
      <c r="C64" t="s">
        <v>13</v>
      </c>
      <c r="D64">
        <v>150</v>
      </c>
      <c r="E64" t="s">
        <v>9</v>
      </c>
      <c r="F64">
        <v>8</v>
      </c>
      <c r="G64">
        <v>3766</v>
      </c>
    </row>
    <row r="65" spans="1:7" x14ac:dyDescent="0.25">
      <c r="A65">
        <v>64</v>
      </c>
      <c r="B65" t="s">
        <v>7</v>
      </c>
      <c r="C65" t="s">
        <v>13</v>
      </c>
      <c r="D65">
        <v>150</v>
      </c>
      <c r="E65" t="s">
        <v>10</v>
      </c>
      <c r="F65">
        <v>3</v>
      </c>
      <c r="G65">
        <v>3664</v>
      </c>
    </row>
    <row r="66" spans="1:7" x14ac:dyDescent="0.25">
      <c r="A66">
        <v>65</v>
      </c>
      <c r="B66" t="s">
        <v>7</v>
      </c>
      <c r="C66" t="s">
        <v>13</v>
      </c>
      <c r="D66">
        <v>160</v>
      </c>
      <c r="E66" t="s">
        <v>9</v>
      </c>
      <c r="F66">
        <v>104</v>
      </c>
      <c r="G66">
        <v>93474</v>
      </c>
    </row>
    <row r="67" spans="1:7" x14ac:dyDescent="0.25">
      <c r="A67">
        <v>66</v>
      </c>
      <c r="B67" t="s">
        <v>7</v>
      </c>
      <c r="C67" t="s">
        <v>13</v>
      </c>
      <c r="D67">
        <v>160</v>
      </c>
      <c r="E67" t="s">
        <v>10</v>
      </c>
      <c r="F67">
        <v>78</v>
      </c>
      <c r="G67">
        <v>50532</v>
      </c>
    </row>
    <row r="68" spans="1:7" x14ac:dyDescent="0.25">
      <c r="A68">
        <v>67</v>
      </c>
      <c r="B68" t="s">
        <v>7</v>
      </c>
      <c r="C68" t="s">
        <v>13</v>
      </c>
      <c r="D68">
        <v>190</v>
      </c>
      <c r="E68" t="s">
        <v>9</v>
      </c>
      <c r="F68">
        <v>68</v>
      </c>
      <c r="G68">
        <v>6349</v>
      </c>
    </row>
    <row r="69" spans="1:7" x14ac:dyDescent="0.25">
      <c r="A69">
        <v>68</v>
      </c>
      <c r="B69" t="s">
        <v>7</v>
      </c>
      <c r="C69" t="s">
        <v>13</v>
      </c>
      <c r="D69">
        <v>190</v>
      </c>
      <c r="E69" t="s">
        <v>10</v>
      </c>
      <c r="F69">
        <v>141</v>
      </c>
      <c r="G69">
        <v>12917</v>
      </c>
    </row>
    <row r="70" spans="1:7" x14ac:dyDescent="0.25">
      <c r="A70">
        <v>69</v>
      </c>
      <c r="B70" t="s">
        <v>7</v>
      </c>
      <c r="C70" t="s">
        <v>13</v>
      </c>
      <c r="D70">
        <v>5101</v>
      </c>
      <c r="E70" t="s">
        <v>9</v>
      </c>
      <c r="F70">
        <v>97</v>
      </c>
      <c r="G70">
        <v>7803</v>
      </c>
    </row>
    <row r="71" spans="1:7" x14ac:dyDescent="0.25">
      <c r="A71">
        <v>70</v>
      </c>
      <c r="B71" t="s">
        <v>7</v>
      </c>
      <c r="C71" t="s">
        <v>13</v>
      </c>
      <c r="D71">
        <v>5101</v>
      </c>
      <c r="E71" t="s">
        <v>10</v>
      </c>
      <c r="F71">
        <v>166</v>
      </c>
      <c r="G71">
        <v>11881</v>
      </c>
    </row>
    <row r="72" spans="1:7" x14ac:dyDescent="0.25">
      <c r="A72">
        <v>71</v>
      </c>
      <c r="B72" t="s">
        <v>7</v>
      </c>
      <c r="C72" t="s">
        <v>13</v>
      </c>
      <c r="D72">
        <v>5102</v>
      </c>
      <c r="E72" t="s">
        <v>9</v>
      </c>
      <c r="F72">
        <v>347</v>
      </c>
      <c r="G72">
        <v>25317</v>
      </c>
    </row>
    <row r="73" spans="1:7" x14ac:dyDescent="0.25">
      <c r="A73">
        <v>72</v>
      </c>
      <c r="B73" t="s">
        <v>7</v>
      </c>
      <c r="C73" t="s">
        <v>13</v>
      </c>
      <c r="D73">
        <v>5102</v>
      </c>
      <c r="E73" t="s">
        <v>10</v>
      </c>
      <c r="F73">
        <v>548</v>
      </c>
      <c r="G73">
        <v>39259</v>
      </c>
    </row>
    <row r="74" spans="1:7" x14ac:dyDescent="0.25">
      <c r="A74">
        <v>73</v>
      </c>
      <c r="B74" t="s">
        <v>7</v>
      </c>
      <c r="C74" t="s">
        <v>14</v>
      </c>
      <c r="D74">
        <v>110</v>
      </c>
      <c r="E74" t="s">
        <v>9</v>
      </c>
      <c r="F74">
        <v>1906</v>
      </c>
      <c r="G74">
        <v>399955</v>
      </c>
    </row>
    <row r="75" spans="1:7" x14ac:dyDescent="0.25">
      <c r="A75">
        <v>74</v>
      </c>
      <c r="B75" t="s">
        <v>7</v>
      </c>
      <c r="C75" t="s">
        <v>14</v>
      </c>
      <c r="D75">
        <v>110</v>
      </c>
      <c r="E75" t="s">
        <v>10</v>
      </c>
      <c r="F75">
        <v>24324</v>
      </c>
      <c r="G75">
        <v>4538478</v>
      </c>
    </row>
    <row r="76" spans="1:7" x14ac:dyDescent="0.25">
      <c r="A76">
        <v>75</v>
      </c>
      <c r="B76" t="s">
        <v>7</v>
      </c>
      <c r="C76" t="s">
        <v>14</v>
      </c>
      <c r="D76">
        <v>120</v>
      </c>
      <c r="E76" t="s">
        <v>9</v>
      </c>
      <c r="F76">
        <v>30488</v>
      </c>
      <c r="G76">
        <v>4603848</v>
      </c>
    </row>
    <row r="77" spans="1:7" x14ac:dyDescent="0.25">
      <c r="A77">
        <v>76</v>
      </c>
      <c r="B77" t="s">
        <v>7</v>
      </c>
      <c r="C77" t="s">
        <v>14</v>
      </c>
      <c r="D77">
        <v>120</v>
      </c>
      <c r="E77" t="s">
        <v>10</v>
      </c>
      <c r="F77">
        <v>91242</v>
      </c>
      <c r="G77">
        <v>12875280</v>
      </c>
    </row>
    <row r="78" spans="1:7" x14ac:dyDescent="0.25">
      <c r="A78">
        <v>77</v>
      </c>
      <c r="B78" t="s">
        <v>7</v>
      </c>
      <c r="C78" t="s">
        <v>14</v>
      </c>
      <c r="D78">
        <v>130</v>
      </c>
      <c r="E78" t="s">
        <v>9</v>
      </c>
      <c r="F78">
        <v>9226</v>
      </c>
      <c r="G78">
        <v>1478548</v>
      </c>
    </row>
    <row r="79" spans="1:7" x14ac:dyDescent="0.25">
      <c r="A79">
        <v>78</v>
      </c>
      <c r="B79" t="s">
        <v>7</v>
      </c>
      <c r="C79" t="s">
        <v>14</v>
      </c>
      <c r="D79">
        <v>130</v>
      </c>
      <c r="E79" t="s">
        <v>10</v>
      </c>
      <c r="F79">
        <v>2912</v>
      </c>
      <c r="G79">
        <v>459493</v>
      </c>
    </row>
    <row r="80" spans="1:7" x14ac:dyDescent="0.25">
      <c r="A80">
        <v>79</v>
      </c>
      <c r="B80" t="s">
        <v>7</v>
      </c>
      <c r="C80" t="s">
        <v>14</v>
      </c>
      <c r="D80">
        <v>140</v>
      </c>
      <c r="E80" t="s">
        <v>9</v>
      </c>
      <c r="F80">
        <v>300</v>
      </c>
      <c r="G80">
        <v>198969</v>
      </c>
    </row>
    <row r="81" spans="1:7" x14ac:dyDescent="0.25">
      <c r="A81">
        <v>80</v>
      </c>
      <c r="B81" t="s">
        <v>7</v>
      </c>
      <c r="C81" t="s">
        <v>14</v>
      </c>
      <c r="D81">
        <v>140</v>
      </c>
      <c r="E81" t="s">
        <v>10</v>
      </c>
      <c r="F81">
        <v>1410</v>
      </c>
      <c r="G81">
        <v>486605</v>
      </c>
    </row>
    <row r="82" spans="1:7" x14ac:dyDescent="0.25">
      <c r="A82">
        <v>81</v>
      </c>
      <c r="B82" t="s">
        <v>7</v>
      </c>
      <c r="C82" t="s">
        <v>14</v>
      </c>
      <c r="D82">
        <v>150</v>
      </c>
      <c r="E82" t="s">
        <v>9</v>
      </c>
      <c r="F82">
        <v>36</v>
      </c>
      <c r="G82">
        <v>12055</v>
      </c>
    </row>
    <row r="83" spans="1:7" x14ac:dyDescent="0.25">
      <c r="A83">
        <v>82</v>
      </c>
      <c r="B83" t="s">
        <v>7</v>
      </c>
      <c r="C83" t="s">
        <v>14</v>
      </c>
      <c r="D83">
        <v>150</v>
      </c>
      <c r="E83" t="s">
        <v>10</v>
      </c>
      <c r="F83">
        <v>19</v>
      </c>
      <c r="G83">
        <v>6640</v>
      </c>
    </row>
    <row r="84" spans="1:7" x14ac:dyDescent="0.25">
      <c r="A84">
        <v>83</v>
      </c>
      <c r="B84" t="s">
        <v>7</v>
      </c>
      <c r="C84" t="s">
        <v>14</v>
      </c>
      <c r="D84">
        <v>160</v>
      </c>
      <c r="E84" t="s">
        <v>9</v>
      </c>
      <c r="F84">
        <v>205</v>
      </c>
      <c r="G84">
        <v>82547</v>
      </c>
    </row>
    <row r="85" spans="1:7" x14ac:dyDescent="0.25">
      <c r="A85">
        <v>84</v>
      </c>
      <c r="B85" t="s">
        <v>7</v>
      </c>
      <c r="C85" t="s">
        <v>14</v>
      </c>
      <c r="D85">
        <v>160</v>
      </c>
      <c r="E85" t="s">
        <v>10</v>
      </c>
      <c r="F85">
        <v>266</v>
      </c>
      <c r="G85">
        <v>131120</v>
      </c>
    </row>
    <row r="86" spans="1:7" x14ac:dyDescent="0.25">
      <c r="A86">
        <v>85</v>
      </c>
      <c r="B86" t="s">
        <v>7</v>
      </c>
      <c r="C86" t="s">
        <v>14</v>
      </c>
      <c r="D86">
        <v>190</v>
      </c>
      <c r="E86" t="s">
        <v>9</v>
      </c>
      <c r="F86">
        <v>328</v>
      </c>
      <c r="G86">
        <v>32070</v>
      </c>
    </row>
    <row r="87" spans="1:7" x14ac:dyDescent="0.25">
      <c r="A87">
        <v>86</v>
      </c>
      <c r="B87" t="s">
        <v>7</v>
      </c>
      <c r="C87" t="s">
        <v>14</v>
      </c>
      <c r="D87">
        <v>190</v>
      </c>
      <c r="E87" t="s">
        <v>10</v>
      </c>
      <c r="F87">
        <v>918</v>
      </c>
      <c r="G87">
        <v>107903</v>
      </c>
    </row>
    <row r="88" spans="1:7" x14ac:dyDescent="0.25">
      <c r="A88">
        <v>87</v>
      </c>
      <c r="B88" t="s">
        <v>7</v>
      </c>
      <c r="C88" t="s">
        <v>14</v>
      </c>
      <c r="D88">
        <v>5101</v>
      </c>
      <c r="E88" t="s">
        <v>9</v>
      </c>
      <c r="F88">
        <v>4794</v>
      </c>
      <c r="G88">
        <v>334303</v>
      </c>
    </row>
    <row r="89" spans="1:7" x14ac:dyDescent="0.25">
      <c r="A89">
        <v>88</v>
      </c>
      <c r="B89" t="s">
        <v>7</v>
      </c>
      <c r="C89" t="s">
        <v>14</v>
      </c>
      <c r="D89">
        <v>5101</v>
      </c>
      <c r="E89" t="s">
        <v>10</v>
      </c>
      <c r="F89">
        <v>8106</v>
      </c>
      <c r="G89">
        <v>538850</v>
      </c>
    </row>
    <row r="90" spans="1:7" x14ac:dyDescent="0.25">
      <c r="A90">
        <v>89</v>
      </c>
      <c r="B90" t="s">
        <v>7</v>
      </c>
      <c r="C90" t="s">
        <v>14</v>
      </c>
      <c r="D90">
        <v>5102</v>
      </c>
      <c r="E90" t="s">
        <v>9</v>
      </c>
      <c r="F90">
        <v>43278</v>
      </c>
      <c r="G90">
        <v>3148241</v>
      </c>
    </row>
    <row r="91" spans="1:7" x14ac:dyDescent="0.25">
      <c r="A91">
        <v>90</v>
      </c>
      <c r="B91" t="s">
        <v>7</v>
      </c>
      <c r="C91" t="s">
        <v>14</v>
      </c>
      <c r="D91">
        <v>5102</v>
      </c>
      <c r="E91" t="s">
        <v>10</v>
      </c>
      <c r="F91">
        <v>46313</v>
      </c>
      <c r="G91">
        <v>3125092</v>
      </c>
    </row>
    <row r="92" spans="1:7" x14ac:dyDescent="0.25">
      <c r="A92">
        <v>91</v>
      </c>
      <c r="B92" t="s">
        <v>15</v>
      </c>
      <c r="C92" t="s">
        <v>8</v>
      </c>
      <c r="D92">
        <v>110</v>
      </c>
      <c r="E92" t="s">
        <v>9</v>
      </c>
      <c r="F92">
        <v>89</v>
      </c>
      <c r="G92">
        <v>18587</v>
      </c>
    </row>
    <row r="93" spans="1:7" x14ac:dyDescent="0.25">
      <c r="A93">
        <v>92</v>
      </c>
      <c r="B93" t="s">
        <v>15</v>
      </c>
      <c r="C93" t="s">
        <v>8</v>
      </c>
      <c r="D93">
        <v>110</v>
      </c>
      <c r="E93" t="s">
        <v>10</v>
      </c>
      <c r="F93">
        <v>869</v>
      </c>
      <c r="G93">
        <v>167381</v>
      </c>
    </row>
    <row r="94" spans="1:7" x14ac:dyDescent="0.25">
      <c r="A94">
        <v>93</v>
      </c>
      <c r="B94" t="s">
        <v>15</v>
      </c>
      <c r="C94" t="s">
        <v>8</v>
      </c>
      <c r="D94">
        <v>120</v>
      </c>
      <c r="E94" t="s">
        <v>9</v>
      </c>
      <c r="F94">
        <v>71072</v>
      </c>
      <c r="G94">
        <v>10853612</v>
      </c>
    </row>
    <row r="95" spans="1:7" x14ac:dyDescent="0.25">
      <c r="A95">
        <v>94</v>
      </c>
      <c r="B95" t="s">
        <v>15</v>
      </c>
      <c r="C95" t="s">
        <v>8</v>
      </c>
      <c r="D95">
        <v>120</v>
      </c>
      <c r="E95" t="s">
        <v>10</v>
      </c>
      <c r="F95">
        <v>117382</v>
      </c>
      <c r="G95">
        <v>16559356</v>
      </c>
    </row>
    <row r="96" spans="1:7" x14ac:dyDescent="0.25">
      <c r="A96">
        <v>95</v>
      </c>
      <c r="B96" t="s">
        <v>15</v>
      </c>
      <c r="C96" t="s">
        <v>8</v>
      </c>
      <c r="D96">
        <v>130</v>
      </c>
      <c r="E96" t="s">
        <v>9</v>
      </c>
      <c r="F96">
        <v>36149</v>
      </c>
      <c r="G96">
        <v>6082919</v>
      </c>
    </row>
    <row r="97" spans="1:7" x14ac:dyDescent="0.25">
      <c r="A97">
        <v>96</v>
      </c>
      <c r="B97" t="s">
        <v>15</v>
      </c>
      <c r="C97" t="s">
        <v>8</v>
      </c>
      <c r="D97">
        <v>130</v>
      </c>
      <c r="E97" t="s">
        <v>10</v>
      </c>
      <c r="F97">
        <v>20353</v>
      </c>
      <c r="G97">
        <v>2772821</v>
      </c>
    </row>
    <row r="98" spans="1:7" x14ac:dyDescent="0.25">
      <c r="A98">
        <v>97</v>
      </c>
      <c r="B98" t="s">
        <v>15</v>
      </c>
      <c r="C98" t="s">
        <v>8</v>
      </c>
      <c r="D98">
        <v>140</v>
      </c>
      <c r="E98" t="s">
        <v>9</v>
      </c>
      <c r="F98">
        <v>4716</v>
      </c>
      <c r="G98">
        <v>5335612</v>
      </c>
    </row>
    <row r="99" spans="1:7" x14ac:dyDescent="0.25">
      <c r="A99">
        <v>98</v>
      </c>
      <c r="B99" t="s">
        <v>15</v>
      </c>
      <c r="C99" t="s">
        <v>8</v>
      </c>
      <c r="D99">
        <v>140</v>
      </c>
      <c r="E99" t="s">
        <v>10</v>
      </c>
      <c r="F99">
        <v>21354</v>
      </c>
      <c r="G99">
        <v>15220244</v>
      </c>
    </row>
    <row r="100" spans="1:7" x14ac:dyDescent="0.25">
      <c r="A100">
        <v>99</v>
      </c>
      <c r="B100" t="s">
        <v>15</v>
      </c>
      <c r="C100" t="s">
        <v>8</v>
      </c>
      <c r="D100">
        <v>150</v>
      </c>
      <c r="E100" t="s">
        <v>9</v>
      </c>
      <c r="F100">
        <v>408</v>
      </c>
      <c r="G100">
        <v>205771</v>
      </c>
    </row>
    <row r="101" spans="1:7" x14ac:dyDescent="0.25">
      <c r="A101">
        <v>100</v>
      </c>
      <c r="B101" t="s">
        <v>15</v>
      </c>
      <c r="C101" t="s">
        <v>8</v>
      </c>
      <c r="D101">
        <v>150</v>
      </c>
      <c r="E101" t="s">
        <v>10</v>
      </c>
      <c r="F101">
        <v>236</v>
      </c>
      <c r="G101">
        <v>234853</v>
      </c>
    </row>
    <row r="102" spans="1:7" x14ac:dyDescent="0.25">
      <c r="A102">
        <v>101</v>
      </c>
      <c r="B102" t="s">
        <v>15</v>
      </c>
      <c r="C102" t="s">
        <v>8</v>
      </c>
      <c r="D102">
        <v>160</v>
      </c>
      <c r="E102" t="s">
        <v>9</v>
      </c>
      <c r="F102">
        <v>402</v>
      </c>
      <c r="G102">
        <v>454054</v>
      </c>
    </row>
    <row r="103" spans="1:7" x14ac:dyDescent="0.25">
      <c r="A103">
        <v>102</v>
      </c>
      <c r="B103" t="s">
        <v>15</v>
      </c>
      <c r="C103" t="s">
        <v>8</v>
      </c>
      <c r="D103">
        <v>160</v>
      </c>
      <c r="E103" t="s">
        <v>10</v>
      </c>
      <c r="F103">
        <v>254</v>
      </c>
      <c r="G103">
        <v>263274</v>
      </c>
    </row>
    <row r="104" spans="1:7" x14ac:dyDescent="0.25">
      <c r="A104">
        <v>103</v>
      </c>
      <c r="B104" t="s">
        <v>15</v>
      </c>
      <c r="C104" t="s">
        <v>8</v>
      </c>
      <c r="D104">
        <v>190</v>
      </c>
      <c r="E104" t="s">
        <v>9</v>
      </c>
      <c r="F104">
        <v>144</v>
      </c>
      <c r="G104">
        <v>8605</v>
      </c>
    </row>
    <row r="105" spans="1:7" x14ac:dyDescent="0.25">
      <c r="A105">
        <v>104</v>
      </c>
      <c r="B105" t="s">
        <v>15</v>
      </c>
      <c r="C105" t="s">
        <v>8</v>
      </c>
      <c r="D105">
        <v>190</v>
      </c>
      <c r="E105" t="s">
        <v>10</v>
      </c>
      <c r="F105">
        <v>180</v>
      </c>
      <c r="G105">
        <v>18352</v>
      </c>
    </row>
    <row r="106" spans="1:7" x14ac:dyDescent="0.25">
      <c r="A106">
        <v>105</v>
      </c>
      <c r="B106" t="s">
        <v>15</v>
      </c>
      <c r="C106" t="s">
        <v>8</v>
      </c>
      <c r="D106">
        <v>5101</v>
      </c>
      <c r="E106" t="s">
        <v>9</v>
      </c>
      <c r="F106">
        <v>22</v>
      </c>
      <c r="G106">
        <v>1660</v>
      </c>
    </row>
    <row r="107" spans="1:7" x14ac:dyDescent="0.25">
      <c r="A107">
        <v>106</v>
      </c>
      <c r="B107" t="s">
        <v>15</v>
      </c>
      <c r="C107" t="s">
        <v>8</v>
      </c>
      <c r="D107">
        <v>5101</v>
      </c>
      <c r="E107" t="s">
        <v>10</v>
      </c>
      <c r="F107">
        <v>50</v>
      </c>
      <c r="G107">
        <v>2944</v>
      </c>
    </row>
    <row r="108" spans="1:7" x14ac:dyDescent="0.25">
      <c r="A108">
        <v>107</v>
      </c>
      <c r="B108" t="s">
        <v>15</v>
      </c>
      <c r="C108" t="s">
        <v>8</v>
      </c>
      <c r="D108">
        <v>5102</v>
      </c>
      <c r="E108" t="s">
        <v>9</v>
      </c>
      <c r="F108">
        <v>110</v>
      </c>
      <c r="G108">
        <v>10031</v>
      </c>
    </row>
    <row r="109" spans="1:7" x14ac:dyDescent="0.25">
      <c r="A109">
        <v>108</v>
      </c>
      <c r="B109" t="s">
        <v>15</v>
      </c>
      <c r="C109" t="s">
        <v>8</v>
      </c>
      <c r="D109">
        <v>5102</v>
      </c>
      <c r="E109" t="s">
        <v>10</v>
      </c>
      <c r="F109">
        <v>213</v>
      </c>
      <c r="G109">
        <v>14070</v>
      </c>
    </row>
    <row r="110" spans="1:7" x14ac:dyDescent="0.25">
      <c r="A110">
        <v>109</v>
      </c>
      <c r="B110" t="s">
        <v>15</v>
      </c>
      <c r="C110" t="s">
        <v>11</v>
      </c>
      <c r="D110">
        <v>110</v>
      </c>
      <c r="E110" t="s">
        <v>9</v>
      </c>
      <c r="F110">
        <v>39</v>
      </c>
      <c r="G110">
        <v>10000</v>
      </c>
    </row>
    <row r="111" spans="1:7" x14ac:dyDescent="0.25">
      <c r="A111">
        <v>110</v>
      </c>
      <c r="B111" t="s">
        <v>15</v>
      </c>
      <c r="C111" t="s">
        <v>11</v>
      </c>
      <c r="D111">
        <v>110</v>
      </c>
      <c r="E111" t="s">
        <v>10</v>
      </c>
      <c r="F111">
        <v>300</v>
      </c>
      <c r="G111">
        <v>61091</v>
      </c>
    </row>
    <row r="112" spans="1:7" x14ac:dyDescent="0.25">
      <c r="A112">
        <v>111</v>
      </c>
      <c r="B112" t="s">
        <v>15</v>
      </c>
      <c r="C112" t="s">
        <v>11</v>
      </c>
      <c r="D112">
        <v>120</v>
      </c>
      <c r="E112" t="s">
        <v>9</v>
      </c>
      <c r="F112">
        <v>5038</v>
      </c>
      <c r="G112">
        <v>763388</v>
      </c>
    </row>
    <row r="113" spans="1:7" x14ac:dyDescent="0.25">
      <c r="A113">
        <v>112</v>
      </c>
      <c r="B113" t="s">
        <v>15</v>
      </c>
      <c r="C113" t="s">
        <v>11</v>
      </c>
      <c r="D113">
        <v>120</v>
      </c>
      <c r="E113" t="s">
        <v>10</v>
      </c>
      <c r="F113">
        <v>4313</v>
      </c>
      <c r="G113">
        <v>626360</v>
      </c>
    </row>
    <row r="114" spans="1:7" x14ac:dyDescent="0.25">
      <c r="A114">
        <v>113</v>
      </c>
      <c r="B114" t="s">
        <v>15</v>
      </c>
      <c r="C114" t="s">
        <v>11</v>
      </c>
      <c r="D114">
        <v>130</v>
      </c>
      <c r="E114" t="s">
        <v>9</v>
      </c>
      <c r="F114">
        <v>1388</v>
      </c>
      <c r="G114">
        <v>165054</v>
      </c>
    </row>
    <row r="115" spans="1:7" x14ac:dyDescent="0.25">
      <c r="A115">
        <v>114</v>
      </c>
      <c r="B115" t="s">
        <v>15</v>
      </c>
      <c r="C115" t="s">
        <v>11</v>
      </c>
      <c r="D115">
        <v>130</v>
      </c>
      <c r="E115" t="s">
        <v>10</v>
      </c>
      <c r="F115">
        <v>174</v>
      </c>
      <c r="G115">
        <v>21658</v>
      </c>
    </row>
    <row r="116" spans="1:7" x14ac:dyDescent="0.25">
      <c r="A116">
        <v>115</v>
      </c>
      <c r="B116" t="s">
        <v>15</v>
      </c>
      <c r="C116" t="s">
        <v>11</v>
      </c>
      <c r="D116">
        <v>140</v>
      </c>
      <c r="E116" t="s">
        <v>9</v>
      </c>
      <c r="F116">
        <v>39</v>
      </c>
      <c r="G116">
        <v>25302</v>
      </c>
    </row>
    <row r="117" spans="1:7" x14ac:dyDescent="0.25">
      <c r="A117">
        <v>116</v>
      </c>
      <c r="B117" t="s">
        <v>15</v>
      </c>
      <c r="C117" t="s">
        <v>11</v>
      </c>
      <c r="D117">
        <v>140</v>
      </c>
      <c r="E117" t="s">
        <v>10</v>
      </c>
      <c r="F117">
        <v>157</v>
      </c>
      <c r="G117">
        <v>63746</v>
      </c>
    </row>
    <row r="118" spans="1:7" x14ac:dyDescent="0.25">
      <c r="A118">
        <v>117</v>
      </c>
      <c r="B118" t="s">
        <v>15</v>
      </c>
      <c r="C118" t="s">
        <v>11</v>
      </c>
      <c r="D118">
        <v>160</v>
      </c>
      <c r="E118" t="s">
        <v>9</v>
      </c>
      <c r="F118">
        <v>4</v>
      </c>
      <c r="G118">
        <v>2181</v>
      </c>
    </row>
    <row r="119" spans="1:7" x14ac:dyDescent="0.25">
      <c r="A119">
        <v>118</v>
      </c>
      <c r="B119" t="s">
        <v>15</v>
      </c>
      <c r="C119" t="s">
        <v>11</v>
      </c>
      <c r="D119">
        <v>160</v>
      </c>
      <c r="E119" t="s">
        <v>10</v>
      </c>
      <c r="F119">
        <v>9</v>
      </c>
      <c r="G119">
        <v>3095</v>
      </c>
    </row>
    <row r="120" spans="1:7" x14ac:dyDescent="0.25">
      <c r="A120">
        <v>119</v>
      </c>
      <c r="B120" t="s">
        <v>15</v>
      </c>
      <c r="C120" t="s">
        <v>11</v>
      </c>
      <c r="D120">
        <v>190</v>
      </c>
      <c r="E120" t="s">
        <v>9</v>
      </c>
      <c r="F120">
        <v>14</v>
      </c>
      <c r="G120">
        <v>915</v>
      </c>
    </row>
    <row r="121" spans="1:7" x14ac:dyDescent="0.25">
      <c r="A121">
        <v>120</v>
      </c>
      <c r="B121" t="s">
        <v>15</v>
      </c>
      <c r="C121" t="s">
        <v>11</v>
      </c>
      <c r="D121">
        <v>190</v>
      </c>
      <c r="E121" t="s">
        <v>10</v>
      </c>
      <c r="F121">
        <v>11</v>
      </c>
      <c r="G121">
        <v>1120</v>
      </c>
    </row>
    <row r="122" spans="1:7" x14ac:dyDescent="0.25">
      <c r="A122">
        <v>121</v>
      </c>
      <c r="B122" t="s">
        <v>15</v>
      </c>
      <c r="C122" t="s">
        <v>11</v>
      </c>
      <c r="D122">
        <v>5101</v>
      </c>
      <c r="E122" t="s">
        <v>9</v>
      </c>
      <c r="F122">
        <v>6</v>
      </c>
      <c r="G122">
        <v>433</v>
      </c>
    </row>
    <row r="123" spans="1:7" x14ac:dyDescent="0.25">
      <c r="A123">
        <v>122</v>
      </c>
      <c r="B123" t="s">
        <v>15</v>
      </c>
      <c r="C123" t="s">
        <v>11</v>
      </c>
      <c r="D123">
        <v>5101</v>
      </c>
      <c r="E123" t="s">
        <v>10</v>
      </c>
      <c r="F123">
        <v>10</v>
      </c>
      <c r="G123">
        <v>603</v>
      </c>
    </row>
    <row r="124" spans="1:7" x14ac:dyDescent="0.25">
      <c r="A124">
        <v>123</v>
      </c>
      <c r="B124" t="s">
        <v>15</v>
      </c>
      <c r="C124" t="s">
        <v>11</v>
      </c>
      <c r="D124">
        <v>5102</v>
      </c>
      <c r="E124" t="s">
        <v>9</v>
      </c>
      <c r="F124">
        <v>90</v>
      </c>
      <c r="G124">
        <v>13377</v>
      </c>
    </row>
    <row r="125" spans="1:7" x14ac:dyDescent="0.25">
      <c r="A125">
        <v>124</v>
      </c>
      <c r="B125" t="s">
        <v>15</v>
      </c>
      <c r="C125" t="s">
        <v>11</v>
      </c>
      <c r="D125">
        <v>5102</v>
      </c>
      <c r="E125" t="s">
        <v>10</v>
      </c>
      <c r="F125">
        <v>166</v>
      </c>
      <c r="G125">
        <v>9954</v>
      </c>
    </row>
    <row r="126" spans="1:7" x14ac:dyDescent="0.25">
      <c r="A126">
        <v>125</v>
      </c>
      <c r="B126" t="s">
        <v>15</v>
      </c>
      <c r="C126" t="s">
        <v>12</v>
      </c>
      <c r="D126">
        <v>110</v>
      </c>
      <c r="E126" t="s">
        <v>9</v>
      </c>
      <c r="F126">
        <v>182</v>
      </c>
      <c r="G126">
        <v>38629</v>
      </c>
    </row>
    <row r="127" spans="1:7" x14ac:dyDescent="0.25">
      <c r="A127">
        <v>126</v>
      </c>
      <c r="B127" t="s">
        <v>15</v>
      </c>
      <c r="C127" t="s">
        <v>12</v>
      </c>
      <c r="D127">
        <v>110</v>
      </c>
      <c r="E127" t="s">
        <v>10</v>
      </c>
      <c r="F127">
        <v>1577</v>
      </c>
      <c r="G127">
        <v>287500</v>
      </c>
    </row>
    <row r="128" spans="1:7" x14ac:dyDescent="0.25">
      <c r="A128">
        <v>127</v>
      </c>
      <c r="B128" t="s">
        <v>15</v>
      </c>
      <c r="C128" t="s">
        <v>12</v>
      </c>
      <c r="D128">
        <v>120</v>
      </c>
      <c r="E128" t="s">
        <v>9</v>
      </c>
      <c r="F128">
        <v>96147</v>
      </c>
      <c r="G128">
        <v>14804740</v>
      </c>
    </row>
    <row r="129" spans="1:7" x14ac:dyDescent="0.25">
      <c r="A129">
        <v>128</v>
      </c>
      <c r="B129" t="s">
        <v>15</v>
      </c>
      <c r="C129" t="s">
        <v>12</v>
      </c>
      <c r="D129">
        <v>120</v>
      </c>
      <c r="E129" t="s">
        <v>10</v>
      </c>
      <c r="F129">
        <v>146705</v>
      </c>
      <c r="G129">
        <v>20249234</v>
      </c>
    </row>
    <row r="130" spans="1:7" x14ac:dyDescent="0.25">
      <c r="A130">
        <v>129</v>
      </c>
      <c r="B130" t="s">
        <v>15</v>
      </c>
      <c r="C130" t="s">
        <v>12</v>
      </c>
      <c r="D130">
        <v>130</v>
      </c>
      <c r="E130" t="s">
        <v>9</v>
      </c>
      <c r="F130">
        <v>38333</v>
      </c>
      <c r="G130">
        <v>5343429</v>
      </c>
    </row>
    <row r="131" spans="1:7" x14ac:dyDescent="0.25">
      <c r="A131">
        <v>130</v>
      </c>
      <c r="B131" t="s">
        <v>15</v>
      </c>
      <c r="C131" t="s">
        <v>12</v>
      </c>
      <c r="D131">
        <v>130</v>
      </c>
      <c r="E131" t="s">
        <v>10</v>
      </c>
      <c r="F131">
        <v>15381</v>
      </c>
      <c r="G131">
        <v>2157602</v>
      </c>
    </row>
    <row r="132" spans="1:7" x14ac:dyDescent="0.25">
      <c r="A132">
        <v>131</v>
      </c>
      <c r="B132" t="s">
        <v>15</v>
      </c>
      <c r="C132" t="s">
        <v>12</v>
      </c>
      <c r="D132">
        <v>140</v>
      </c>
      <c r="E132" t="s">
        <v>9</v>
      </c>
      <c r="F132">
        <v>3976</v>
      </c>
      <c r="G132">
        <v>3095710</v>
      </c>
    </row>
    <row r="133" spans="1:7" x14ac:dyDescent="0.25">
      <c r="A133">
        <v>132</v>
      </c>
      <c r="B133" t="s">
        <v>15</v>
      </c>
      <c r="C133" t="s">
        <v>12</v>
      </c>
      <c r="D133">
        <v>140</v>
      </c>
      <c r="E133" t="s">
        <v>10</v>
      </c>
      <c r="F133">
        <v>17205</v>
      </c>
      <c r="G133">
        <v>7231093</v>
      </c>
    </row>
    <row r="134" spans="1:7" x14ac:dyDescent="0.25">
      <c r="A134">
        <v>133</v>
      </c>
      <c r="B134" t="s">
        <v>15</v>
      </c>
      <c r="C134" t="s">
        <v>12</v>
      </c>
      <c r="D134">
        <v>150</v>
      </c>
      <c r="E134" t="s">
        <v>9</v>
      </c>
      <c r="F134">
        <v>291</v>
      </c>
      <c r="G134">
        <v>112581</v>
      </c>
    </row>
    <row r="135" spans="1:7" x14ac:dyDescent="0.25">
      <c r="A135">
        <v>134</v>
      </c>
      <c r="B135" t="s">
        <v>15</v>
      </c>
      <c r="C135" t="s">
        <v>12</v>
      </c>
      <c r="D135">
        <v>150</v>
      </c>
      <c r="E135" t="s">
        <v>10</v>
      </c>
      <c r="F135">
        <v>176</v>
      </c>
      <c r="G135">
        <v>124647</v>
      </c>
    </row>
    <row r="136" spans="1:7" x14ac:dyDescent="0.25">
      <c r="A136">
        <v>135</v>
      </c>
      <c r="B136" t="s">
        <v>15</v>
      </c>
      <c r="C136" t="s">
        <v>12</v>
      </c>
      <c r="D136">
        <v>160</v>
      </c>
      <c r="E136" t="s">
        <v>9</v>
      </c>
      <c r="F136">
        <v>554</v>
      </c>
      <c r="G136">
        <v>461548</v>
      </c>
    </row>
    <row r="137" spans="1:7" x14ac:dyDescent="0.25">
      <c r="A137">
        <v>136</v>
      </c>
      <c r="B137" t="s">
        <v>15</v>
      </c>
      <c r="C137" t="s">
        <v>12</v>
      </c>
      <c r="D137">
        <v>160</v>
      </c>
      <c r="E137" t="s">
        <v>10</v>
      </c>
      <c r="F137">
        <v>330</v>
      </c>
      <c r="G137">
        <v>273510</v>
      </c>
    </row>
    <row r="138" spans="1:7" x14ac:dyDescent="0.25">
      <c r="A138">
        <v>137</v>
      </c>
      <c r="B138" t="s">
        <v>15</v>
      </c>
      <c r="C138" t="s">
        <v>12</v>
      </c>
      <c r="D138">
        <v>190</v>
      </c>
      <c r="E138" t="s">
        <v>9</v>
      </c>
      <c r="F138">
        <v>299</v>
      </c>
      <c r="G138">
        <v>32629</v>
      </c>
    </row>
    <row r="139" spans="1:7" x14ac:dyDescent="0.25">
      <c r="A139">
        <v>138</v>
      </c>
      <c r="B139" t="s">
        <v>15</v>
      </c>
      <c r="C139" t="s">
        <v>12</v>
      </c>
      <c r="D139">
        <v>190</v>
      </c>
      <c r="E139" t="s">
        <v>10</v>
      </c>
      <c r="F139">
        <v>434</v>
      </c>
      <c r="G139">
        <v>55934</v>
      </c>
    </row>
    <row r="140" spans="1:7" x14ac:dyDescent="0.25">
      <c r="A140">
        <v>139</v>
      </c>
      <c r="B140" t="s">
        <v>15</v>
      </c>
      <c r="C140" t="s">
        <v>12</v>
      </c>
      <c r="D140">
        <v>5101</v>
      </c>
      <c r="E140" t="s">
        <v>9</v>
      </c>
      <c r="F140">
        <v>32</v>
      </c>
      <c r="G140">
        <v>2228</v>
      </c>
    </row>
    <row r="141" spans="1:7" x14ac:dyDescent="0.25">
      <c r="A141">
        <v>140</v>
      </c>
      <c r="B141" t="s">
        <v>15</v>
      </c>
      <c r="C141" t="s">
        <v>12</v>
      </c>
      <c r="D141">
        <v>5101</v>
      </c>
      <c r="E141" t="s">
        <v>10</v>
      </c>
      <c r="F141">
        <v>96</v>
      </c>
      <c r="G141">
        <v>7513</v>
      </c>
    </row>
    <row r="142" spans="1:7" x14ac:dyDescent="0.25">
      <c r="A142">
        <v>141</v>
      </c>
      <c r="B142" t="s">
        <v>15</v>
      </c>
      <c r="C142" t="s">
        <v>12</v>
      </c>
      <c r="D142">
        <v>5102</v>
      </c>
      <c r="E142" t="s">
        <v>9</v>
      </c>
      <c r="F142">
        <v>1851</v>
      </c>
      <c r="G142">
        <v>186864</v>
      </c>
    </row>
    <row r="143" spans="1:7" x14ac:dyDescent="0.25">
      <c r="A143">
        <v>142</v>
      </c>
      <c r="B143" t="s">
        <v>15</v>
      </c>
      <c r="C143" t="s">
        <v>12</v>
      </c>
      <c r="D143">
        <v>5102</v>
      </c>
      <c r="E143" t="s">
        <v>10</v>
      </c>
      <c r="F143">
        <v>1158</v>
      </c>
      <c r="G143">
        <v>89824</v>
      </c>
    </row>
    <row r="144" spans="1:7" x14ac:dyDescent="0.25">
      <c r="A144">
        <v>143</v>
      </c>
      <c r="B144" t="s">
        <v>15</v>
      </c>
      <c r="C144" t="s">
        <v>13</v>
      </c>
      <c r="D144">
        <v>110</v>
      </c>
      <c r="E144" t="s">
        <v>9</v>
      </c>
      <c r="F144">
        <v>98</v>
      </c>
      <c r="G144">
        <v>21156</v>
      </c>
    </row>
    <row r="145" spans="1:7" x14ac:dyDescent="0.25">
      <c r="A145">
        <v>144</v>
      </c>
      <c r="B145" t="s">
        <v>15</v>
      </c>
      <c r="C145" t="s">
        <v>13</v>
      </c>
      <c r="D145">
        <v>110</v>
      </c>
      <c r="E145" t="s">
        <v>10</v>
      </c>
      <c r="F145">
        <v>939</v>
      </c>
      <c r="G145">
        <v>181680</v>
      </c>
    </row>
    <row r="146" spans="1:7" x14ac:dyDescent="0.25">
      <c r="A146">
        <v>145</v>
      </c>
      <c r="B146" t="s">
        <v>15</v>
      </c>
      <c r="C146" t="s">
        <v>13</v>
      </c>
      <c r="D146">
        <v>120</v>
      </c>
      <c r="E146" t="s">
        <v>9</v>
      </c>
      <c r="F146">
        <v>19950</v>
      </c>
      <c r="G146">
        <v>3096454</v>
      </c>
    </row>
    <row r="147" spans="1:7" x14ac:dyDescent="0.25">
      <c r="A147">
        <v>146</v>
      </c>
      <c r="B147" t="s">
        <v>15</v>
      </c>
      <c r="C147" t="s">
        <v>13</v>
      </c>
      <c r="D147">
        <v>120</v>
      </c>
      <c r="E147" t="s">
        <v>10</v>
      </c>
      <c r="F147">
        <v>20046</v>
      </c>
      <c r="G147">
        <v>2846668</v>
      </c>
    </row>
    <row r="148" spans="1:7" x14ac:dyDescent="0.25">
      <c r="A148">
        <v>147</v>
      </c>
      <c r="B148" t="s">
        <v>15</v>
      </c>
      <c r="C148" t="s">
        <v>13</v>
      </c>
      <c r="D148">
        <v>130</v>
      </c>
      <c r="E148" t="s">
        <v>9</v>
      </c>
      <c r="F148">
        <v>4679</v>
      </c>
      <c r="G148">
        <v>698305</v>
      </c>
    </row>
    <row r="149" spans="1:7" x14ac:dyDescent="0.25">
      <c r="A149">
        <v>148</v>
      </c>
      <c r="B149" t="s">
        <v>15</v>
      </c>
      <c r="C149" t="s">
        <v>13</v>
      </c>
      <c r="D149">
        <v>130</v>
      </c>
      <c r="E149" t="s">
        <v>10</v>
      </c>
      <c r="F149">
        <v>995</v>
      </c>
      <c r="G149">
        <v>129554</v>
      </c>
    </row>
    <row r="150" spans="1:7" x14ac:dyDescent="0.25">
      <c r="A150">
        <v>149</v>
      </c>
      <c r="B150" t="s">
        <v>15</v>
      </c>
      <c r="C150" t="s">
        <v>13</v>
      </c>
      <c r="D150">
        <v>140</v>
      </c>
      <c r="E150" t="s">
        <v>9</v>
      </c>
      <c r="F150">
        <v>170</v>
      </c>
      <c r="G150">
        <v>103290</v>
      </c>
    </row>
    <row r="151" spans="1:7" x14ac:dyDescent="0.25">
      <c r="A151">
        <v>150</v>
      </c>
      <c r="B151" t="s">
        <v>15</v>
      </c>
      <c r="C151" t="s">
        <v>13</v>
      </c>
      <c r="D151">
        <v>140</v>
      </c>
      <c r="E151" t="s">
        <v>10</v>
      </c>
      <c r="F151">
        <v>686</v>
      </c>
      <c r="G151">
        <v>254348</v>
      </c>
    </row>
    <row r="152" spans="1:7" x14ac:dyDescent="0.25">
      <c r="A152">
        <v>151</v>
      </c>
      <c r="B152" t="s">
        <v>15</v>
      </c>
      <c r="C152" t="s">
        <v>13</v>
      </c>
      <c r="D152">
        <v>150</v>
      </c>
      <c r="E152" t="s">
        <v>9</v>
      </c>
      <c r="F152">
        <v>35</v>
      </c>
      <c r="G152">
        <v>8420</v>
      </c>
    </row>
    <row r="153" spans="1:7" x14ac:dyDescent="0.25">
      <c r="A153">
        <v>152</v>
      </c>
      <c r="B153" t="s">
        <v>15</v>
      </c>
      <c r="C153" t="s">
        <v>13</v>
      </c>
      <c r="D153">
        <v>150</v>
      </c>
      <c r="E153" t="s">
        <v>10</v>
      </c>
      <c r="F153">
        <v>15</v>
      </c>
      <c r="G153">
        <v>6610</v>
      </c>
    </row>
    <row r="154" spans="1:7" x14ac:dyDescent="0.25">
      <c r="A154">
        <v>153</v>
      </c>
      <c r="B154" t="s">
        <v>15</v>
      </c>
      <c r="C154" t="s">
        <v>13</v>
      </c>
      <c r="D154">
        <v>160</v>
      </c>
      <c r="E154" t="s">
        <v>9</v>
      </c>
      <c r="F154">
        <v>73</v>
      </c>
      <c r="G154">
        <v>54157</v>
      </c>
    </row>
    <row r="155" spans="1:7" x14ac:dyDescent="0.25">
      <c r="A155">
        <v>154</v>
      </c>
      <c r="B155" t="s">
        <v>15</v>
      </c>
      <c r="C155" t="s">
        <v>13</v>
      </c>
      <c r="D155">
        <v>160</v>
      </c>
      <c r="E155" t="s">
        <v>10</v>
      </c>
      <c r="F155">
        <v>33</v>
      </c>
      <c r="G155">
        <v>20744</v>
      </c>
    </row>
    <row r="156" spans="1:7" x14ac:dyDescent="0.25">
      <c r="A156">
        <v>155</v>
      </c>
      <c r="B156" t="s">
        <v>15</v>
      </c>
      <c r="C156" t="s">
        <v>13</v>
      </c>
      <c r="D156">
        <v>190</v>
      </c>
      <c r="E156" t="s">
        <v>9</v>
      </c>
      <c r="F156">
        <v>196</v>
      </c>
      <c r="G156">
        <v>19762</v>
      </c>
    </row>
    <row r="157" spans="1:7" x14ac:dyDescent="0.25">
      <c r="A157">
        <v>156</v>
      </c>
      <c r="B157" t="s">
        <v>15</v>
      </c>
      <c r="C157" t="s">
        <v>13</v>
      </c>
      <c r="D157">
        <v>190</v>
      </c>
      <c r="E157" t="s">
        <v>10</v>
      </c>
      <c r="F157">
        <v>50</v>
      </c>
      <c r="G157">
        <v>8156</v>
      </c>
    </row>
    <row r="158" spans="1:7" x14ac:dyDescent="0.25">
      <c r="A158">
        <v>157</v>
      </c>
      <c r="B158" t="s">
        <v>15</v>
      </c>
      <c r="C158" t="s">
        <v>13</v>
      </c>
      <c r="D158">
        <v>5101</v>
      </c>
      <c r="E158" t="s">
        <v>9</v>
      </c>
      <c r="F158">
        <v>12</v>
      </c>
      <c r="G158">
        <v>911</v>
      </c>
    </row>
    <row r="159" spans="1:7" x14ac:dyDescent="0.25">
      <c r="A159">
        <v>158</v>
      </c>
      <c r="B159" t="s">
        <v>15</v>
      </c>
      <c r="C159" t="s">
        <v>13</v>
      </c>
      <c r="D159">
        <v>5101</v>
      </c>
      <c r="E159" t="s">
        <v>10</v>
      </c>
      <c r="F159">
        <v>22</v>
      </c>
      <c r="G159">
        <v>1445</v>
      </c>
    </row>
    <row r="160" spans="1:7" x14ac:dyDescent="0.25">
      <c r="A160">
        <v>159</v>
      </c>
      <c r="B160" t="s">
        <v>15</v>
      </c>
      <c r="C160" t="s">
        <v>13</v>
      </c>
      <c r="D160">
        <v>5102</v>
      </c>
      <c r="E160" t="s">
        <v>9</v>
      </c>
      <c r="F160">
        <v>363</v>
      </c>
      <c r="G160">
        <v>31523</v>
      </c>
    </row>
    <row r="161" spans="1:7" x14ac:dyDescent="0.25">
      <c r="A161">
        <v>160</v>
      </c>
      <c r="B161" t="s">
        <v>15</v>
      </c>
      <c r="C161" t="s">
        <v>13</v>
      </c>
      <c r="D161">
        <v>5102</v>
      </c>
      <c r="E161" t="s">
        <v>10</v>
      </c>
      <c r="F161">
        <v>373</v>
      </c>
      <c r="G161">
        <v>27610</v>
      </c>
    </row>
    <row r="162" spans="1:7" x14ac:dyDescent="0.25">
      <c r="A162">
        <v>161</v>
      </c>
      <c r="B162" t="s">
        <v>15</v>
      </c>
      <c r="C162" t="s">
        <v>14</v>
      </c>
      <c r="D162">
        <v>110</v>
      </c>
      <c r="E162" t="s">
        <v>9</v>
      </c>
      <c r="F162">
        <v>10060</v>
      </c>
      <c r="G162">
        <v>2149618</v>
      </c>
    </row>
    <row r="163" spans="1:7" x14ac:dyDescent="0.25">
      <c r="A163">
        <v>162</v>
      </c>
      <c r="B163" t="s">
        <v>15</v>
      </c>
      <c r="C163" t="s">
        <v>14</v>
      </c>
      <c r="D163">
        <v>110</v>
      </c>
      <c r="E163" t="s">
        <v>10</v>
      </c>
      <c r="F163">
        <v>74525</v>
      </c>
      <c r="G163">
        <v>13795281</v>
      </c>
    </row>
    <row r="164" spans="1:7" x14ac:dyDescent="0.25">
      <c r="A164">
        <v>163</v>
      </c>
      <c r="B164" t="s">
        <v>15</v>
      </c>
      <c r="C164" t="s">
        <v>14</v>
      </c>
      <c r="D164">
        <v>120</v>
      </c>
      <c r="E164" t="s">
        <v>9</v>
      </c>
      <c r="F164">
        <v>61431</v>
      </c>
      <c r="G164">
        <v>9661334</v>
      </c>
    </row>
    <row r="165" spans="1:7" x14ac:dyDescent="0.25">
      <c r="A165">
        <v>164</v>
      </c>
      <c r="B165" t="s">
        <v>15</v>
      </c>
      <c r="C165" t="s">
        <v>14</v>
      </c>
      <c r="D165">
        <v>120</v>
      </c>
      <c r="E165" t="s">
        <v>10</v>
      </c>
      <c r="F165">
        <v>170512</v>
      </c>
      <c r="G165">
        <v>25240764</v>
      </c>
    </row>
    <row r="166" spans="1:7" x14ac:dyDescent="0.25">
      <c r="A166">
        <v>165</v>
      </c>
      <c r="B166" t="s">
        <v>15</v>
      </c>
      <c r="C166" t="s">
        <v>14</v>
      </c>
      <c r="D166">
        <v>130</v>
      </c>
      <c r="E166" t="s">
        <v>9</v>
      </c>
      <c r="F166">
        <v>11934</v>
      </c>
      <c r="G166">
        <v>1666781</v>
      </c>
    </row>
    <row r="167" spans="1:7" x14ac:dyDescent="0.25">
      <c r="A167">
        <v>166</v>
      </c>
      <c r="B167" t="s">
        <v>15</v>
      </c>
      <c r="C167" t="s">
        <v>14</v>
      </c>
      <c r="D167">
        <v>130</v>
      </c>
      <c r="E167" t="s">
        <v>10</v>
      </c>
      <c r="F167">
        <v>3374</v>
      </c>
      <c r="G167">
        <v>594090</v>
      </c>
    </row>
    <row r="168" spans="1:7" x14ac:dyDescent="0.25">
      <c r="A168">
        <v>167</v>
      </c>
      <c r="B168" t="s">
        <v>15</v>
      </c>
      <c r="C168" t="s">
        <v>14</v>
      </c>
      <c r="D168">
        <v>140</v>
      </c>
      <c r="E168" t="s">
        <v>9</v>
      </c>
      <c r="F168">
        <v>331</v>
      </c>
      <c r="G168">
        <v>183985</v>
      </c>
    </row>
    <row r="169" spans="1:7" x14ac:dyDescent="0.25">
      <c r="A169">
        <v>168</v>
      </c>
      <c r="B169" t="s">
        <v>15</v>
      </c>
      <c r="C169" t="s">
        <v>14</v>
      </c>
      <c r="D169">
        <v>140</v>
      </c>
      <c r="E169" t="s">
        <v>10</v>
      </c>
      <c r="F169">
        <v>2829</v>
      </c>
      <c r="G169">
        <v>795996</v>
      </c>
    </row>
    <row r="170" spans="1:7" x14ac:dyDescent="0.25">
      <c r="A170">
        <v>169</v>
      </c>
      <c r="B170" t="s">
        <v>15</v>
      </c>
      <c r="C170" t="s">
        <v>14</v>
      </c>
      <c r="D170">
        <v>150</v>
      </c>
      <c r="E170" t="s">
        <v>9</v>
      </c>
      <c r="F170">
        <v>98</v>
      </c>
      <c r="G170">
        <v>33421</v>
      </c>
    </row>
    <row r="171" spans="1:7" x14ac:dyDescent="0.25">
      <c r="A171">
        <v>170</v>
      </c>
      <c r="B171" t="s">
        <v>15</v>
      </c>
      <c r="C171" t="s">
        <v>14</v>
      </c>
      <c r="D171">
        <v>150</v>
      </c>
      <c r="E171" t="s">
        <v>10</v>
      </c>
      <c r="F171">
        <v>45</v>
      </c>
      <c r="G171">
        <v>17730</v>
      </c>
    </row>
    <row r="172" spans="1:7" x14ac:dyDescent="0.25">
      <c r="A172">
        <v>171</v>
      </c>
      <c r="B172" t="s">
        <v>15</v>
      </c>
      <c r="C172" t="s">
        <v>14</v>
      </c>
      <c r="D172">
        <v>160</v>
      </c>
      <c r="E172" t="s">
        <v>9</v>
      </c>
      <c r="F172">
        <v>334</v>
      </c>
      <c r="G172">
        <v>146454</v>
      </c>
    </row>
    <row r="173" spans="1:7" x14ac:dyDescent="0.25">
      <c r="A173">
        <v>172</v>
      </c>
      <c r="B173" t="s">
        <v>15</v>
      </c>
      <c r="C173" t="s">
        <v>14</v>
      </c>
      <c r="D173">
        <v>160</v>
      </c>
      <c r="E173" t="s">
        <v>10</v>
      </c>
      <c r="F173">
        <v>410</v>
      </c>
      <c r="G173">
        <v>189820</v>
      </c>
    </row>
    <row r="174" spans="1:7" x14ac:dyDescent="0.25">
      <c r="A174">
        <v>173</v>
      </c>
      <c r="B174" t="s">
        <v>15</v>
      </c>
      <c r="C174" t="s">
        <v>14</v>
      </c>
      <c r="D174">
        <v>190</v>
      </c>
      <c r="E174" t="s">
        <v>9</v>
      </c>
      <c r="F174">
        <v>686</v>
      </c>
      <c r="G174">
        <v>55614</v>
      </c>
    </row>
    <row r="175" spans="1:7" x14ac:dyDescent="0.25">
      <c r="A175">
        <v>174</v>
      </c>
      <c r="B175" t="s">
        <v>15</v>
      </c>
      <c r="C175" t="s">
        <v>14</v>
      </c>
      <c r="D175">
        <v>190</v>
      </c>
      <c r="E175" t="s">
        <v>10</v>
      </c>
      <c r="F175">
        <v>1478</v>
      </c>
      <c r="G175">
        <v>178244</v>
      </c>
    </row>
    <row r="176" spans="1:7" x14ac:dyDescent="0.25">
      <c r="A176">
        <v>175</v>
      </c>
      <c r="B176" t="s">
        <v>15</v>
      </c>
      <c r="C176" t="s">
        <v>14</v>
      </c>
      <c r="D176">
        <v>5101</v>
      </c>
      <c r="E176" t="s">
        <v>9</v>
      </c>
      <c r="F176">
        <v>2554</v>
      </c>
      <c r="G176">
        <v>189545</v>
      </c>
    </row>
    <row r="177" spans="1:7" x14ac:dyDescent="0.25">
      <c r="A177">
        <v>176</v>
      </c>
      <c r="B177" t="s">
        <v>15</v>
      </c>
      <c r="C177" t="s">
        <v>14</v>
      </c>
      <c r="D177">
        <v>5101</v>
      </c>
      <c r="E177" t="s">
        <v>10</v>
      </c>
      <c r="F177">
        <v>3688</v>
      </c>
      <c r="G177">
        <v>247393</v>
      </c>
    </row>
    <row r="178" spans="1:7" x14ac:dyDescent="0.25">
      <c r="A178">
        <v>177</v>
      </c>
      <c r="B178" t="s">
        <v>15</v>
      </c>
      <c r="C178" t="s">
        <v>14</v>
      </c>
      <c r="D178">
        <v>5102</v>
      </c>
      <c r="E178" t="s">
        <v>9</v>
      </c>
      <c r="F178">
        <v>64636</v>
      </c>
      <c r="G178">
        <v>5367858</v>
      </c>
    </row>
    <row r="179" spans="1:7" x14ac:dyDescent="0.25">
      <c r="A179">
        <v>178</v>
      </c>
      <c r="B179" t="s">
        <v>15</v>
      </c>
      <c r="C179" t="s">
        <v>14</v>
      </c>
      <c r="D179">
        <v>5102</v>
      </c>
      <c r="E179" t="s">
        <v>10</v>
      </c>
      <c r="F179">
        <v>41559</v>
      </c>
      <c r="G179">
        <v>2933711</v>
      </c>
    </row>
  </sheetData>
  <mergeCells count="5">
    <mergeCell ref="J1:J3"/>
    <mergeCell ref="K1:K3"/>
    <mergeCell ref="L2:M2"/>
    <mergeCell ref="N2:O2"/>
    <mergeCell ref="L1: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96"/>
  <sheetViews>
    <sheetView zoomScale="85" zoomScaleNormal="85" workbookViewId="0">
      <selection activeCell="Z3" sqref="Z3:Z74"/>
    </sheetView>
  </sheetViews>
  <sheetFormatPr defaultRowHeight="15" x14ac:dyDescent="0.25"/>
  <cols>
    <col min="1" max="1" width="17.85546875" customWidth="1"/>
    <col min="2" max="2" width="20.140625" customWidth="1"/>
    <col min="3" max="3" width="13.85546875" bestFit="1" customWidth="1"/>
    <col min="4" max="4" width="12.7109375" bestFit="1" customWidth="1"/>
    <col min="5" max="6" width="13.85546875" bestFit="1" customWidth="1"/>
    <col min="7" max="7" width="12.7109375" bestFit="1" customWidth="1"/>
    <col min="8" max="8" width="13.85546875" bestFit="1" customWidth="1"/>
    <col min="9" max="9" width="12.7109375" bestFit="1" customWidth="1"/>
    <col min="10" max="11" width="13.85546875" bestFit="1" customWidth="1"/>
    <col min="12" max="12" width="12.7109375" bestFit="1" customWidth="1"/>
    <col min="13" max="13" width="11.85546875" bestFit="1" customWidth="1"/>
    <col min="14" max="14" width="11.7109375" bestFit="1" customWidth="1"/>
    <col min="15" max="15" width="11.85546875" bestFit="1" customWidth="1"/>
    <col min="16" max="16" width="11.7109375" bestFit="1" customWidth="1"/>
    <col min="17" max="17" width="11.85546875" bestFit="1" customWidth="1"/>
    <col min="18" max="18" width="10.7109375" bestFit="1" customWidth="1"/>
    <col min="19" max="19" width="7.5703125" customWidth="1"/>
    <col min="20" max="22" width="10" customWidth="1"/>
    <col min="24" max="24" width="6.85546875" customWidth="1"/>
    <col min="25" max="26" width="11.42578125" bestFit="1" customWidth="1"/>
    <col min="27" max="27" width="17.42578125" bestFit="1" customWidth="1"/>
    <col min="28" max="28" width="11.42578125" bestFit="1" customWidth="1"/>
    <col min="29" max="29" width="15" bestFit="1" customWidth="1"/>
    <col min="30" max="30" width="29.85546875" bestFit="1" customWidth="1"/>
    <col min="31" max="31" width="18.28515625" bestFit="1" customWidth="1"/>
    <col min="32" max="32" width="13.7109375" bestFit="1" customWidth="1"/>
    <col min="33" max="33" width="9.42578125" bestFit="1" customWidth="1"/>
    <col min="34" max="34" width="8.28515625" bestFit="1" customWidth="1"/>
    <col min="35" max="35" width="15" bestFit="1" customWidth="1"/>
  </cols>
  <sheetData>
    <row r="1" spans="1:77" ht="15.75" thickTop="1" x14ac:dyDescent="0.25">
      <c r="A1" s="201"/>
      <c r="W1" s="189"/>
      <c r="X1" s="190"/>
      <c r="Y1" s="190"/>
      <c r="Z1" s="190"/>
      <c r="AA1" s="302" t="s">
        <v>288</v>
      </c>
      <c r="AB1" s="303"/>
      <c r="AC1" s="304"/>
      <c r="AD1" s="190"/>
      <c r="AE1" s="191"/>
    </row>
    <row r="2" spans="1:77" ht="15.75" customHeight="1" thickBot="1" x14ac:dyDescent="0.4">
      <c r="W2" s="192" t="s">
        <v>286</v>
      </c>
      <c r="X2" s="300" t="s">
        <v>292</v>
      </c>
      <c r="Y2" s="301"/>
      <c r="Z2" s="193" t="s">
        <v>287</v>
      </c>
      <c r="AA2" s="194" t="s">
        <v>289</v>
      </c>
      <c r="AB2" s="198" t="s">
        <v>290</v>
      </c>
      <c r="AC2" s="195" t="s">
        <v>291</v>
      </c>
      <c r="AD2" s="196" t="s">
        <v>364</v>
      </c>
      <c r="AE2" s="197" t="s">
        <v>363</v>
      </c>
    </row>
    <row r="3" spans="1:77" ht="15.95" customHeight="1" thickTop="1" thickBot="1" x14ac:dyDescent="0.3">
      <c r="A3" s="271" t="s">
        <v>20</v>
      </c>
      <c r="B3" s="274" t="s">
        <v>18</v>
      </c>
      <c r="C3" s="290" t="s">
        <v>21</v>
      </c>
      <c r="D3" s="291"/>
      <c r="E3" s="291"/>
      <c r="F3" s="291"/>
      <c r="G3" s="291"/>
      <c r="H3" s="291"/>
      <c r="I3" s="291"/>
      <c r="J3" s="291"/>
      <c r="K3" s="291"/>
      <c r="L3" s="291"/>
      <c r="M3" s="291"/>
      <c r="N3" s="291"/>
      <c r="O3" s="291"/>
      <c r="P3" s="291"/>
      <c r="Q3" s="291"/>
      <c r="R3" s="292"/>
      <c r="S3" s="83"/>
      <c r="T3" s="284" t="s">
        <v>295</v>
      </c>
      <c r="U3" s="284"/>
      <c r="V3" s="284"/>
      <c r="W3" s="181">
        <v>110</v>
      </c>
      <c r="X3" s="180" t="s">
        <v>44</v>
      </c>
      <c r="Y3" s="76" t="s">
        <v>285</v>
      </c>
      <c r="Z3" s="86">
        <f>f_values!F6</f>
        <v>0.88112914087161387</v>
      </c>
      <c r="AA3" s="79">
        <v>6566308</v>
      </c>
      <c r="AB3" s="199">
        <v>32960</v>
      </c>
      <c r="AC3" s="80">
        <f>AA3/AB3</f>
        <v>199.22050970873786</v>
      </c>
      <c r="AD3" s="288" t="s">
        <v>10</v>
      </c>
      <c r="AE3" s="282">
        <f>SUMPRODUCT(Z3:Z7,AA3:AA7)/SUM(AA3:AA7)</f>
        <v>0.84659792432291459</v>
      </c>
      <c r="AF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row>
    <row r="4" spans="1:77" ht="15.95" customHeight="1" thickBot="1" x14ac:dyDescent="0.3">
      <c r="A4" s="272"/>
      <c r="B4" s="275"/>
      <c r="C4" s="40">
        <v>110</v>
      </c>
      <c r="D4" s="41">
        <v>110</v>
      </c>
      <c r="E4" s="41">
        <v>120</v>
      </c>
      <c r="F4" s="41">
        <v>120</v>
      </c>
      <c r="G4" s="41">
        <v>130</v>
      </c>
      <c r="H4" s="41">
        <v>130</v>
      </c>
      <c r="I4" s="41">
        <v>510</v>
      </c>
      <c r="J4" s="41">
        <v>510</v>
      </c>
      <c r="K4" s="41">
        <v>140</v>
      </c>
      <c r="L4" s="41">
        <v>140</v>
      </c>
      <c r="M4" s="41">
        <v>150</v>
      </c>
      <c r="N4" s="41">
        <v>150</v>
      </c>
      <c r="O4" s="41">
        <v>160</v>
      </c>
      <c r="P4" s="41">
        <v>160</v>
      </c>
      <c r="Q4" s="41">
        <v>190</v>
      </c>
      <c r="R4" s="42">
        <v>190</v>
      </c>
      <c r="S4" s="35"/>
      <c r="T4" s="285">
        <v>0.3</v>
      </c>
      <c r="U4" s="285"/>
      <c r="V4" s="285"/>
      <c r="W4" s="181">
        <v>110</v>
      </c>
      <c r="X4" s="180" t="s">
        <v>52</v>
      </c>
      <c r="Y4" s="76" t="s">
        <v>53</v>
      </c>
      <c r="Z4" s="86">
        <f>f_values!F7</f>
        <v>0.83197743714687933</v>
      </c>
      <c r="AA4" s="79">
        <v>9021961</v>
      </c>
      <c r="AB4" s="199">
        <v>49736</v>
      </c>
      <c r="AC4" s="80">
        <f t="shared" ref="AC4:AC65" si="0">AA4/AB4</f>
        <v>181.39699613961719</v>
      </c>
      <c r="AD4" s="288"/>
      <c r="AE4" s="282"/>
      <c r="AF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row>
    <row r="5" spans="1:77" ht="15.95" customHeight="1" thickBot="1" x14ac:dyDescent="0.3">
      <c r="A5" s="273"/>
      <c r="B5" s="276"/>
      <c r="C5" s="43" t="s">
        <v>10</v>
      </c>
      <c r="D5" s="44" t="s">
        <v>9</v>
      </c>
      <c r="E5" s="44" t="s">
        <v>10</v>
      </c>
      <c r="F5" s="44" t="s">
        <v>9</v>
      </c>
      <c r="G5" s="44" t="s">
        <v>10</v>
      </c>
      <c r="H5" s="44" t="s">
        <v>9</v>
      </c>
      <c r="I5" s="44" t="s">
        <v>10</v>
      </c>
      <c r="J5" s="44" t="s">
        <v>9</v>
      </c>
      <c r="K5" s="44" t="s">
        <v>10</v>
      </c>
      <c r="L5" s="44" t="s">
        <v>9</v>
      </c>
      <c r="M5" s="44" t="s">
        <v>10</v>
      </c>
      <c r="N5" s="44" t="s">
        <v>9</v>
      </c>
      <c r="O5" s="44" t="s">
        <v>10</v>
      </c>
      <c r="P5" s="44" t="s">
        <v>9</v>
      </c>
      <c r="Q5" s="44" t="s">
        <v>10</v>
      </c>
      <c r="R5" s="45" t="s">
        <v>9</v>
      </c>
      <c r="S5" s="2"/>
      <c r="T5" s="286" t="s">
        <v>293</v>
      </c>
      <c r="U5" s="286"/>
      <c r="V5" s="286"/>
      <c r="W5" s="181">
        <v>110</v>
      </c>
      <c r="X5" s="180" t="s">
        <v>61</v>
      </c>
      <c r="Y5" s="34" t="s">
        <v>24</v>
      </c>
      <c r="Z5" s="86">
        <f>f_values!F8</f>
        <v>0.803438424140555</v>
      </c>
      <c r="AA5" s="78">
        <v>2116148</v>
      </c>
      <c r="AB5" s="159">
        <v>12144</v>
      </c>
      <c r="AC5" s="80">
        <f t="shared" si="0"/>
        <v>174.25461133069828</v>
      </c>
      <c r="AD5" s="288"/>
      <c r="AE5" s="282"/>
      <c r="AF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row>
    <row r="6" spans="1:77" x14ac:dyDescent="0.25">
      <c r="A6" s="9" t="s">
        <v>7</v>
      </c>
      <c r="B6" s="10" t="s">
        <v>8</v>
      </c>
      <c r="C6" s="46">
        <f>SUMIFS('Export from GIS'!$G$2:$G$179,'Export from GIS'!$B$2:$B$179,'Constraint 1'!$A6,'Export from GIS'!$C$2:$C$179,'Constraint 1'!$B6,'Export from GIS'!$E$2:$E$179,'Constraint 1'!C$5,'Export from GIS'!$D$2:$D$179,'Constraint 1'!C$4)</f>
        <v>6674</v>
      </c>
      <c r="D6" s="47">
        <f>SUMIFS('Export from GIS'!$G$2:$G$179,'Export from GIS'!$B$2:$B$179,'Constraint 1'!$A6,'Export from GIS'!$C$2:$C$179,'Constraint 1'!$B6,'Export from GIS'!$E$2:$E$179,'Constraint 1'!D$5,'Export from GIS'!$D$2:$D$179,'Constraint 1'!D$4)</f>
        <v>203</v>
      </c>
      <c r="E6" s="47">
        <f>SUMIFS('Export from GIS'!$G$2:$G$179,'Export from GIS'!$B$2:$B$179,'Constraint 1'!$A6,'Export from GIS'!$C$2:$C$179,'Constraint 1'!$B6,'Export from GIS'!$E$2:$E$179,'Constraint 1'!E$5,'Export from GIS'!$D$2:$D$179,'Constraint 1'!E$4)</f>
        <v>5245882</v>
      </c>
      <c r="F6" s="47">
        <f>SUMIFS('Export from GIS'!$G$2:$G$179,'Export from GIS'!$B$2:$B$179,'Constraint 1'!$A6,'Export from GIS'!$C$2:$C$179,'Constraint 1'!$B6,'Export from GIS'!$E$2:$E$179,'Constraint 1'!F$5,'Export from GIS'!$D$2:$D$179,'Constraint 1'!F$4)</f>
        <v>1130979</v>
      </c>
      <c r="G6" s="47">
        <f>SUMIFS('Export from GIS'!$G$2:$G$179,'Export from GIS'!$B$2:$B$179,'Constraint 1'!$A6,'Export from GIS'!$C$2:$C$179,'Constraint 1'!$B6,'Export from GIS'!$E$2:$E$179,'Constraint 1'!G$5,'Export from GIS'!$D$2:$D$179,'Constraint 1'!G$4)</f>
        <v>2886041</v>
      </c>
      <c r="H6" s="47">
        <f>SUMIFS('Export from GIS'!$G$2:$G$179,'Export from GIS'!$B$2:$B$179,'Constraint 1'!$A6,'Export from GIS'!$C$2:$C$179,'Constraint 1'!$B6,'Export from GIS'!$E$2:$E$179,'Constraint 1'!H$5,'Export from GIS'!$D$2:$D$179,'Constraint 1'!H$4)</f>
        <v>1973107</v>
      </c>
      <c r="I6" s="47">
        <f>SUMIFS('Export from GIS'!$G$2:$G$179,'Export from GIS'!$B$2:$B$179,'Constraint 1'!$A6,'Export from GIS'!$C$2:$C$179,'Constraint 1'!$B6,'Export from GIS'!$E$2:$E$179,'Constraint 1'!I$5,'Export from GIS'!$D$2:$D$179,5101)+SUMIFS('Export from GIS'!$G$2:$G$179,'Export from GIS'!$B$2:$B$179,'Constraint 1'!$A6,'Export from GIS'!$C$2:$C$179,'Constraint 1'!$B6,'Export from GIS'!$E$2:$E$179,'Constraint 1'!I$5,'Export from GIS'!$D$2:$D$179,5102)</f>
        <v>3487</v>
      </c>
      <c r="J6" s="47">
        <f>SUMIFS('Export from GIS'!$G$2:$G$179,'Export from GIS'!$B$2:$B$179,'Constraint 1'!$A6,'Export from GIS'!$C$2:$C$179,'Constraint 1'!$B6,'Export from GIS'!$E$2:$E$179,'Constraint 1'!J$5,'Export from GIS'!$D$2:$D$179,5101)+SUMIFS('Export from GIS'!$G$2:$G$179,'Export from GIS'!$B$2:$B$179,'Constraint 1'!$A6,'Export from GIS'!$C$2:$C$179,'Constraint 1'!$B6,'Export from GIS'!$E$2:$E$179,'Constraint 1'!J$5,'Export from GIS'!$D$2:$D$179,5102)</f>
        <v>1189</v>
      </c>
      <c r="K6" s="47">
        <f>SUMIFS('Export from GIS'!$G$2:$G$179,'Export from GIS'!$B$2:$B$179,'Constraint 1'!$A6,'Export from GIS'!$C$2:$C$179,'Constraint 1'!$B6,'Export from GIS'!$E$2:$E$179,'Constraint 1'!K$5,'Export from GIS'!$D$2:$D$179,'Constraint 1'!K$4)</f>
        <v>28585438</v>
      </c>
      <c r="L6" s="47">
        <f>SUMIFS('Export from GIS'!$G$2:$G$179,'Export from GIS'!$B$2:$B$179,'Constraint 1'!$A6,'Export from GIS'!$C$2:$C$179,'Constraint 1'!$B6,'Export from GIS'!$E$2:$E$179,'Constraint 1'!L$5,'Export from GIS'!$D$2:$D$179,'Constraint 1'!L$4)</f>
        <v>6464161</v>
      </c>
      <c r="M6" s="47">
        <f>SUMIFS('Export from GIS'!$G$2:$G$179,'Export from GIS'!$B$2:$B$179,'Constraint 1'!$A6,'Export from GIS'!$C$2:$C$179,'Constraint 1'!$B6,'Export from GIS'!$E$2:$E$179,'Constraint 1'!M$5,'Export from GIS'!$D$2:$D$179,'Constraint 1'!M$4)</f>
        <v>245240</v>
      </c>
      <c r="N6" s="47">
        <f>SUMIFS('Export from GIS'!$G$2:$G$179,'Export from GIS'!$B$2:$B$179,'Constraint 1'!$A6,'Export from GIS'!$C$2:$C$179,'Constraint 1'!$B6,'Export from GIS'!$E$2:$E$179,'Constraint 1'!N$5,'Export from GIS'!$D$2:$D$179,'Constraint 1'!N$4)</f>
        <v>208196</v>
      </c>
      <c r="O6" s="47">
        <f>SUMIFS('Export from GIS'!$G$2:$G$179,'Export from GIS'!$B$2:$B$179,'Constraint 1'!$A6,'Export from GIS'!$C$2:$C$179,'Constraint 1'!$B6,'Export from GIS'!$E$2:$E$179,'Constraint 1'!O$5,'Export from GIS'!$D$2:$D$179,'Constraint 1'!O$4)</f>
        <v>199557</v>
      </c>
      <c r="P6" s="47">
        <f>SUMIFS('Export from GIS'!$G$2:$G$179,'Export from GIS'!$B$2:$B$179,'Constraint 1'!$A6,'Export from GIS'!$C$2:$C$179,'Constraint 1'!$B6,'Export from GIS'!$E$2:$E$179,'Constraint 1'!P$5,'Export from GIS'!$D$2:$D$179,'Constraint 1'!P$4)</f>
        <v>364238</v>
      </c>
      <c r="Q6" s="47">
        <f>SUMIFS('Export from GIS'!$G$2:$G$179,'Export from GIS'!$B$2:$B$179,'Constraint 1'!$A6,'Export from GIS'!$C$2:$C$179,'Constraint 1'!$B6,'Export from GIS'!$E$2:$E$179,'Constraint 1'!Q$5,'Export from GIS'!$D$2:$D$179,'Constraint 1'!Q$4)</f>
        <v>8993</v>
      </c>
      <c r="R6" s="48">
        <f>SUMIFS('Export from GIS'!$G$2:$G$179,'Export from GIS'!$B$2:$B$179,'Constraint 1'!$A6,'Export from GIS'!$C$2:$C$179,'Constraint 1'!$B6,'Export from GIS'!$E$2:$E$179,'Constraint 1'!R$5,'Export from GIS'!$D$2:$D$179,'Constraint 1'!R$4)</f>
        <v>10790</v>
      </c>
      <c r="S6" s="2"/>
      <c r="T6" s="287">
        <v>0.7</v>
      </c>
      <c r="U6" s="287"/>
      <c r="V6" s="287"/>
      <c r="W6" s="181">
        <v>110</v>
      </c>
      <c r="X6" s="180" t="s">
        <v>63</v>
      </c>
      <c r="Y6" s="34" t="s">
        <v>25</v>
      </c>
      <c r="Z6" s="86">
        <f>f_values!F9</f>
        <v>0.82122092666903779</v>
      </c>
      <c r="AA6" s="78">
        <v>717775</v>
      </c>
      <c r="AB6" s="159">
        <v>4299</v>
      </c>
      <c r="AC6" s="80">
        <f t="shared" si="0"/>
        <v>166.96324726680623</v>
      </c>
      <c r="AD6" s="288"/>
      <c r="AE6" s="282"/>
      <c r="AF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row>
    <row r="7" spans="1:77" x14ac:dyDescent="0.25">
      <c r="A7" s="14" t="s">
        <v>7</v>
      </c>
      <c r="B7" s="15" t="s">
        <v>11</v>
      </c>
      <c r="C7" s="49">
        <f>SUMIFS('Export from GIS'!$G$2:$G$179,'Export from GIS'!$B$2:$B$179,'Constraint 1'!$A7,'Export from GIS'!$C$2:$C$179,'Constraint 1'!$B7,'Export from GIS'!$E$2:$E$179,'Constraint 1'!C$5,'Export from GIS'!$D$2:$D$179,'Constraint 1'!C$4)</f>
        <v>15071</v>
      </c>
      <c r="D7" s="50">
        <f>SUMIFS('Export from GIS'!$G$2:$G$179,'Export from GIS'!$B$2:$B$179,'Constraint 1'!$A7,'Export from GIS'!$C$2:$C$179,'Constraint 1'!$B7,'Export from GIS'!$E$2:$E$179,'Constraint 1'!D$5,'Export from GIS'!$D$2:$D$179,'Constraint 1'!D$4)</f>
        <v>1786</v>
      </c>
      <c r="E7" s="50">
        <f>SUMIFS('Export from GIS'!$G$2:$G$179,'Export from GIS'!$B$2:$B$179,'Constraint 1'!$A7,'Export from GIS'!$C$2:$C$179,'Constraint 1'!$B7,'Export from GIS'!$E$2:$E$179,'Constraint 1'!E$5,'Export from GIS'!$D$2:$D$179,'Constraint 1'!E$4)</f>
        <v>7452463</v>
      </c>
      <c r="F7" s="50">
        <f>SUMIFS('Export from GIS'!$G$2:$G$179,'Export from GIS'!$B$2:$B$179,'Constraint 1'!$A7,'Export from GIS'!$C$2:$C$179,'Constraint 1'!$B7,'Export from GIS'!$E$2:$E$179,'Constraint 1'!F$5,'Export from GIS'!$D$2:$D$179,'Constraint 1'!F$4)</f>
        <v>2464689</v>
      </c>
      <c r="G7" s="50">
        <f>SUMIFS('Export from GIS'!$G$2:$G$179,'Export from GIS'!$B$2:$B$179,'Constraint 1'!$A7,'Export from GIS'!$C$2:$C$179,'Constraint 1'!$B7,'Export from GIS'!$E$2:$E$179,'Constraint 1'!G$5,'Export from GIS'!$D$2:$D$179,'Constraint 1'!G$4)</f>
        <v>1246331</v>
      </c>
      <c r="H7" s="50">
        <f>SUMIFS('Export from GIS'!$G$2:$G$179,'Export from GIS'!$B$2:$B$179,'Constraint 1'!$A7,'Export from GIS'!$C$2:$C$179,'Constraint 1'!$B7,'Export from GIS'!$E$2:$E$179,'Constraint 1'!H$5,'Export from GIS'!$D$2:$D$179,'Constraint 1'!H$4)</f>
        <v>818977</v>
      </c>
      <c r="I7" s="50">
        <f>SUMIFS('Export from GIS'!$G$2:$G$179,'Export from GIS'!$B$2:$B$179,'Constraint 1'!$A7,'Export from GIS'!$C$2:$C$179,'Constraint 1'!$B7,'Export from GIS'!$E$2:$E$179,'Constraint 1'!I$5,'Export from GIS'!$D$2:$D$179,5101)+SUMIFS('Export from GIS'!$G$2:$G$179,'Export from GIS'!$B$2:$B$179,'Constraint 1'!$A7,'Export from GIS'!$C$2:$C$179,'Constraint 1'!$B7,'Export from GIS'!$E$2:$E$179,'Constraint 1'!I$5,'Export from GIS'!$D$2:$D$179,5102)</f>
        <v>18142</v>
      </c>
      <c r="J7" s="50">
        <f>SUMIFS('Export from GIS'!$G$2:$G$179,'Export from GIS'!$B$2:$B$179,'Constraint 1'!$A7,'Export from GIS'!$C$2:$C$179,'Constraint 1'!$B7,'Export from GIS'!$E$2:$E$179,'Constraint 1'!J$5,'Export from GIS'!$D$2:$D$179,5101)+SUMIFS('Export from GIS'!$G$2:$G$179,'Export from GIS'!$B$2:$B$179,'Constraint 1'!$A7,'Export from GIS'!$C$2:$C$179,'Constraint 1'!$B7,'Export from GIS'!$E$2:$E$179,'Constraint 1'!J$5,'Export from GIS'!$D$2:$D$179,5102)</f>
        <v>1891</v>
      </c>
      <c r="K7" s="50">
        <f>SUMIFS('Export from GIS'!$G$2:$G$179,'Export from GIS'!$B$2:$B$179,'Constraint 1'!$A7,'Export from GIS'!$C$2:$C$179,'Constraint 1'!$B7,'Export from GIS'!$E$2:$E$179,'Constraint 1'!K$5,'Export from GIS'!$D$2:$D$179,'Constraint 1'!K$4)</f>
        <v>1540846</v>
      </c>
      <c r="L7" s="50">
        <f>SUMIFS('Export from GIS'!$G$2:$G$179,'Export from GIS'!$B$2:$B$179,'Constraint 1'!$A7,'Export from GIS'!$C$2:$C$179,'Constraint 1'!$B7,'Export from GIS'!$E$2:$E$179,'Constraint 1'!L$5,'Export from GIS'!$D$2:$D$179,'Constraint 1'!L$4)</f>
        <v>566960</v>
      </c>
      <c r="M7" s="50">
        <f>SUMIFS('Export from GIS'!$G$2:$G$179,'Export from GIS'!$B$2:$B$179,'Constraint 1'!$A7,'Export from GIS'!$C$2:$C$179,'Constraint 1'!$B7,'Export from GIS'!$E$2:$E$179,'Constraint 1'!M$5,'Export from GIS'!$D$2:$D$179,'Constraint 1'!M$4)</f>
        <v>44169</v>
      </c>
      <c r="N7" s="50">
        <f>SUMIFS('Export from GIS'!$G$2:$G$179,'Export from GIS'!$B$2:$B$179,'Constraint 1'!$A7,'Export from GIS'!$C$2:$C$179,'Constraint 1'!$B7,'Export from GIS'!$E$2:$E$179,'Constraint 1'!N$5,'Export from GIS'!$D$2:$D$179,'Constraint 1'!N$4)</f>
        <v>11467</v>
      </c>
      <c r="O7" s="50">
        <f>SUMIFS('Export from GIS'!$G$2:$G$179,'Export from GIS'!$B$2:$B$179,'Constraint 1'!$A7,'Export from GIS'!$C$2:$C$179,'Constraint 1'!$B7,'Export from GIS'!$E$2:$E$179,'Constraint 1'!O$5,'Export from GIS'!$D$2:$D$179,'Constraint 1'!O$4)</f>
        <v>34370</v>
      </c>
      <c r="P7" s="50">
        <f>SUMIFS('Export from GIS'!$G$2:$G$179,'Export from GIS'!$B$2:$B$179,'Constraint 1'!$A7,'Export from GIS'!$C$2:$C$179,'Constraint 1'!$B7,'Export from GIS'!$E$2:$E$179,'Constraint 1'!P$5,'Export from GIS'!$D$2:$D$179,'Constraint 1'!P$4)</f>
        <v>78463</v>
      </c>
      <c r="Q7" s="50">
        <f>SUMIFS('Export from GIS'!$G$2:$G$179,'Export from GIS'!$B$2:$B$179,'Constraint 1'!$A7,'Export from GIS'!$C$2:$C$179,'Constraint 1'!$B7,'Export from GIS'!$E$2:$E$179,'Constraint 1'!Q$5,'Export from GIS'!$D$2:$D$179,'Constraint 1'!Q$4)</f>
        <v>6305</v>
      </c>
      <c r="R7" s="51">
        <f>SUMIFS('Export from GIS'!$G$2:$G$179,'Export from GIS'!$B$2:$B$179,'Constraint 1'!$A7,'Export from GIS'!$C$2:$C$179,'Constraint 1'!$B7,'Export from GIS'!$E$2:$E$179,'Constraint 1'!R$5,'Export from GIS'!$D$2:$D$179,'Constraint 1'!R$4)</f>
        <v>5276</v>
      </c>
      <c r="S7" s="2"/>
      <c r="T7" s="2"/>
      <c r="U7" s="2"/>
      <c r="V7" s="2"/>
      <c r="W7" s="181">
        <v>110</v>
      </c>
      <c r="X7" s="180" t="s">
        <v>65</v>
      </c>
      <c r="Y7" s="34" t="s">
        <v>26</v>
      </c>
      <c r="Z7" s="86">
        <f>f_values!F10</f>
        <v>0.86563853181198491</v>
      </c>
      <c r="AA7" s="78">
        <v>772545</v>
      </c>
      <c r="AB7" s="159">
        <v>4224</v>
      </c>
      <c r="AC7" s="80">
        <f t="shared" si="0"/>
        <v>182.89417613636363</v>
      </c>
      <c r="AD7" s="288"/>
      <c r="AE7" s="282"/>
      <c r="AF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row>
    <row r="8" spans="1:77" x14ac:dyDescent="0.25">
      <c r="A8" s="14" t="s">
        <v>7</v>
      </c>
      <c r="B8" s="15" t="s">
        <v>12</v>
      </c>
      <c r="C8" s="49">
        <f>SUMIFS('Export from GIS'!$G$2:$G$179,'Export from GIS'!$B$2:$B$179,'Constraint 1'!$A8,'Export from GIS'!$C$2:$C$179,'Constraint 1'!$B8,'Export from GIS'!$E$2:$E$179,'Constraint 1'!C$5,'Export from GIS'!$D$2:$D$179,'Constraint 1'!C$4)</f>
        <v>65522</v>
      </c>
      <c r="D8" s="50">
        <f>SUMIFS('Export from GIS'!$G$2:$G$179,'Export from GIS'!$B$2:$B$179,'Constraint 1'!$A8,'Export from GIS'!$C$2:$C$179,'Constraint 1'!$B8,'Export from GIS'!$E$2:$E$179,'Constraint 1'!D$5,'Export from GIS'!$D$2:$D$179,'Constraint 1'!D$4)</f>
        <v>2898</v>
      </c>
      <c r="E8" s="50">
        <f>SUMIFS('Export from GIS'!$G$2:$G$179,'Export from GIS'!$B$2:$B$179,'Constraint 1'!$A8,'Export from GIS'!$C$2:$C$179,'Constraint 1'!$B8,'Export from GIS'!$E$2:$E$179,'Constraint 1'!E$5,'Export from GIS'!$D$2:$D$179,'Constraint 1'!E$4)</f>
        <v>7208656</v>
      </c>
      <c r="F8" s="50">
        <f>SUMIFS('Export from GIS'!$G$2:$G$179,'Export from GIS'!$B$2:$B$179,'Constraint 1'!$A8,'Export from GIS'!$C$2:$C$179,'Constraint 1'!$B8,'Export from GIS'!$E$2:$E$179,'Constraint 1'!F$5,'Export from GIS'!$D$2:$D$179,'Constraint 1'!F$4)</f>
        <v>3105428</v>
      </c>
      <c r="G8" s="50">
        <f>SUMIFS('Export from GIS'!$G$2:$G$179,'Export from GIS'!$B$2:$B$179,'Constraint 1'!$A8,'Export from GIS'!$C$2:$C$179,'Constraint 1'!$B8,'Export from GIS'!$E$2:$E$179,'Constraint 1'!G$5,'Export from GIS'!$D$2:$D$179,'Constraint 1'!G$4)</f>
        <v>1682471</v>
      </c>
      <c r="H8" s="50">
        <f>SUMIFS('Export from GIS'!$G$2:$G$179,'Export from GIS'!$B$2:$B$179,'Constraint 1'!$A8,'Export from GIS'!$C$2:$C$179,'Constraint 1'!$B8,'Export from GIS'!$E$2:$E$179,'Constraint 1'!H$5,'Export from GIS'!$D$2:$D$179,'Constraint 1'!H$4)</f>
        <v>3260183</v>
      </c>
      <c r="I8" s="50">
        <f>SUMIFS('Export from GIS'!$G$2:$G$179,'Export from GIS'!$B$2:$B$179,'Constraint 1'!$A8,'Export from GIS'!$C$2:$C$179,'Constraint 1'!$B8,'Export from GIS'!$E$2:$E$179,'Constraint 1'!I$5,'Export from GIS'!$D$2:$D$179,5101)+SUMIFS('Export from GIS'!$G$2:$G$179,'Export from GIS'!$B$2:$B$179,'Constraint 1'!$A8,'Export from GIS'!$C$2:$C$179,'Constraint 1'!$B8,'Export from GIS'!$E$2:$E$179,'Constraint 1'!I$5,'Export from GIS'!$D$2:$D$179,5102)</f>
        <v>73226</v>
      </c>
      <c r="J8" s="50">
        <f>SUMIFS('Export from GIS'!$G$2:$G$179,'Export from GIS'!$B$2:$B$179,'Constraint 1'!$A8,'Export from GIS'!$C$2:$C$179,'Constraint 1'!$B8,'Export from GIS'!$E$2:$E$179,'Constraint 1'!J$5,'Export from GIS'!$D$2:$D$179,5101)+SUMIFS('Export from GIS'!$G$2:$G$179,'Export from GIS'!$B$2:$B$179,'Constraint 1'!$A8,'Export from GIS'!$C$2:$C$179,'Constraint 1'!$B8,'Export from GIS'!$E$2:$E$179,'Constraint 1'!J$5,'Export from GIS'!$D$2:$D$179,5102)</f>
        <v>21711</v>
      </c>
      <c r="K8" s="50">
        <f>SUMIFS('Export from GIS'!$G$2:$G$179,'Export from GIS'!$B$2:$B$179,'Constraint 1'!$A8,'Export from GIS'!$C$2:$C$179,'Constraint 1'!$B8,'Export from GIS'!$E$2:$E$179,'Constraint 1'!K$5,'Export from GIS'!$D$2:$D$179,'Constraint 1'!K$4)</f>
        <v>5560841</v>
      </c>
      <c r="L8" s="50">
        <f>SUMIFS('Export from GIS'!$G$2:$G$179,'Export from GIS'!$B$2:$B$179,'Constraint 1'!$A8,'Export from GIS'!$C$2:$C$179,'Constraint 1'!$B8,'Export from GIS'!$E$2:$E$179,'Constraint 1'!L$5,'Export from GIS'!$D$2:$D$179,'Constraint 1'!L$4)</f>
        <v>2573446</v>
      </c>
      <c r="M8" s="50">
        <f>SUMIFS('Export from GIS'!$G$2:$G$179,'Export from GIS'!$B$2:$B$179,'Constraint 1'!$A8,'Export from GIS'!$C$2:$C$179,'Constraint 1'!$B8,'Export from GIS'!$E$2:$E$179,'Constraint 1'!M$5,'Export from GIS'!$D$2:$D$179,'Constraint 1'!M$4)</f>
        <v>32284</v>
      </c>
      <c r="N8" s="50">
        <f>SUMIFS('Export from GIS'!$G$2:$G$179,'Export from GIS'!$B$2:$B$179,'Constraint 1'!$A8,'Export from GIS'!$C$2:$C$179,'Constraint 1'!$B8,'Export from GIS'!$E$2:$E$179,'Constraint 1'!N$5,'Export from GIS'!$D$2:$D$179,'Constraint 1'!N$4)</f>
        <v>41358</v>
      </c>
      <c r="O8" s="50">
        <f>SUMIFS('Export from GIS'!$G$2:$G$179,'Export from GIS'!$B$2:$B$179,'Constraint 1'!$A8,'Export from GIS'!$C$2:$C$179,'Constraint 1'!$B8,'Export from GIS'!$E$2:$E$179,'Constraint 1'!O$5,'Export from GIS'!$D$2:$D$179,'Constraint 1'!O$4)</f>
        <v>151751</v>
      </c>
      <c r="P8" s="50">
        <f>SUMIFS('Export from GIS'!$G$2:$G$179,'Export from GIS'!$B$2:$B$179,'Constraint 1'!$A8,'Export from GIS'!$C$2:$C$179,'Constraint 1'!$B8,'Export from GIS'!$E$2:$E$179,'Constraint 1'!P$5,'Export from GIS'!$D$2:$D$179,'Constraint 1'!P$4)</f>
        <v>282488</v>
      </c>
      <c r="Q8" s="50">
        <f>SUMIFS('Export from GIS'!$G$2:$G$179,'Export from GIS'!$B$2:$B$179,'Constraint 1'!$A8,'Export from GIS'!$C$2:$C$179,'Constraint 1'!$B8,'Export from GIS'!$E$2:$E$179,'Constraint 1'!Q$5,'Export from GIS'!$D$2:$D$179,'Constraint 1'!Q$4)</f>
        <v>14667</v>
      </c>
      <c r="R8" s="51">
        <f>SUMIFS('Export from GIS'!$G$2:$G$179,'Export from GIS'!$B$2:$B$179,'Constraint 1'!$A8,'Export from GIS'!$C$2:$C$179,'Constraint 1'!$B8,'Export from GIS'!$E$2:$E$179,'Constraint 1'!R$5,'Export from GIS'!$D$2:$D$179,'Constraint 1'!R$4)</f>
        <v>3857</v>
      </c>
      <c r="S8" s="2"/>
      <c r="T8" s="2"/>
      <c r="U8" s="2"/>
      <c r="V8" s="2"/>
      <c r="W8" s="181">
        <v>110</v>
      </c>
      <c r="X8" s="180" t="s">
        <v>67</v>
      </c>
      <c r="Y8" s="34" t="s">
        <v>27</v>
      </c>
      <c r="Z8" s="86">
        <f>f_values!F11</f>
        <v>0.83897094892571322</v>
      </c>
      <c r="AA8" s="78">
        <v>622206</v>
      </c>
      <c r="AB8" s="159">
        <v>3019</v>
      </c>
      <c r="AC8" s="80">
        <f t="shared" si="0"/>
        <v>206.09672076846638</v>
      </c>
      <c r="AD8" s="288" t="s">
        <v>9</v>
      </c>
      <c r="AE8" s="282">
        <f>SUMPRODUCT(Z8:Z11,AA8:AA11)/SUM(AA8:AA11)</f>
        <v>0.81760660281147657</v>
      </c>
      <c r="AF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row>
    <row r="9" spans="1:77" x14ac:dyDescent="0.25">
      <c r="A9" s="14" t="s">
        <v>7</v>
      </c>
      <c r="B9" s="15" t="s">
        <v>13</v>
      </c>
      <c r="C9" s="49">
        <f>SUMIFS('Export from GIS'!$G$2:$G$179,'Export from GIS'!$B$2:$B$179,'Constraint 1'!$A9,'Export from GIS'!$C$2:$C$179,'Constraint 1'!$B9,'Export from GIS'!$E$2:$E$179,'Constraint 1'!C$5,'Export from GIS'!$D$2:$D$179,'Constraint 1'!C$4)</f>
        <v>76059</v>
      </c>
      <c r="D9" s="50">
        <f>SUMIFS('Export from GIS'!$G$2:$G$179,'Export from GIS'!$B$2:$B$179,'Constraint 1'!$A9,'Export from GIS'!$C$2:$C$179,'Constraint 1'!$B9,'Export from GIS'!$E$2:$E$179,'Constraint 1'!D$5,'Export from GIS'!$D$2:$D$179,'Constraint 1'!D$4)</f>
        <v>7483</v>
      </c>
      <c r="E9" s="50">
        <f>SUMIFS('Export from GIS'!$G$2:$G$179,'Export from GIS'!$B$2:$B$179,'Constraint 1'!$A9,'Export from GIS'!$C$2:$C$179,'Constraint 1'!$B9,'Export from GIS'!$E$2:$E$179,'Constraint 1'!E$5,'Export from GIS'!$D$2:$D$179,'Constraint 1'!E$4)</f>
        <v>6720337</v>
      </c>
      <c r="F9" s="50">
        <f>SUMIFS('Export from GIS'!$G$2:$G$179,'Export from GIS'!$B$2:$B$179,'Constraint 1'!$A9,'Export from GIS'!$C$2:$C$179,'Constraint 1'!$B9,'Export from GIS'!$E$2:$E$179,'Constraint 1'!F$5,'Export from GIS'!$D$2:$D$179,'Constraint 1'!F$4)</f>
        <v>4074720</v>
      </c>
      <c r="G9" s="50">
        <f>SUMIFS('Export from GIS'!$G$2:$G$179,'Export from GIS'!$B$2:$B$179,'Constraint 1'!$A9,'Export from GIS'!$C$2:$C$179,'Constraint 1'!$B9,'Export from GIS'!$E$2:$E$179,'Constraint 1'!G$5,'Export from GIS'!$D$2:$D$179,'Constraint 1'!G$4)</f>
        <v>719104</v>
      </c>
      <c r="H9" s="50">
        <f>SUMIFS('Export from GIS'!$G$2:$G$179,'Export from GIS'!$B$2:$B$179,'Constraint 1'!$A9,'Export from GIS'!$C$2:$C$179,'Constraint 1'!$B9,'Export from GIS'!$E$2:$E$179,'Constraint 1'!H$5,'Export from GIS'!$D$2:$D$179,'Constraint 1'!H$4)</f>
        <v>2067189</v>
      </c>
      <c r="I9" s="50">
        <f>SUMIFS('Export from GIS'!$G$2:$G$179,'Export from GIS'!$B$2:$B$179,'Constraint 1'!$A9,'Export from GIS'!$C$2:$C$179,'Constraint 1'!$B9,'Export from GIS'!$E$2:$E$179,'Constraint 1'!I$5,'Export from GIS'!$D$2:$D$179,5101)+SUMIFS('Export from GIS'!$G$2:$G$179,'Export from GIS'!$B$2:$B$179,'Constraint 1'!$A9,'Export from GIS'!$C$2:$C$179,'Constraint 1'!$B9,'Export from GIS'!$E$2:$E$179,'Constraint 1'!I$5,'Export from GIS'!$D$2:$D$179,5102)</f>
        <v>51140</v>
      </c>
      <c r="J9" s="50">
        <f>SUMIFS('Export from GIS'!$G$2:$G$179,'Export from GIS'!$B$2:$B$179,'Constraint 1'!$A9,'Export from GIS'!$C$2:$C$179,'Constraint 1'!$B9,'Export from GIS'!$E$2:$E$179,'Constraint 1'!J$5,'Export from GIS'!$D$2:$D$179,5101)+SUMIFS('Export from GIS'!$G$2:$G$179,'Export from GIS'!$B$2:$B$179,'Constraint 1'!$A9,'Export from GIS'!$C$2:$C$179,'Constraint 1'!$B9,'Export from GIS'!$E$2:$E$179,'Constraint 1'!J$5,'Export from GIS'!$D$2:$D$179,5102)</f>
        <v>33120</v>
      </c>
      <c r="K9" s="50">
        <f>SUMIFS('Export from GIS'!$G$2:$G$179,'Export from GIS'!$B$2:$B$179,'Constraint 1'!$A9,'Export from GIS'!$C$2:$C$179,'Constraint 1'!$B9,'Export from GIS'!$E$2:$E$179,'Constraint 1'!K$5,'Export from GIS'!$D$2:$D$179,'Constraint 1'!K$4)</f>
        <v>978195</v>
      </c>
      <c r="L9" s="50">
        <f>SUMIFS('Export from GIS'!$G$2:$G$179,'Export from GIS'!$B$2:$B$179,'Constraint 1'!$A9,'Export from GIS'!$C$2:$C$179,'Constraint 1'!$B9,'Export from GIS'!$E$2:$E$179,'Constraint 1'!L$5,'Export from GIS'!$D$2:$D$179,'Constraint 1'!L$4)</f>
        <v>469637</v>
      </c>
      <c r="M9" s="50">
        <f>SUMIFS('Export from GIS'!$G$2:$G$179,'Export from GIS'!$B$2:$B$179,'Constraint 1'!$A9,'Export from GIS'!$C$2:$C$179,'Constraint 1'!$B9,'Export from GIS'!$E$2:$E$179,'Constraint 1'!M$5,'Export from GIS'!$D$2:$D$179,'Constraint 1'!M$4)</f>
        <v>3664</v>
      </c>
      <c r="N9" s="50">
        <f>SUMIFS('Export from GIS'!$G$2:$G$179,'Export from GIS'!$B$2:$B$179,'Constraint 1'!$A9,'Export from GIS'!$C$2:$C$179,'Constraint 1'!$B9,'Export from GIS'!$E$2:$E$179,'Constraint 1'!N$5,'Export from GIS'!$D$2:$D$179,'Constraint 1'!N$4)</f>
        <v>3766</v>
      </c>
      <c r="O9" s="50">
        <f>SUMIFS('Export from GIS'!$G$2:$G$179,'Export from GIS'!$B$2:$B$179,'Constraint 1'!$A9,'Export from GIS'!$C$2:$C$179,'Constraint 1'!$B9,'Export from GIS'!$E$2:$E$179,'Constraint 1'!O$5,'Export from GIS'!$D$2:$D$179,'Constraint 1'!O$4)</f>
        <v>50532</v>
      </c>
      <c r="P9" s="50">
        <f>SUMIFS('Export from GIS'!$G$2:$G$179,'Export from GIS'!$B$2:$B$179,'Constraint 1'!$A9,'Export from GIS'!$C$2:$C$179,'Constraint 1'!$B9,'Export from GIS'!$E$2:$E$179,'Constraint 1'!P$5,'Export from GIS'!$D$2:$D$179,'Constraint 1'!P$4)</f>
        <v>93474</v>
      </c>
      <c r="Q9" s="50">
        <f>SUMIFS('Export from GIS'!$G$2:$G$179,'Export from GIS'!$B$2:$B$179,'Constraint 1'!$A9,'Export from GIS'!$C$2:$C$179,'Constraint 1'!$B9,'Export from GIS'!$E$2:$E$179,'Constraint 1'!Q$5,'Export from GIS'!$D$2:$D$179,'Constraint 1'!Q$4)</f>
        <v>12917</v>
      </c>
      <c r="R9" s="51">
        <f>SUMIFS('Export from GIS'!$G$2:$G$179,'Export from GIS'!$B$2:$B$179,'Constraint 1'!$A9,'Export from GIS'!$C$2:$C$179,'Constraint 1'!$B9,'Export from GIS'!$E$2:$E$179,'Constraint 1'!R$5,'Export from GIS'!$D$2:$D$179,'Constraint 1'!R$4)</f>
        <v>6349</v>
      </c>
      <c r="S9" s="2"/>
      <c r="T9" s="2"/>
      <c r="U9" s="2"/>
      <c r="V9" s="2"/>
      <c r="W9" s="181">
        <v>110</v>
      </c>
      <c r="X9" s="180" t="s">
        <v>69</v>
      </c>
      <c r="Y9" s="34" t="s">
        <v>28</v>
      </c>
      <c r="Z9" s="86">
        <f>f_values!F12</f>
        <v>0.84608935162650123</v>
      </c>
      <c r="AA9" s="78">
        <v>956123</v>
      </c>
      <c r="AB9" s="159">
        <v>4699</v>
      </c>
      <c r="AC9" s="80">
        <f t="shared" si="0"/>
        <v>203.47371781230049</v>
      </c>
      <c r="AD9" s="288"/>
      <c r="AE9" s="282"/>
      <c r="AF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row>
    <row r="10" spans="1:77" ht="15.75" thickBot="1" x14ac:dyDescent="0.3">
      <c r="A10" s="39" t="s">
        <v>7</v>
      </c>
      <c r="B10" s="37" t="s">
        <v>14</v>
      </c>
      <c r="C10" s="52">
        <f>SUMIFS('Export from GIS'!$G$2:$G$179,'Export from GIS'!$B$2:$B$179,'Constraint 1'!$A10,'Export from GIS'!$C$2:$C$179,'Constraint 1'!$B10,'Export from GIS'!$E$2:$E$179,'Constraint 1'!C$5,'Export from GIS'!$D$2:$D$179,'Constraint 1'!C$4)</f>
        <v>4538478</v>
      </c>
      <c r="D10" s="53">
        <f>SUMIFS('Export from GIS'!$G$2:$G$179,'Export from GIS'!$B$2:$B$179,'Constraint 1'!$A10,'Export from GIS'!$C$2:$C$179,'Constraint 1'!$B10,'Export from GIS'!$E$2:$E$179,'Constraint 1'!D$5,'Export from GIS'!$D$2:$D$179,'Constraint 1'!D$4)</f>
        <v>399955</v>
      </c>
      <c r="E10" s="53">
        <f>SUMIFS('Export from GIS'!$G$2:$G$179,'Export from GIS'!$B$2:$B$179,'Constraint 1'!$A10,'Export from GIS'!$C$2:$C$179,'Constraint 1'!$B10,'Export from GIS'!$E$2:$E$179,'Constraint 1'!E$5,'Export from GIS'!$D$2:$D$179,'Constraint 1'!E$4)</f>
        <v>12875280</v>
      </c>
      <c r="F10" s="53">
        <f>SUMIFS('Export from GIS'!$G$2:$G$179,'Export from GIS'!$B$2:$B$179,'Constraint 1'!$A10,'Export from GIS'!$C$2:$C$179,'Constraint 1'!$B10,'Export from GIS'!$E$2:$E$179,'Constraint 1'!F$5,'Export from GIS'!$D$2:$D$179,'Constraint 1'!F$4)</f>
        <v>4603848</v>
      </c>
      <c r="G10" s="53">
        <f>SUMIFS('Export from GIS'!$G$2:$G$179,'Export from GIS'!$B$2:$B$179,'Constraint 1'!$A10,'Export from GIS'!$C$2:$C$179,'Constraint 1'!$B10,'Export from GIS'!$E$2:$E$179,'Constraint 1'!G$5,'Export from GIS'!$D$2:$D$179,'Constraint 1'!G$4)</f>
        <v>459493</v>
      </c>
      <c r="H10" s="53">
        <f>SUMIFS('Export from GIS'!$G$2:$G$179,'Export from GIS'!$B$2:$B$179,'Constraint 1'!$A10,'Export from GIS'!$C$2:$C$179,'Constraint 1'!$B10,'Export from GIS'!$E$2:$E$179,'Constraint 1'!H$5,'Export from GIS'!$D$2:$D$179,'Constraint 1'!H$4)</f>
        <v>1478548</v>
      </c>
      <c r="I10" s="53">
        <f>SUMIFS('Export from GIS'!$G$2:$G$179,'Export from GIS'!$B$2:$B$179,'Constraint 1'!$A10,'Export from GIS'!$C$2:$C$179,'Constraint 1'!$B10,'Export from GIS'!$E$2:$E$179,'Constraint 1'!I$5,'Export from GIS'!$D$2:$D$179,5101)+SUMIFS('Export from GIS'!$G$2:$G$179,'Export from GIS'!$B$2:$B$179,'Constraint 1'!$A10,'Export from GIS'!$C$2:$C$179,'Constraint 1'!$B10,'Export from GIS'!$E$2:$E$179,'Constraint 1'!I$5,'Export from GIS'!$D$2:$D$179,5102)</f>
        <v>3663942</v>
      </c>
      <c r="J10" s="53">
        <f>SUMIFS('Export from GIS'!$G$2:$G$179,'Export from GIS'!$B$2:$B$179,'Constraint 1'!$A10,'Export from GIS'!$C$2:$C$179,'Constraint 1'!$B10,'Export from GIS'!$E$2:$E$179,'Constraint 1'!J$5,'Export from GIS'!$D$2:$D$179,5101)+SUMIFS('Export from GIS'!$G$2:$G$179,'Export from GIS'!$B$2:$B$179,'Constraint 1'!$A10,'Export from GIS'!$C$2:$C$179,'Constraint 1'!$B10,'Export from GIS'!$E$2:$E$179,'Constraint 1'!J$5,'Export from GIS'!$D$2:$D$179,5102)</f>
        <v>3482544</v>
      </c>
      <c r="K10" s="53">
        <f>SUMIFS('Export from GIS'!$G$2:$G$179,'Export from GIS'!$B$2:$B$179,'Constraint 1'!$A10,'Export from GIS'!$C$2:$C$179,'Constraint 1'!$B10,'Export from GIS'!$E$2:$E$179,'Constraint 1'!K$5,'Export from GIS'!$D$2:$D$179,'Constraint 1'!K$4)</f>
        <v>486605</v>
      </c>
      <c r="L10" s="53">
        <f>SUMIFS('Export from GIS'!$G$2:$G$179,'Export from GIS'!$B$2:$B$179,'Constraint 1'!$A10,'Export from GIS'!$C$2:$C$179,'Constraint 1'!$B10,'Export from GIS'!$E$2:$E$179,'Constraint 1'!L$5,'Export from GIS'!$D$2:$D$179,'Constraint 1'!L$4)</f>
        <v>198969</v>
      </c>
      <c r="M10" s="53">
        <f>SUMIFS('Export from GIS'!$G$2:$G$179,'Export from GIS'!$B$2:$B$179,'Constraint 1'!$A10,'Export from GIS'!$C$2:$C$179,'Constraint 1'!$B10,'Export from GIS'!$E$2:$E$179,'Constraint 1'!M$5,'Export from GIS'!$D$2:$D$179,'Constraint 1'!M$4)</f>
        <v>6640</v>
      </c>
      <c r="N10" s="53">
        <f>SUMIFS('Export from GIS'!$G$2:$G$179,'Export from GIS'!$B$2:$B$179,'Constraint 1'!$A10,'Export from GIS'!$C$2:$C$179,'Constraint 1'!$B10,'Export from GIS'!$E$2:$E$179,'Constraint 1'!N$5,'Export from GIS'!$D$2:$D$179,'Constraint 1'!N$4)</f>
        <v>12055</v>
      </c>
      <c r="O10" s="53">
        <f>SUMIFS('Export from GIS'!$G$2:$G$179,'Export from GIS'!$B$2:$B$179,'Constraint 1'!$A10,'Export from GIS'!$C$2:$C$179,'Constraint 1'!$B10,'Export from GIS'!$E$2:$E$179,'Constraint 1'!O$5,'Export from GIS'!$D$2:$D$179,'Constraint 1'!O$4)</f>
        <v>131120</v>
      </c>
      <c r="P10" s="53">
        <f>SUMIFS('Export from GIS'!$G$2:$G$179,'Export from GIS'!$B$2:$B$179,'Constraint 1'!$A10,'Export from GIS'!$C$2:$C$179,'Constraint 1'!$B10,'Export from GIS'!$E$2:$E$179,'Constraint 1'!P$5,'Export from GIS'!$D$2:$D$179,'Constraint 1'!P$4)</f>
        <v>82547</v>
      </c>
      <c r="Q10" s="53">
        <f>SUMIFS('Export from GIS'!$G$2:$G$179,'Export from GIS'!$B$2:$B$179,'Constraint 1'!$A10,'Export from GIS'!$C$2:$C$179,'Constraint 1'!$B10,'Export from GIS'!$E$2:$E$179,'Constraint 1'!Q$5,'Export from GIS'!$D$2:$D$179,'Constraint 1'!Q$4)</f>
        <v>107903</v>
      </c>
      <c r="R10" s="54">
        <f>SUMIFS('Export from GIS'!$G$2:$G$179,'Export from GIS'!$B$2:$B$179,'Constraint 1'!$A10,'Export from GIS'!$C$2:$C$179,'Constraint 1'!$B10,'Export from GIS'!$E$2:$E$179,'Constraint 1'!R$5,'Export from GIS'!$D$2:$D$179,'Constraint 1'!R$4)</f>
        <v>32070</v>
      </c>
      <c r="S10" s="2"/>
      <c r="T10" s="2"/>
      <c r="U10" s="2"/>
      <c r="V10" s="2"/>
      <c r="W10" s="181">
        <v>110</v>
      </c>
      <c r="X10" s="180" t="s">
        <v>71</v>
      </c>
      <c r="Y10" s="34" t="s">
        <v>29</v>
      </c>
      <c r="Z10" s="86">
        <f>f_values!F13</f>
        <v>0.79938269421574482</v>
      </c>
      <c r="AA10" s="78">
        <v>459894</v>
      </c>
      <c r="AB10" s="159">
        <v>2106</v>
      </c>
      <c r="AC10" s="80">
        <f t="shared" si="0"/>
        <v>218.37321937321937</v>
      </c>
      <c r="AD10" s="288"/>
      <c r="AE10" s="282"/>
      <c r="AF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row>
    <row r="11" spans="1:77" x14ac:dyDescent="0.25">
      <c r="A11" s="38" t="s">
        <v>15</v>
      </c>
      <c r="B11" s="36" t="s">
        <v>8</v>
      </c>
      <c r="C11" s="55">
        <f>SUMIFS('Export from GIS'!$G$2:$G$179,'Export from GIS'!$B$2:$B$179,'Constraint 1'!$A11,'Export from GIS'!$C$2:$C$179,'Constraint 1'!$B11,'Export from GIS'!$E$2:$E$179,'Constraint 1'!C$5,'Export from GIS'!$D$2:$D$179,'Constraint 1'!C$4)</f>
        <v>167381</v>
      </c>
      <c r="D11" s="56">
        <f>SUMIFS('Export from GIS'!$G$2:$G$179,'Export from GIS'!$B$2:$B$179,'Constraint 1'!$A11,'Export from GIS'!$C$2:$C$179,'Constraint 1'!$B11,'Export from GIS'!$E$2:$E$179,'Constraint 1'!D$5,'Export from GIS'!$D$2:$D$179,'Constraint 1'!D$4)</f>
        <v>18587</v>
      </c>
      <c r="E11" s="56">
        <f>SUMIFS('Export from GIS'!$G$2:$G$179,'Export from GIS'!$B$2:$B$179,'Constraint 1'!$A11,'Export from GIS'!$C$2:$C$179,'Constraint 1'!$B11,'Export from GIS'!$E$2:$E$179,'Constraint 1'!E$5,'Export from GIS'!$D$2:$D$179,'Constraint 1'!E$4)</f>
        <v>16559356</v>
      </c>
      <c r="F11" s="56">
        <f>SUMIFS('Export from GIS'!$G$2:$G$179,'Export from GIS'!$B$2:$B$179,'Constraint 1'!$A11,'Export from GIS'!$C$2:$C$179,'Constraint 1'!$B11,'Export from GIS'!$E$2:$E$179,'Constraint 1'!F$5,'Export from GIS'!$D$2:$D$179,'Constraint 1'!F$4)</f>
        <v>10853612</v>
      </c>
      <c r="G11" s="56">
        <f>SUMIFS('Export from GIS'!$G$2:$G$179,'Export from GIS'!$B$2:$B$179,'Constraint 1'!$A11,'Export from GIS'!$C$2:$C$179,'Constraint 1'!$B11,'Export from GIS'!$E$2:$E$179,'Constraint 1'!G$5,'Export from GIS'!$D$2:$D$179,'Constraint 1'!G$4)</f>
        <v>2772821</v>
      </c>
      <c r="H11" s="56">
        <f>SUMIFS('Export from GIS'!$G$2:$G$179,'Export from GIS'!$B$2:$B$179,'Constraint 1'!$A11,'Export from GIS'!$C$2:$C$179,'Constraint 1'!$B11,'Export from GIS'!$E$2:$E$179,'Constraint 1'!H$5,'Export from GIS'!$D$2:$D$179,'Constraint 1'!H$4)</f>
        <v>6082919</v>
      </c>
      <c r="I11" s="56">
        <f>SUMIFS('Export from GIS'!$G$2:$G$179,'Export from GIS'!$B$2:$B$179,'Constraint 1'!$A11,'Export from GIS'!$C$2:$C$179,'Constraint 1'!$B11,'Export from GIS'!$E$2:$E$179,'Constraint 1'!I$5,'Export from GIS'!$D$2:$D$179,5101)+SUMIFS('Export from GIS'!$G$2:$G$179,'Export from GIS'!$B$2:$B$179,'Constraint 1'!$A11,'Export from GIS'!$C$2:$C$179,'Constraint 1'!$B11,'Export from GIS'!$E$2:$E$179,'Constraint 1'!I$5,'Export from GIS'!$D$2:$D$179,5102)</f>
        <v>17014</v>
      </c>
      <c r="J11" s="56">
        <f>SUMIFS('Export from GIS'!$G$2:$G$179,'Export from GIS'!$B$2:$B$179,'Constraint 1'!$A11,'Export from GIS'!$C$2:$C$179,'Constraint 1'!$B11,'Export from GIS'!$E$2:$E$179,'Constraint 1'!J$5,'Export from GIS'!$D$2:$D$179,5101)+SUMIFS('Export from GIS'!$G$2:$G$179,'Export from GIS'!$B$2:$B$179,'Constraint 1'!$A11,'Export from GIS'!$C$2:$C$179,'Constraint 1'!$B11,'Export from GIS'!$E$2:$E$179,'Constraint 1'!J$5,'Export from GIS'!$D$2:$D$179,5102)</f>
        <v>11691</v>
      </c>
      <c r="K11" s="56">
        <f>SUMIFS('Export from GIS'!$G$2:$G$179,'Export from GIS'!$B$2:$B$179,'Constraint 1'!$A11,'Export from GIS'!$C$2:$C$179,'Constraint 1'!$B11,'Export from GIS'!$E$2:$E$179,'Constraint 1'!K$5,'Export from GIS'!$D$2:$D$179,'Constraint 1'!K$4)</f>
        <v>15220244</v>
      </c>
      <c r="L11" s="56">
        <f>SUMIFS('Export from GIS'!$G$2:$G$179,'Export from GIS'!$B$2:$B$179,'Constraint 1'!$A11,'Export from GIS'!$C$2:$C$179,'Constraint 1'!$B11,'Export from GIS'!$E$2:$E$179,'Constraint 1'!L$5,'Export from GIS'!$D$2:$D$179,'Constraint 1'!L$4)</f>
        <v>5335612</v>
      </c>
      <c r="M11" s="56">
        <f>SUMIFS('Export from GIS'!$G$2:$G$179,'Export from GIS'!$B$2:$B$179,'Constraint 1'!$A11,'Export from GIS'!$C$2:$C$179,'Constraint 1'!$B11,'Export from GIS'!$E$2:$E$179,'Constraint 1'!M$5,'Export from GIS'!$D$2:$D$179,'Constraint 1'!M$4)</f>
        <v>234853</v>
      </c>
      <c r="N11" s="56">
        <f>SUMIFS('Export from GIS'!$G$2:$G$179,'Export from GIS'!$B$2:$B$179,'Constraint 1'!$A11,'Export from GIS'!$C$2:$C$179,'Constraint 1'!$B11,'Export from GIS'!$E$2:$E$179,'Constraint 1'!N$5,'Export from GIS'!$D$2:$D$179,'Constraint 1'!N$4)</f>
        <v>205771</v>
      </c>
      <c r="O11" s="56">
        <f>SUMIFS('Export from GIS'!$G$2:$G$179,'Export from GIS'!$B$2:$B$179,'Constraint 1'!$A11,'Export from GIS'!$C$2:$C$179,'Constraint 1'!$B11,'Export from GIS'!$E$2:$E$179,'Constraint 1'!O$5,'Export from GIS'!$D$2:$D$179,'Constraint 1'!O$4)</f>
        <v>263274</v>
      </c>
      <c r="P11" s="56">
        <f>SUMIFS('Export from GIS'!$G$2:$G$179,'Export from GIS'!$B$2:$B$179,'Constraint 1'!$A11,'Export from GIS'!$C$2:$C$179,'Constraint 1'!$B11,'Export from GIS'!$E$2:$E$179,'Constraint 1'!P$5,'Export from GIS'!$D$2:$D$179,'Constraint 1'!P$4)</f>
        <v>454054</v>
      </c>
      <c r="Q11" s="56">
        <f>SUMIFS('Export from GIS'!$G$2:$G$179,'Export from GIS'!$B$2:$B$179,'Constraint 1'!$A11,'Export from GIS'!$C$2:$C$179,'Constraint 1'!$B11,'Export from GIS'!$E$2:$E$179,'Constraint 1'!Q$5,'Export from GIS'!$D$2:$D$179,'Constraint 1'!Q$4)</f>
        <v>18352</v>
      </c>
      <c r="R11" s="57">
        <f>SUMIFS('Export from GIS'!$G$2:$G$179,'Export from GIS'!$B$2:$B$179,'Constraint 1'!$A11,'Export from GIS'!$C$2:$C$179,'Constraint 1'!$B11,'Export from GIS'!$E$2:$E$179,'Constraint 1'!R$5,'Export from GIS'!$D$2:$D$179,'Constraint 1'!R$4)</f>
        <v>8605</v>
      </c>
      <c r="S11" s="2"/>
      <c r="T11" s="2"/>
      <c r="U11" s="2"/>
      <c r="V11" s="2"/>
      <c r="W11" s="181">
        <v>110</v>
      </c>
      <c r="X11" s="180" t="s">
        <v>73</v>
      </c>
      <c r="Y11" s="34" t="s">
        <v>30</v>
      </c>
      <c r="Z11" s="86">
        <f>f_values!F14</f>
        <v>0.76509003771358741</v>
      </c>
      <c r="AA11" s="78">
        <v>612092</v>
      </c>
      <c r="AB11" s="159">
        <v>2611</v>
      </c>
      <c r="AC11" s="80">
        <f t="shared" si="0"/>
        <v>234.42818843355036</v>
      </c>
      <c r="AD11" s="288"/>
      <c r="AE11" s="282"/>
      <c r="AF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row>
    <row r="12" spans="1:77" x14ac:dyDescent="0.25">
      <c r="A12" s="14" t="s">
        <v>15</v>
      </c>
      <c r="B12" s="15" t="s">
        <v>11</v>
      </c>
      <c r="C12" s="49">
        <f>SUMIFS('Export from GIS'!$G$2:$G$179,'Export from GIS'!$B$2:$B$179,'Constraint 1'!$A12,'Export from GIS'!$C$2:$C$179,'Constraint 1'!$B12,'Export from GIS'!$E$2:$E$179,'Constraint 1'!C$5,'Export from GIS'!$D$2:$D$179,'Constraint 1'!C$4)</f>
        <v>61091</v>
      </c>
      <c r="D12" s="50">
        <f>SUMIFS('Export from GIS'!$G$2:$G$179,'Export from GIS'!$B$2:$B$179,'Constraint 1'!$A12,'Export from GIS'!$C$2:$C$179,'Constraint 1'!$B12,'Export from GIS'!$E$2:$E$179,'Constraint 1'!D$5,'Export from GIS'!$D$2:$D$179,'Constraint 1'!D$4)</f>
        <v>10000</v>
      </c>
      <c r="E12" s="50">
        <f>SUMIFS('Export from GIS'!$G$2:$G$179,'Export from GIS'!$B$2:$B$179,'Constraint 1'!$A12,'Export from GIS'!$C$2:$C$179,'Constraint 1'!$B12,'Export from GIS'!$E$2:$E$179,'Constraint 1'!E$5,'Export from GIS'!$D$2:$D$179,'Constraint 1'!E$4)</f>
        <v>626360</v>
      </c>
      <c r="F12" s="50">
        <f>SUMIFS('Export from GIS'!$G$2:$G$179,'Export from GIS'!$B$2:$B$179,'Constraint 1'!$A12,'Export from GIS'!$C$2:$C$179,'Constraint 1'!$B12,'Export from GIS'!$E$2:$E$179,'Constraint 1'!F$5,'Export from GIS'!$D$2:$D$179,'Constraint 1'!F$4)</f>
        <v>763388</v>
      </c>
      <c r="G12" s="50">
        <f>SUMIFS('Export from GIS'!$G$2:$G$179,'Export from GIS'!$B$2:$B$179,'Constraint 1'!$A12,'Export from GIS'!$C$2:$C$179,'Constraint 1'!$B12,'Export from GIS'!$E$2:$E$179,'Constraint 1'!G$5,'Export from GIS'!$D$2:$D$179,'Constraint 1'!G$4)</f>
        <v>21658</v>
      </c>
      <c r="H12" s="50">
        <f>SUMIFS('Export from GIS'!$G$2:$G$179,'Export from GIS'!$B$2:$B$179,'Constraint 1'!$A12,'Export from GIS'!$C$2:$C$179,'Constraint 1'!$B12,'Export from GIS'!$E$2:$E$179,'Constraint 1'!H$5,'Export from GIS'!$D$2:$D$179,'Constraint 1'!H$4)</f>
        <v>165054</v>
      </c>
      <c r="I12" s="50">
        <f>SUMIFS('Export from GIS'!$G$2:$G$179,'Export from GIS'!$B$2:$B$179,'Constraint 1'!$A12,'Export from GIS'!$C$2:$C$179,'Constraint 1'!$B12,'Export from GIS'!$E$2:$E$179,'Constraint 1'!I$5,'Export from GIS'!$D$2:$D$179,5101)+SUMIFS('Export from GIS'!$G$2:$G$179,'Export from GIS'!$B$2:$B$179,'Constraint 1'!$A12,'Export from GIS'!$C$2:$C$179,'Constraint 1'!$B12,'Export from GIS'!$E$2:$E$179,'Constraint 1'!I$5,'Export from GIS'!$D$2:$D$179,5102)</f>
        <v>10557</v>
      </c>
      <c r="J12" s="50">
        <f>SUMIFS('Export from GIS'!$G$2:$G$179,'Export from GIS'!$B$2:$B$179,'Constraint 1'!$A12,'Export from GIS'!$C$2:$C$179,'Constraint 1'!$B12,'Export from GIS'!$E$2:$E$179,'Constraint 1'!J$5,'Export from GIS'!$D$2:$D$179,5101)+SUMIFS('Export from GIS'!$G$2:$G$179,'Export from GIS'!$B$2:$B$179,'Constraint 1'!$A12,'Export from GIS'!$C$2:$C$179,'Constraint 1'!$B12,'Export from GIS'!$E$2:$E$179,'Constraint 1'!J$5,'Export from GIS'!$D$2:$D$179,5102)</f>
        <v>13810</v>
      </c>
      <c r="K12" s="50">
        <f>SUMIFS('Export from GIS'!$G$2:$G$179,'Export from GIS'!$B$2:$B$179,'Constraint 1'!$A12,'Export from GIS'!$C$2:$C$179,'Constraint 1'!$B12,'Export from GIS'!$E$2:$E$179,'Constraint 1'!K$5,'Export from GIS'!$D$2:$D$179,'Constraint 1'!K$4)</f>
        <v>63746</v>
      </c>
      <c r="L12" s="50">
        <f>SUMIFS('Export from GIS'!$G$2:$G$179,'Export from GIS'!$B$2:$B$179,'Constraint 1'!$A12,'Export from GIS'!$C$2:$C$179,'Constraint 1'!$B12,'Export from GIS'!$E$2:$E$179,'Constraint 1'!L$5,'Export from GIS'!$D$2:$D$179,'Constraint 1'!L$4)</f>
        <v>25302</v>
      </c>
      <c r="M12" s="50">
        <f>SUMIFS('Export from GIS'!$G$2:$G$179,'Export from GIS'!$B$2:$B$179,'Constraint 1'!$A12,'Export from GIS'!$C$2:$C$179,'Constraint 1'!$B12,'Export from GIS'!$E$2:$E$179,'Constraint 1'!M$5,'Export from GIS'!$D$2:$D$179,'Constraint 1'!M$4)</f>
        <v>0</v>
      </c>
      <c r="N12" s="50">
        <f>SUMIFS('Export from GIS'!$G$2:$G$179,'Export from GIS'!$B$2:$B$179,'Constraint 1'!$A12,'Export from GIS'!$C$2:$C$179,'Constraint 1'!$B12,'Export from GIS'!$E$2:$E$179,'Constraint 1'!N$5,'Export from GIS'!$D$2:$D$179,'Constraint 1'!N$4)</f>
        <v>0</v>
      </c>
      <c r="O12" s="50">
        <f>SUMIFS('Export from GIS'!$G$2:$G$179,'Export from GIS'!$B$2:$B$179,'Constraint 1'!$A12,'Export from GIS'!$C$2:$C$179,'Constraint 1'!$B12,'Export from GIS'!$E$2:$E$179,'Constraint 1'!O$5,'Export from GIS'!$D$2:$D$179,'Constraint 1'!O$4)</f>
        <v>3095</v>
      </c>
      <c r="P12" s="50">
        <f>SUMIFS('Export from GIS'!$G$2:$G$179,'Export from GIS'!$B$2:$B$179,'Constraint 1'!$A12,'Export from GIS'!$C$2:$C$179,'Constraint 1'!$B12,'Export from GIS'!$E$2:$E$179,'Constraint 1'!P$5,'Export from GIS'!$D$2:$D$179,'Constraint 1'!P$4)</f>
        <v>2181</v>
      </c>
      <c r="Q12" s="50">
        <f>SUMIFS('Export from GIS'!$G$2:$G$179,'Export from GIS'!$B$2:$B$179,'Constraint 1'!$A12,'Export from GIS'!$C$2:$C$179,'Constraint 1'!$B12,'Export from GIS'!$E$2:$E$179,'Constraint 1'!Q$5,'Export from GIS'!$D$2:$D$179,'Constraint 1'!Q$4)</f>
        <v>1120</v>
      </c>
      <c r="R12" s="51">
        <f>SUMIFS('Export from GIS'!$G$2:$G$179,'Export from GIS'!$B$2:$B$179,'Constraint 1'!$A12,'Export from GIS'!$C$2:$C$179,'Constraint 1'!$B12,'Export from GIS'!$E$2:$E$179,'Constraint 1'!R$5,'Export from GIS'!$D$2:$D$179,'Constraint 1'!R$4)</f>
        <v>915</v>
      </c>
      <c r="S12" s="2"/>
      <c r="T12" s="2"/>
      <c r="U12" s="2"/>
      <c r="V12" s="2"/>
      <c r="W12" s="182">
        <v>120</v>
      </c>
      <c r="X12" s="180" t="s">
        <v>44</v>
      </c>
      <c r="Y12" s="76" t="s">
        <v>285</v>
      </c>
      <c r="Z12" s="86">
        <f>f_values!F15</f>
        <v>0.85739211861236597</v>
      </c>
      <c r="AA12" s="78">
        <v>10300621</v>
      </c>
      <c r="AB12" s="159">
        <v>68084</v>
      </c>
      <c r="AC12" s="80">
        <f t="shared" si="0"/>
        <v>151.2928294459785</v>
      </c>
      <c r="AD12" s="288" t="s">
        <v>10</v>
      </c>
      <c r="AE12" s="282">
        <f>SUMPRODUCT(Z12:Z16,AA12:AA16)/SUM(AA12:AA16)</f>
        <v>0.82924015819562502</v>
      </c>
      <c r="AF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row>
    <row r="13" spans="1:77" x14ac:dyDescent="0.25">
      <c r="A13" s="14" t="s">
        <v>15</v>
      </c>
      <c r="B13" s="15" t="s">
        <v>12</v>
      </c>
      <c r="C13" s="49">
        <f>SUMIFS('Export from GIS'!$G$2:$G$179,'Export from GIS'!$B$2:$B$179,'Constraint 1'!$A13,'Export from GIS'!$C$2:$C$179,'Constraint 1'!$B13,'Export from GIS'!$E$2:$E$179,'Constraint 1'!C$5,'Export from GIS'!$D$2:$D$179,'Constraint 1'!C$4)</f>
        <v>287500</v>
      </c>
      <c r="D13" s="50">
        <f>SUMIFS('Export from GIS'!$G$2:$G$179,'Export from GIS'!$B$2:$B$179,'Constraint 1'!$A13,'Export from GIS'!$C$2:$C$179,'Constraint 1'!$B13,'Export from GIS'!$E$2:$E$179,'Constraint 1'!D$5,'Export from GIS'!$D$2:$D$179,'Constraint 1'!D$4)</f>
        <v>38629</v>
      </c>
      <c r="E13" s="50">
        <f>SUMIFS('Export from GIS'!$G$2:$G$179,'Export from GIS'!$B$2:$B$179,'Constraint 1'!$A13,'Export from GIS'!$C$2:$C$179,'Constraint 1'!$B13,'Export from GIS'!$E$2:$E$179,'Constraint 1'!E$5,'Export from GIS'!$D$2:$D$179,'Constraint 1'!E$4)</f>
        <v>20249234</v>
      </c>
      <c r="F13" s="50">
        <f>SUMIFS('Export from GIS'!$G$2:$G$179,'Export from GIS'!$B$2:$B$179,'Constraint 1'!$A13,'Export from GIS'!$C$2:$C$179,'Constraint 1'!$B13,'Export from GIS'!$E$2:$E$179,'Constraint 1'!F$5,'Export from GIS'!$D$2:$D$179,'Constraint 1'!F$4)</f>
        <v>14804740</v>
      </c>
      <c r="G13" s="50">
        <f>SUMIFS('Export from GIS'!$G$2:$G$179,'Export from GIS'!$B$2:$B$179,'Constraint 1'!$A13,'Export from GIS'!$C$2:$C$179,'Constraint 1'!$B13,'Export from GIS'!$E$2:$E$179,'Constraint 1'!G$5,'Export from GIS'!$D$2:$D$179,'Constraint 1'!G$4)</f>
        <v>2157602</v>
      </c>
      <c r="H13" s="50">
        <f>SUMIFS('Export from GIS'!$G$2:$G$179,'Export from GIS'!$B$2:$B$179,'Constraint 1'!$A13,'Export from GIS'!$C$2:$C$179,'Constraint 1'!$B13,'Export from GIS'!$E$2:$E$179,'Constraint 1'!H$5,'Export from GIS'!$D$2:$D$179,'Constraint 1'!H$4)</f>
        <v>5343429</v>
      </c>
      <c r="I13" s="50">
        <f>SUMIFS('Export from GIS'!$G$2:$G$179,'Export from GIS'!$B$2:$B$179,'Constraint 1'!$A13,'Export from GIS'!$C$2:$C$179,'Constraint 1'!$B13,'Export from GIS'!$E$2:$E$179,'Constraint 1'!I$5,'Export from GIS'!$D$2:$D$179,5101)+SUMIFS('Export from GIS'!$G$2:$G$179,'Export from GIS'!$B$2:$B$179,'Constraint 1'!$A13,'Export from GIS'!$C$2:$C$179,'Constraint 1'!$B13,'Export from GIS'!$E$2:$E$179,'Constraint 1'!I$5,'Export from GIS'!$D$2:$D$179,5102)</f>
        <v>97337</v>
      </c>
      <c r="J13" s="50">
        <f>SUMIFS('Export from GIS'!$G$2:$G$179,'Export from GIS'!$B$2:$B$179,'Constraint 1'!$A13,'Export from GIS'!$C$2:$C$179,'Constraint 1'!$B13,'Export from GIS'!$E$2:$E$179,'Constraint 1'!J$5,'Export from GIS'!$D$2:$D$179,5101)+SUMIFS('Export from GIS'!$G$2:$G$179,'Export from GIS'!$B$2:$B$179,'Constraint 1'!$A13,'Export from GIS'!$C$2:$C$179,'Constraint 1'!$B13,'Export from GIS'!$E$2:$E$179,'Constraint 1'!J$5,'Export from GIS'!$D$2:$D$179,5102)</f>
        <v>189092</v>
      </c>
      <c r="K13" s="50">
        <f>SUMIFS('Export from GIS'!$G$2:$G$179,'Export from GIS'!$B$2:$B$179,'Constraint 1'!$A13,'Export from GIS'!$C$2:$C$179,'Constraint 1'!$B13,'Export from GIS'!$E$2:$E$179,'Constraint 1'!K$5,'Export from GIS'!$D$2:$D$179,'Constraint 1'!K$4)</f>
        <v>7231093</v>
      </c>
      <c r="L13" s="50">
        <f>SUMIFS('Export from GIS'!$G$2:$G$179,'Export from GIS'!$B$2:$B$179,'Constraint 1'!$A13,'Export from GIS'!$C$2:$C$179,'Constraint 1'!$B13,'Export from GIS'!$E$2:$E$179,'Constraint 1'!L$5,'Export from GIS'!$D$2:$D$179,'Constraint 1'!L$4)</f>
        <v>3095710</v>
      </c>
      <c r="M13" s="50">
        <f>SUMIFS('Export from GIS'!$G$2:$G$179,'Export from GIS'!$B$2:$B$179,'Constraint 1'!$A13,'Export from GIS'!$C$2:$C$179,'Constraint 1'!$B13,'Export from GIS'!$E$2:$E$179,'Constraint 1'!M$5,'Export from GIS'!$D$2:$D$179,'Constraint 1'!M$4)</f>
        <v>124647</v>
      </c>
      <c r="N13" s="50">
        <f>SUMIFS('Export from GIS'!$G$2:$G$179,'Export from GIS'!$B$2:$B$179,'Constraint 1'!$A13,'Export from GIS'!$C$2:$C$179,'Constraint 1'!$B13,'Export from GIS'!$E$2:$E$179,'Constraint 1'!N$5,'Export from GIS'!$D$2:$D$179,'Constraint 1'!N$4)</f>
        <v>112581</v>
      </c>
      <c r="O13" s="50">
        <f>SUMIFS('Export from GIS'!$G$2:$G$179,'Export from GIS'!$B$2:$B$179,'Constraint 1'!$A13,'Export from GIS'!$C$2:$C$179,'Constraint 1'!$B13,'Export from GIS'!$E$2:$E$179,'Constraint 1'!O$5,'Export from GIS'!$D$2:$D$179,'Constraint 1'!O$4)</f>
        <v>273510</v>
      </c>
      <c r="P13" s="50">
        <f>SUMIFS('Export from GIS'!$G$2:$G$179,'Export from GIS'!$B$2:$B$179,'Constraint 1'!$A13,'Export from GIS'!$C$2:$C$179,'Constraint 1'!$B13,'Export from GIS'!$E$2:$E$179,'Constraint 1'!P$5,'Export from GIS'!$D$2:$D$179,'Constraint 1'!P$4)</f>
        <v>461548</v>
      </c>
      <c r="Q13" s="50">
        <f>SUMIFS('Export from GIS'!$G$2:$G$179,'Export from GIS'!$B$2:$B$179,'Constraint 1'!$A13,'Export from GIS'!$C$2:$C$179,'Constraint 1'!$B13,'Export from GIS'!$E$2:$E$179,'Constraint 1'!Q$5,'Export from GIS'!$D$2:$D$179,'Constraint 1'!Q$4)</f>
        <v>55934</v>
      </c>
      <c r="R13" s="51">
        <f>SUMIFS('Export from GIS'!$G$2:$G$179,'Export from GIS'!$B$2:$B$179,'Constraint 1'!$A13,'Export from GIS'!$C$2:$C$179,'Constraint 1'!$B13,'Export from GIS'!$E$2:$E$179,'Constraint 1'!R$5,'Export from GIS'!$D$2:$D$179,'Constraint 1'!R$4)</f>
        <v>32629</v>
      </c>
      <c r="S13" s="2"/>
      <c r="T13" s="2"/>
      <c r="U13" s="2"/>
      <c r="V13" s="2"/>
      <c r="W13" s="182">
        <v>120</v>
      </c>
      <c r="X13" s="180" t="s">
        <v>52</v>
      </c>
      <c r="Y13" s="76" t="s">
        <v>53</v>
      </c>
      <c r="Z13" s="86">
        <f>f_values!F16</f>
        <v>0.76236491697117659</v>
      </c>
      <c r="AA13" s="78">
        <v>27292847</v>
      </c>
      <c r="AB13" s="159">
        <v>180433</v>
      </c>
      <c r="AC13" s="80">
        <f t="shared" si="0"/>
        <v>151.26305609284333</v>
      </c>
      <c r="AD13" s="288"/>
      <c r="AE13" s="282"/>
      <c r="AF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row>
    <row r="14" spans="1:77" x14ac:dyDescent="0.25">
      <c r="A14" s="14" t="s">
        <v>15</v>
      </c>
      <c r="B14" s="15" t="s">
        <v>13</v>
      </c>
      <c r="C14" s="49">
        <f>SUMIFS('Export from GIS'!$G$2:$G$179,'Export from GIS'!$B$2:$B$179,'Constraint 1'!$A14,'Export from GIS'!$C$2:$C$179,'Constraint 1'!$B14,'Export from GIS'!$E$2:$E$179,'Constraint 1'!C$5,'Export from GIS'!$D$2:$D$179,'Constraint 1'!C$4)</f>
        <v>181680</v>
      </c>
      <c r="D14" s="50">
        <f>SUMIFS('Export from GIS'!$G$2:$G$179,'Export from GIS'!$B$2:$B$179,'Constraint 1'!$A14,'Export from GIS'!$C$2:$C$179,'Constraint 1'!$B14,'Export from GIS'!$E$2:$E$179,'Constraint 1'!D$5,'Export from GIS'!$D$2:$D$179,'Constraint 1'!D$4)</f>
        <v>21156</v>
      </c>
      <c r="E14" s="50">
        <f>SUMIFS('Export from GIS'!$G$2:$G$179,'Export from GIS'!$B$2:$B$179,'Constraint 1'!$A14,'Export from GIS'!$C$2:$C$179,'Constraint 1'!$B14,'Export from GIS'!$E$2:$E$179,'Constraint 1'!E$5,'Export from GIS'!$D$2:$D$179,'Constraint 1'!E$4)</f>
        <v>2846668</v>
      </c>
      <c r="F14" s="50">
        <f>SUMIFS('Export from GIS'!$G$2:$G$179,'Export from GIS'!$B$2:$B$179,'Constraint 1'!$A14,'Export from GIS'!$C$2:$C$179,'Constraint 1'!$B14,'Export from GIS'!$E$2:$E$179,'Constraint 1'!F$5,'Export from GIS'!$D$2:$D$179,'Constraint 1'!F$4)</f>
        <v>3096454</v>
      </c>
      <c r="G14" s="50">
        <f>SUMIFS('Export from GIS'!$G$2:$G$179,'Export from GIS'!$B$2:$B$179,'Constraint 1'!$A14,'Export from GIS'!$C$2:$C$179,'Constraint 1'!$B14,'Export from GIS'!$E$2:$E$179,'Constraint 1'!G$5,'Export from GIS'!$D$2:$D$179,'Constraint 1'!G$4)</f>
        <v>129554</v>
      </c>
      <c r="H14" s="50">
        <f>SUMIFS('Export from GIS'!$G$2:$G$179,'Export from GIS'!$B$2:$B$179,'Constraint 1'!$A14,'Export from GIS'!$C$2:$C$179,'Constraint 1'!$B14,'Export from GIS'!$E$2:$E$179,'Constraint 1'!H$5,'Export from GIS'!$D$2:$D$179,'Constraint 1'!H$4)</f>
        <v>698305</v>
      </c>
      <c r="I14" s="50">
        <f>SUMIFS('Export from GIS'!$G$2:$G$179,'Export from GIS'!$B$2:$B$179,'Constraint 1'!$A14,'Export from GIS'!$C$2:$C$179,'Constraint 1'!$B14,'Export from GIS'!$E$2:$E$179,'Constraint 1'!I$5,'Export from GIS'!$D$2:$D$179,5101)+SUMIFS('Export from GIS'!$G$2:$G$179,'Export from GIS'!$B$2:$B$179,'Constraint 1'!$A14,'Export from GIS'!$C$2:$C$179,'Constraint 1'!$B14,'Export from GIS'!$E$2:$E$179,'Constraint 1'!I$5,'Export from GIS'!$D$2:$D$179,5102)</f>
        <v>29055</v>
      </c>
      <c r="J14" s="50">
        <f>SUMIFS('Export from GIS'!$G$2:$G$179,'Export from GIS'!$B$2:$B$179,'Constraint 1'!$A14,'Export from GIS'!$C$2:$C$179,'Constraint 1'!$B14,'Export from GIS'!$E$2:$E$179,'Constraint 1'!J$5,'Export from GIS'!$D$2:$D$179,5101)+SUMIFS('Export from GIS'!$G$2:$G$179,'Export from GIS'!$B$2:$B$179,'Constraint 1'!$A14,'Export from GIS'!$C$2:$C$179,'Constraint 1'!$B14,'Export from GIS'!$E$2:$E$179,'Constraint 1'!J$5,'Export from GIS'!$D$2:$D$179,5102)</f>
        <v>32434</v>
      </c>
      <c r="K14" s="50">
        <f>SUMIFS('Export from GIS'!$G$2:$G$179,'Export from GIS'!$B$2:$B$179,'Constraint 1'!$A14,'Export from GIS'!$C$2:$C$179,'Constraint 1'!$B14,'Export from GIS'!$E$2:$E$179,'Constraint 1'!K$5,'Export from GIS'!$D$2:$D$179,'Constraint 1'!K$4)</f>
        <v>254348</v>
      </c>
      <c r="L14" s="50">
        <f>SUMIFS('Export from GIS'!$G$2:$G$179,'Export from GIS'!$B$2:$B$179,'Constraint 1'!$A14,'Export from GIS'!$C$2:$C$179,'Constraint 1'!$B14,'Export from GIS'!$E$2:$E$179,'Constraint 1'!L$5,'Export from GIS'!$D$2:$D$179,'Constraint 1'!L$4)</f>
        <v>103290</v>
      </c>
      <c r="M14" s="50">
        <f>SUMIFS('Export from GIS'!$G$2:$G$179,'Export from GIS'!$B$2:$B$179,'Constraint 1'!$A14,'Export from GIS'!$C$2:$C$179,'Constraint 1'!$B14,'Export from GIS'!$E$2:$E$179,'Constraint 1'!M$5,'Export from GIS'!$D$2:$D$179,'Constraint 1'!M$4)</f>
        <v>6610</v>
      </c>
      <c r="N14" s="50">
        <f>SUMIFS('Export from GIS'!$G$2:$G$179,'Export from GIS'!$B$2:$B$179,'Constraint 1'!$A14,'Export from GIS'!$C$2:$C$179,'Constraint 1'!$B14,'Export from GIS'!$E$2:$E$179,'Constraint 1'!N$5,'Export from GIS'!$D$2:$D$179,'Constraint 1'!N$4)</f>
        <v>8420</v>
      </c>
      <c r="O14" s="50">
        <f>SUMIFS('Export from GIS'!$G$2:$G$179,'Export from GIS'!$B$2:$B$179,'Constraint 1'!$A14,'Export from GIS'!$C$2:$C$179,'Constraint 1'!$B14,'Export from GIS'!$E$2:$E$179,'Constraint 1'!O$5,'Export from GIS'!$D$2:$D$179,'Constraint 1'!O$4)</f>
        <v>20744</v>
      </c>
      <c r="P14" s="50">
        <f>SUMIFS('Export from GIS'!$G$2:$G$179,'Export from GIS'!$B$2:$B$179,'Constraint 1'!$A14,'Export from GIS'!$C$2:$C$179,'Constraint 1'!$B14,'Export from GIS'!$E$2:$E$179,'Constraint 1'!P$5,'Export from GIS'!$D$2:$D$179,'Constraint 1'!P$4)</f>
        <v>54157</v>
      </c>
      <c r="Q14" s="50">
        <f>SUMIFS('Export from GIS'!$G$2:$G$179,'Export from GIS'!$B$2:$B$179,'Constraint 1'!$A14,'Export from GIS'!$C$2:$C$179,'Constraint 1'!$B14,'Export from GIS'!$E$2:$E$179,'Constraint 1'!Q$5,'Export from GIS'!$D$2:$D$179,'Constraint 1'!Q$4)</f>
        <v>8156</v>
      </c>
      <c r="R14" s="51">
        <f>SUMIFS('Export from GIS'!$G$2:$G$179,'Export from GIS'!$B$2:$B$179,'Constraint 1'!$A14,'Export from GIS'!$C$2:$C$179,'Constraint 1'!$B14,'Export from GIS'!$E$2:$E$179,'Constraint 1'!R$5,'Export from GIS'!$D$2:$D$179,'Constraint 1'!R$4)</f>
        <v>19762</v>
      </c>
      <c r="S14" s="2"/>
      <c r="T14" s="2"/>
      <c r="U14" s="2"/>
      <c r="V14" s="2"/>
      <c r="W14" s="182">
        <v>120</v>
      </c>
      <c r="X14" s="180" t="s">
        <v>61</v>
      </c>
      <c r="Y14" s="34" t="s">
        <v>24</v>
      </c>
      <c r="Z14" s="86">
        <f>f_values!F17</f>
        <v>0.73529371041384162</v>
      </c>
      <c r="AA14" s="78">
        <v>16151482</v>
      </c>
      <c r="AB14" s="159">
        <v>121303</v>
      </c>
      <c r="AC14" s="80">
        <f t="shared" si="0"/>
        <v>133.14989736445099</v>
      </c>
      <c r="AD14" s="288"/>
      <c r="AE14" s="282"/>
      <c r="AF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row>
    <row r="15" spans="1:77" ht="15.75" thickBot="1" x14ac:dyDescent="0.3">
      <c r="A15" s="29" t="s">
        <v>15</v>
      </c>
      <c r="B15" s="30" t="s">
        <v>14</v>
      </c>
      <c r="C15" s="58">
        <f>SUMIFS('Export from GIS'!$G$2:$G$179,'Export from GIS'!$B$2:$B$179,'Constraint 1'!$A15,'Export from GIS'!$C$2:$C$179,'Constraint 1'!$B15,'Export from GIS'!$E$2:$E$179,'Constraint 1'!C$5,'Export from GIS'!$D$2:$D$179,'Constraint 1'!C$4)</f>
        <v>13795281</v>
      </c>
      <c r="D15" s="59">
        <f>SUMIFS('Export from GIS'!$G$2:$G$179,'Export from GIS'!$B$2:$B$179,'Constraint 1'!$A15,'Export from GIS'!$C$2:$C$179,'Constraint 1'!$B15,'Export from GIS'!$E$2:$E$179,'Constraint 1'!D$5,'Export from GIS'!$D$2:$D$179,'Constraint 1'!D$4)</f>
        <v>2149618</v>
      </c>
      <c r="E15" s="59">
        <f>SUMIFS('Export from GIS'!$G$2:$G$179,'Export from GIS'!$B$2:$B$179,'Constraint 1'!$A15,'Export from GIS'!$C$2:$C$179,'Constraint 1'!$B15,'Export from GIS'!$E$2:$E$179,'Constraint 1'!E$5,'Export from GIS'!$D$2:$D$179,'Constraint 1'!E$4)</f>
        <v>25240764</v>
      </c>
      <c r="F15" s="59">
        <f>SUMIFS('Export from GIS'!$G$2:$G$179,'Export from GIS'!$B$2:$B$179,'Constraint 1'!$A15,'Export from GIS'!$C$2:$C$179,'Constraint 1'!$B15,'Export from GIS'!$E$2:$E$179,'Constraint 1'!F$5,'Export from GIS'!$D$2:$D$179,'Constraint 1'!F$4)</f>
        <v>9661334</v>
      </c>
      <c r="G15" s="59">
        <f>SUMIFS('Export from GIS'!$G$2:$G$179,'Export from GIS'!$B$2:$B$179,'Constraint 1'!$A15,'Export from GIS'!$C$2:$C$179,'Constraint 1'!$B15,'Export from GIS'!$E$2:$E$179,'Constraint 1'!G$5,'Export from GIS'!$D$2:$D$179,'Constraint 1'!G$4)</f>
        <v>594090</v>
      </c>
      <c r="H15" s="59">
        <f>SUMIFS('Export from GIS'!$G$2:$G$179,'Export from GIS'!$B$2:$B$179,'Constraint 1'!$A15,'Export from GIS'!$C$2:$C$179,'Constraint 1'!$B15,'Export from GIS'!$E$2:$E$179,'Constraint 1'!H$5,'Export from GIS'!$D$2:$D$179,'Constraint 1'!H$4)</f>
        <v>1666781</v>
      </c>
      <c r="I15" s="59">
        <f>SUMIFS('Export from GIS'!$G$2:$G$179,'Export from GIS'!$B$2:$B$179,'Constraint 1'!$A15,'Export from GIS'!$C$2:$C$179,'Constraint 1'!$B15,'Export from GIS'!$E$2:$E$179,'Constraint 1'!I$5,'Export from GIS'!$D$2:$D$179,5101)+SUMIFS('Export from GIS'!$G$2:$G$179,'Export from GIS'!$B$2:$B$179,'Constraint 1'!$A15,'Export from GIS'!$C$2:$C$179,'Constraint 1'!$B15,'Export from GIS'!$E$2:$E$179,'Constraint 1'!I$5,'Export from GIS'!$D$2:$D$179,5102)</f>
        <v>3181104</v>
      </c>
      <c r="J15" s="59">
        <f>SUMIFS('Export from GIS'!$G$2:$G$179,'Export from GIS'!$B$2:$B$179,'Constraint 1'!$A15,'Export from GIS'!$C$2:$C$179,'Constraint 1'!$B15,'Export from GIS'!$E$2:$E$179,'Constraint 1'!J$5,'Export from GIS'!$D$2:$D$179,5101)+SUMIFS('Export from GIS'!$G$2:$G$179,'Export from GIS'!$B$2:$B$179,'Constraint 1'!$A15,'Export from GIS'!$C$2:$C$179,'Constraint 1'!$B15,'Export from GIS'!$E$2:$E$179,'Constraint 1'!J$5,'Export from GIS'!$D$2:$D$179,5102)</f>
        <v>5557403</v>
      </c>
      <c r="K15" s="59">
        <f>SUMIFS('Export from GIS'!$G$2:$G$179,'Export from GIS'!$B$2:$B$179,'Constraint 1'!$A15,'Export from GIS'!$C$2:$C$179,'Constraint 1'!$B15,'Export from GIS'!$E$2:$E$179,'Constraint 1'!K$5,'Export from GIS'!$D$2:$D$179,'Constraint 1'!K$4)</f>
        <v>795996</v>
      </c>
      <c r="L15" s="59">
        <f>SUMIFS('Export from GIS'!$G$2:$G$179,'Export from GIS'!$B$2:$B$179,'Constraint 1'!$A15,'Export from GIS'!$C$2:$C$179,'Constraint 1'!$B15,'Export from GIS'!$E$2:$E$179,'Constraint 1'!L$5,'Export from GIS'!$D$2:$D$179,'Constraint 1'!L$4)</f>
        <v>183985</v>
      </c>
      <c r="M15" s="59">
        <f>SUMIFS('Export from GIS'!$G$2:$G$179,'Export from GIS'!$B$2:$B$179,'Constraint 1'!$A15,'Export from GIS'!$C$2:$C$179,'Constraint 1'!$B15,'Export from GIS'!$E$2:$E$179,'Constraint 1'!M$5,'Export from GIS'!$D$2:$D$179,'Constraint 1'!M$4)</f>
        <v>17730</v>
      </c>
      <c r="N15" s="59">
        <f>SUMIFS('Export from GIS'!$G$2:$G$179,'Export from GIS'!$B$2:$B$179,'Constraint 1'!$A15,'Export from GIS'!$C$2:$C$179,'Constraint 1'!$B15,'Export from GIS'!$E$2:$E$179,'Constraint 1'!N$5,'Export from GIS'!$D$2:$D$179,'Constraint 1'!N$4)</f>
        <v>33421</v>
      </c>
      <c r="O15" s="59">
        <f>SUMIFS('Export from GIS'!$G$2:$G$179,'Export from GIS'!$B$2:$B$179,'Constraint 1'!$A15,'Export from GIS'!$C$2:$C$179,'Constraint 1'!$B15,'Export from GIS'!$E$2:$E$179,'Constraint 1'!O$5,'Export from GIS'!$D$2:$D$179,'Constraint 1'!O$4)</f>
        <v>189820</v>
      </c>
      <c r="P15" s="59">
        <f>SUMIFS('Export from GIS'!$G$2:$G$179,'Export from GIS'!$B$2:$B$179,'Constraint 1'!$A15,'Export from GIS'!$C$2:$C$179,'Constraint 1'!$B15,'Export from GIS'!$E$2:$E$179,'Constraint 1'!P$5,'Export from GIS'!$D$2:$D$179,'Constraint 1'!P$4)</f>
        <v>146454</v>
      </c>
      <c r="Q15" s="59">
        <f>SUMIFS('Export from GIS'!$G$2:$G$179,'Export from GIS'!$B$2:$B$179,'Constraint 1'!$A15,'Export from GIS'!$C$2:$C$179,'Constraint 1'!$B15,'Export from GIS'!$E$2:$E$179,'Constraint 1'!Q$5,'Export from GIS'!$D$2:$D$179,'Constraint 1'!Q$4)</f>
        <v>178244</v>
      </c>
      <c r="R15" s="60">
        <f>SUMIFS('Export from GIS'!$G$2:$G$179,'Export from GIS'!$B$2:$B$179,'Constraint 1'!$A15,'Export from GIS'!$C$2:$C$179,'Constraint 1'!$B15,'Export from GIS'!$E$2:$E$179,'Constraint 1'!R$5,'Export from GIS'!$D$2:$D$179,'Constraint 1'!R$4)</f>
        <v>55614</v>
      </c>
      <c r="S15" s="2"/>
      <c r="T15" s="2"/>
      <c r="U15" s="2"/>
      <c r="V15" s="2"/>
      <c r="W15" s="182">
        <v>120</v>
      </c>
      <c r="X15" s="180" t="s">
        <v>63</v>
      </c>
      <c r="Y15" s="34" t="s">
        <v>25</v>
      </c>
      <c r="Z15" s="86">
        <f>f_values!F18</f>
        <v>0.82524213847403016</v>
      </c>
      <c r="AA15" s="78">
        <v>12766954</v>
      </c>
      <c r="AB15" s="159">
        <v>103039</v>
      </c>
      <c r="AC15" s="80">
        <f t="shared" si="0"/>
        <v>123.90409456613516</v>
      </c>
      <c r="AD15" s="288"/>
      <c r="AE15" s="282"/>
      <c r="AF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row>
    <row r="16" spans="1:77" ht="18.75" thickTop="1" x14ac:dyDescent="0.35">
      <c r="A16" s="85" t="s">
        <v>365</v>
      </c>
      <c r="B16" s="85"/>
      <c r="C16" s="84">
        <f>AE3</f>
        <v>0.84659792432291459</v>
      </c>
      <c r="D16" s="84">
        <f>AE8</f>
        <v>0.81760660281147657</v>
      </c>
      <c r="E16" s="84">
        <f>AE12</f>
        <v>0.82924015819562502</v>
      </c>
      <c r="F16" s="84">
        <f>AE17</f>
        <v>0.90991281236903732</v>
      </c>
      <c r="G16" s="84">
        <f>AE21</f>
        <v>0.74533811166079078</v>
      </c>
      <c r="H16" s="84">
        <f>AE26</f>
        <v>0.82936239446821802</v>
      </c>
      <c r="I16" s="84">
        <f>AE66</f>
        <v>1.063205416749202</v>
      </c>
      <c r="J16" s="84">
        <f>AE71</f>
        <v>1.0773882238732169</v>
      </c>
      <c r="K16" s="84">
        <f>AE30</f>
        <v>0.296980946983677</v>
      </c>
      <c r="L16" s="84">
        <f>AE35</f>
        <v>0.35109053761218678</v>
      </c>
      <c r="M16" s="84">
        <f>AE39</f>
        <v>0.41457208255545819</v>
      </c>
      <c r="N16" s="84">
        <f>AE44</f>
        <v>0.46283304202100695</v>
      </c>
      <c r="O16" s="84">
        <f>AE48</f>
        <v>0.61638498432694222</v>
      </c>
      <c r="P16" s="84">
        <f>AE53</f>
        <v>0.73744345762744679</v>
      </c>
      <c r="Q16" s="84">
        <f>AE57</f>
        <v>0.75382406784178591</v>
      </c>
      <c r="R16" s="84">
        <f>AE62</f>
        <v>0.63668378823038141</v>
      </c>
      <c r="S16" s="85" t="s">
        <v>287</v>
      </c>
      <c r="T16" s="81"/>
      <c r="U16" s="81"/>
      <c r="W16" s="182">
        <v>120</v>
      </c>
      <c r="X16" s="180" t="s">
        <v>65</v>
      </c>
      <c r="Y16" s="34" t="s">
        <v>26</v>
      </c>
      <c r="Z16" s="86">
        <f>f_values!F19</f>
        <v>0.90982703042098989</v>
      </c>
      <c r="AA16" s="78">
        <v>38513096</v>
      </c>
      <c r="AB16" s="159">
        <v>268876</v>
      </c>
      <c r="AC16" s="80">
        <f t="shared" si="0"/>
        <v>143.23738823844448</v>
      </c>
      <c r="AD16" s="288"/>
      <c r="AE16" s="282"/>
    </row>
    <row r="17" spans="1:31" ht="15.75" thickBot="1" x14ac:dyDescent="0.3">
      <c r="S17" s="82"/>
      <c r="T17" s="82"/>
      <c r="U17" s="82"/>
      <c r="W17" s="182">
        <v>120</v>
      </c>
      <c r="X17" s="180" t="s">
        <v>67</v>
      </c>
      <c r="Y17" s="34" t="s">
        <v>27</v>
      </c>
      <c r="Z17" s="86">
        <f>f_values!F20</f>
        <v>0.91173081906146103</v>
      </c>
      <c r="AA17" s="78">
        <v>22130904</v>
      </c>
      <c r="AB17" s="159">
        <v>144737</v>
      </c>
      <c r="AC17" s="80">
        <f t="shared" si="0"/>
        <v>152.90426083171545</v>
      </c>
      <c r="AD17" s="288" t="s">
        <v>9</v>
      </c>
      <c r="AE17" s="282">
        <f>SUMPRODUCT(Z17:Z20,AA17:AA20)/SUM(AA17:AA20)</f>
        <v>0.90991281236903732</v>
      </c>
    </row>
    <row r="18" spans="1:31" ht="16.5" thickTop="1" thickBot="1" x14ac:dyDescent="0.3">
      <c r="A18" s="146"/>
      <c r="B18" s="208"/>
      <c r="C18" s="280" t="s">
        <v>294</v>
      </c>
      <c r="D18" s="280"/>
      <c r="E18" s="280"/>
      <c r="F18" s="280"/>
      <c r="G18" s="280"/>
      <c r="H18" s="280"/>
      <c r="I18" s="280"/>
      <c r="J18" s="280"/>
      <c r="K18" s="280"/>
      <c r="L18" s="280"/>
      <c r="M18" s="280"/>
      <c r="N18" s="280"/>
      <c r="O18" s="280"/>
      <c r="P18" s="280"/>
      <c r="Q18" s="280"/>
      <c r="R18" s="281"/>
      <c r="S18" s="82"/>
      <c r="T18" s="82"/>
      <c r="U18" s="82"/>
      <c r="W18" s="182">
        <v>120</v>
      </c>
      <c r="X18" s="180" t="s">
        <v>69</v>
      </c>
      <c r="Y18" s="34" t="s">
        <v>28</v>
      </c>
      <c r="Z18" s="86">
        <f>f_values!F21</f>
        <v>0.92100323918115912</v>
      </c>
      <c r="AA18" s="78">
        <v>17854454</v>
      </c>
      <c r="AB18" s="159">
        <v>122647</v>
      </c>
      <c r="AC18" s="80">
        <f t="shared" si="0"/>
        <v>145.57595375345502</v>
      </c>
      <c r="AD18" s="288"/>
      <c r="AE18" s="282"/>
    </row>
    <row r="19" spans="1:31" x14ac:dyDescent="0.25">
      <c r="A19" s="9" t="s">
        <v>7</v>
      </c>
      <c r="B19" s="10" t="s">
        <v>8</v>
      </c>
      <c r="C19" s="11">
        <f>C6*C$16*$T$4*$T$6/1000</f>
        <v>1.1865408548555376</v>
      </c>
      <c r="D19" s="12">
        <f t="shared" ref="D19:R19" si="1">D6*D$16*$T$4*$T$6/1000</f>
        <v>3.4854569477853238E-2</v>
      </c>
      <c r="E19" s="12">
        <f t="shared" si="1"/>
        <v>913.52016410667215</v>
      </c>
      <c r="F19" s="12">
        <f t="shared" si="1"/>
        <v>216.10937935026749</v>
      </c>
      <c r="G19" s="12">
        <f t="shared" si="1"/>
        <v>451.72603331428024</v>
      </c>
      <c r="H19" s="12">
        <f t="shared" si="1"/>
        <v>343.64835667302043</v>
      </c>
      <c r="I19" s="12">
        <f t="shared" si="1"/>
        <v>0.77855343052293802</v>
      </c>
      <c r="J19" s="12">
        <f t="shared" si="1"/>
        <v>0.26901306561890354</v>
      </c>
      <c r="K19" s="12">
        <f t="shared" si="1"/>
        <v>1782.7593939084691</v>
      </c>
      <c r="L19" s="12">
        <f t="shared" si="1"/>
        <v>476.59620974736339</v>
      </c>
      <c r="M19" s="12">
        <f t="shared" si="1"/>
        <v>21.350628080439119</v>
      </c>
      <c r="N19" s="12">
        <f t="shared" si="1"/>
        <v>20.235597483487165</v>
      </c>
      <c r="O19" s="12">
        <f t="shared" si="1"/>
        <v>25.830827046639634</v>
      </c>
      <c r="P19" s="12">
        <f t="shared" si="1"/>
        <v>56.407035325054245</v>
      </c>
      <c r="Q19" s="12">
        <f t="shared" si="1"/>
        <v>1.423619366841248</v>
      </c>
      <c r="R19" s="13">
        <f t="shared" si="1"/>
        <v>1.4426617957512211</v>
      </c>
      <c r="S19" s="82"/>
      <c r="T19" s="82"/>
      <c r="U19" s="82"/>
      <c r="W19" s="182">
        <v>120</v>
      </c>
      <c r="X19" s="180" t="s">
        <v>71</v>
      </c>
      <c r="Y19" s="34" t="s">
        <v>29</v>
      </c>
      <c r="Z19" s="86">
        <f>f_values!F22</f>
        <v>0.92172366702989572</v>
      </c>
      <c r="AA19" s="78">
        <v>7454005</v>
      </c>
      <c r="AB19" s="159">
        <v>46978</v>
      </c>
      <c r="AC19" s="80">
        <f t="shared" si="0"/>
        <v>158.67012218485249</v>
      </c>
      <c r="AD19" s="288"/>
      <c r="AE19" s="282"/>
    </row>
    <row r="20" spans="1:31" x14ac:dyDescent="0.25">
      <c r="A20" s="14" t="s">
        <v>7</v>
      </c>
      <c r="B20" s="15" t="s">
        <v>11</v>
      </c>
      <c r="C20" s="16">
        <f t="shared" ref="C20:R20" si="2">C7*C$16*$T$4*$T$6/1000</f>
        <v>2.6794062366688354</v>
      </c>
      <c r="D20" s="17">
        <f t="shared" si="2"/>
        <v>0.30665153245047239</v>
      </c>
      <c r="E20" s="17">
        <f t="shared" si="2"/>
        <v>1297.7751353840788</v>
      </c>
      <c r="F20" s="17">
        <f t="shared" si="2"/>
        <v>470.95694091705633</v>
      </c>
      <c r="G20" s="17">
        <f t="shared" si="2"/>
        <v>195.07697874930403</v>
      </c>
      <c r="H20" s="17">
        <f t="shared" si="2"/>
        <v>142.63803240422351</v>
      </c>
      <c r="I20" s="17">
        <f t="shared" si="2"/>
        <v>4.0506212608394447</v>
      </c>
      <c r="J20" s="17">
        <f t="shared" si="2"/>
        <v>0.4278416375822931</v>
      </c>
      <c r="K20" s="17">
        <f t="shared" si="2"/>
        <v>96.09639988956225</v>
      </c>
      <c r="L20" s="17">
        <f t="shared" si="2"/>
        <v>41.801401152967131</v>
      </c>
      <c r="M20" s="17">
        <f t="shared" si="2"/>
        <v>3.8453592060223265</v>
      </c>
      <c r="N20" s="17">
        <f t="shared" si="2"/>
        <v>1.1145343634995262</v>
      </c>
      <c r="O20" s="17">
        <f t="shared" si="2"/>
        <v>4.4488819013765708</v>
      </c>
      <c r="P20" s="17">
        <f t="shared" si="2"/>
        <v>12.151025463322693</v>
      </c>
      <c r="Q20" s="17">
        <f t="shared" si="2"/>
        <v>0.99810075702591672</v>
      </c>
      <c r="R20" s="18">
        <f t="shared" si="2"/>
        <v>0.70542017000773327</v>
      </c>
      <c r="S20" s="82"/>
      <c r="T20" s="82"/>
      <c r="U20" s="82"/>
      <c r="W20" s="182">
        <v>120</v>
      </c>
      <c r="X20" s="180" t="s">
        <v>73</v>
      </c>
      <c r="Y20" s="34" t="s">
        <v>30</v>
      </c>
      <c r="Z20" s="86">
        <f>f_values!F23</f>
        <v>0.86408505209065201</v>
      </c>
      <c r="AA20" s="78">
        <v>7119829</v>
      </c>
      <c r="AB20" s="159">
        <v>41054</v>
      </c>
      <c r="AC20" s="80">
        <f t="shared" si="0"/>
        <v>173.42595118624251</v>
      </c>
      <c r="AD20" s="288"/>
      <c r="AE20" s="282"/>
    </row>
    <row r="21" spans="1:31" x14ac:dyDescent="0.25">
      <c r="A21" s="14" t="s">
        <v>7</v>
      </c>
      <c r="B21" s="15" t="s">
        <v>12</v>
      </c>
      <c r="C21" s="16">
        <f t="shared" ref="C21:R21" si="3">C8*C$16*$T$4*$T$6/1000</f>
        <v>11.648865731472062</v>
      </c>
      <c r="D21" s="17">
        <f t="shared" si="3"/>
        <v>0.49757902633900841</v>
      </c>
      <c r="E21" s="17">
        <f t="shared" si="3"/>
        <v>1255.3184787817465</v>
      </c>
      <c r="F21" s="17">
        <f t="shared" si="3"/>
        <v>593.39043226880642</v>
      </c>
      <c r="G21" s="17">
        <f t="shared" si="3"/>
        <v>263.34204919344887</v>
      </c>
      <c r="H21" s="17">
        <f t="shared" si="3"/>
        <v>567.81336764976152</v>
      </c>
      <c r="I21" s="17">
        <f t="shared" si="3"/>
        <v>16.349398767844182</v>
      </c>
      <c r="J21" s="17">
        <f t="shared" si="3"/>
        <v>4.9121469029873959</v>
      </c>
      <c r="K21" s="17">
        <f t="shared" si="3"/>
        <v>346.80740350318797</v>
      </c>
      <c r="L21" s="17">
        <f t="shared" si="3"/>
        <v>189.73763332774564</v>
      </c>
      <c r="M21" s="17">
        <f t="shared" si="3"/>
        <v>2.8106494737762864</v>
      </c>
      <c r="N21" s="17">
        <f t="shared" si="3"/>
        <v>4.0197882799000082</v>
      </c>
      <c r="O21" s="17">
        <f t="shared" si="3"/>
        <v>19.64277792888554</v>
      </c>
      <c r="P21" s="17">
        <f t="shared" si="3"/>
        <v>43.746974766235056</v>
      </c>
      <c r="Q21" s="17">
        <f t="shared" si="3"/>
        <v>2.3218308966374495</v>
      </c>
      <c r="R21" s="18">
        <f t="shared" si="3"/>
        <v>0.51569476795296199</v>
      </c>
      <c r="S21" s="82"/>
      <c r="T21" s="82"/>
      <c r="U21" s="82"/>
      <c r="W21" s="182">
        <v>130</v>
      </c>
      <c r="X21" s="180" t="s">
        <v>44</v>
      </c>
      <c r="Y21" s="76" t="s">
        <v>285</v>
      </c>
      <c r="Z21" s="86">
        <f>f_values!F24</f>
        <v>0.73181455260199513</v>
      </c>
      <c r="AA21" s="78">
        <v>1477122</v>
      </c>
      <c r="AB21" s="159">
        <v>11139</v>
      </c>
      <c r="AC21" s="80">
        <f t="shared" si="0"/>
        <v>132.60813358470239</v>
      </c>
      <c r="AD21" s="288" t="s">
        <v>10</v>
      </c>
      <c r="AE21" s="282">
        <f>SUMPRODUCT(Z21:Z25,AA21:AA25)/SUM(AA21:AA25)</f>
        <v>0.74533811166079078</v>
      </c>
    </row>
    <row r="22" spans="1:31" x14ac:dyDescent="0.25">
      <c r="A22" s="14" t="s">
        <v>7</v>
      </c>
      <c r="B22" s="15" t="s">
        <v>13</v>
      </c>
      <c r="C22" s="16">
        <f t="shared" ref="C22:R22" si="4">C9*C$16*$T$4*$T$6/1000</f>
        <v>13.522192220476073</v>
      </c>
      <c r="D22" s="17">
        <f t="shared" si="4"/>
        <v>1.2848115438560386</v>
      </c>
      <c r="E22" s="17">
        <f t="shared" si="4"/>
        <v>1170.2823965716616</v>
      </c>
      <c r="F22" s="17">
        <f t="shared" si="4"/>
        <v>778.60438631143631</v>
      </c>
      <c r="G22" s="17">
        <f t="shared" si="4"/>
        <v>112.55487966402147</v>
      </c>
      <c r="H22" s="17">
        <f t="shared" si="4"/>
        <v>360.0342519602558</v>
      </c>
      <c r="I22" s="17">
        <f t="shared" si="4"/>
        <v>11.418188252636378</v>
      </c>
      <c r="J22" s="17">
        <f t="shared" si="4"/>
        <v>7.4934505746829974</v>
      </c>
      <c r="K22" s="17">
        <f t="shared" si="4"/>
        <v>61.006108261286549</v>
      </c>
      <c r="L22" s="17">
        <f t="shared" si="4"/>
        <v>34.625872430640648</v>
      </c>
      <c r="M22" s="17">
        <f t="shared" si="4"/>
        <v>0.31898834320147168</v>
      </c>
      <c r="N22" s="17">
        <f t="shared" si="4"/>
        <v>0.36603613961273351</v>
      </c>
      <c r="O22" s="17">
        <f t="shared" si="4"/>
        <v>6.5409048658818989</v>
      </c>
      <c r="P22" s="17">
        <f t="shared" si="4"/>
        <v>14.475675849236268</v>
      </c>
      <c r="Q22" s="17">
        <f t="shared" si="4"/>
        <v>2.0448005517055932</v>
      </c>
      <c r="R22" s="18">
        <f t="shared" si="4"/>
        <v>0.84888412800968527</v>
      </c>
      <c r="S22" s="82"/>
      <c r="T22" s="82"/>
      <c r="U22" s="82"/>
      <c r="W22" s="182">
        <v>130</v>
      </c>
      <c r="X22" s="180" t="s">
        <v>52</v>
      </c>
      <c r="Y22" s="76" t="s">
        <v>53</v>
      </c>
      <c r="Z22" s="86">
        <f>f_values!F25</f>
        <v>0.69731385390140266</v>
      </c>
      <c r="AA22" s="78">
        <v>2469788</v>
      </c>
      <c r="AB22" s="159">
        <v>18785</v>
      </c>
      <c r="AC22" s="80">
        <f t="shared" si="0"/>
        <v>131.47660367314347</v>
      </c>
      <c r="AD22" s="288"/>
      <c r="AE22" s="282"/>
    </row>
    <row r="23" spans="1:31" ht="15.75" thickBot="1" x14ac:dyDescent="0.3">
      <c r="A23" s="39" t="s">
        <v>7</v>
      </c>
      <c r="B23" s="37" t="s">
        <v>14</v>
      </c>
      <c r="C23" s="202">
        <f t="shared" ref="C23:R23" si="5">C10*C$16*$T$4*$T$6/1000</f>
        <v>806.87587142089467</v>
      </c>
      <c r="D23" s="203">
        <f t="shared" si="5"/>
        <v>68.671228253767453</v>
      </c>
      <c r="E23" s="203">
        <f t="shared" si="5"/>
        <v>2242.1068370427229</v>
      </c>
      <c r="F23" s="203">
        <f t="shared" si="5"/>
        <v>879.71105909390906</v>
      </c>
      <c r="G23" s="203">
        <f t="shared" si="5"/>
        <v>71.920305437683851</v>
      </c>
      <c r="H23" s="203">
        <f t="shared" si="5"/>
        <v>257.51294301940089</v>
      </c>
      <c r="I23" s="203">
        <f t="shared" si="5"/>
        <v>818.05982602152994</v>
      </c>
      <c r="J23" s="203">
        <f t="shared" si="5"/>
        <v>787.93089789126884</v>
      </c>
      <c r="K23" s="203">
        <f t="shared" si="5"/>
        <v>30.347606878468344</v>
      </c>
      <c r="L23" s="203">
        <f t="shared" si="5"/>
        <v>14.669787967413427</v>
      </c>
      <c r="M23" s="203">
        <f t="shared" si="5"/>
        <v>0.57807931191533091</v>
      </c>
      <c r="N23" s="203">
        <f t="shared" si="5"/>
        <v>1.17168498752828</v>
      </c>
      <c r="O23" s="203">
        <f t="shared" si="5"/>
        <v>16.972283820439216</v>
      </c>
      <c r="P23" s="203">
        <f t="shared" si="5"/>
        <v>12.783486470322298</v>
      </c>
      <c r="Q23" s="203">
        <f t="shared" si="5"/>
        <v>17.081374462389761</v>
      </c>
      <c r="R23" s="204">
        <f t="shared" si="5"/>
        <v>4.287874308595149</v>
      </c>
      <c r="S23" s="82"/>
      <c r="T23" s="82"/>
      <c r="U23" s="82"/>
      <c r="W23" s="182">
        <v>130</v>
      </c>
      <c r="X23" s="180" t="s">
        <v>61</v>
      </c>
      <c r="Y23" s="34" t="s">
        <v>24</v>
      </c>
      <c r="Z23" s="86">
        <f>f_values!F26</f>
        <v>0.62448433920580249</v>
      </c>
      <c r="AA23" s="78">
        <v>1903276</v>
      </c>
      <c r="AB23" s="159">
        <v>14488</v>
      </c>
      <c r="AC23" s="80">
        <f t="shared" si="0"/>
        <v>131.36913307564882</v>
      </c>
      <c r="AD23" s="288"/>
      <c r="AE23" s="282"/>
    </row>
    <row r="24" spans="1:31" x14ac:dyDescent="0.25">
      <c r="A24" s="38" t="s">
        <v>15</v>
      </c>
      <c r="B24" s="36" t="s">
        <v>8</v>
      </c>
      <c r="C24" s="205">
        <f t="shared" ref="C24:R24" si="6">C11*C$16*$T$4*$T$6/1000</f>
        <v>29.757925505929688</v>
      </c>
      <c r="D24" s="206">
        <f t="shared" si="6"/>
        <v>3.191339324555952</v>
      </c>
      <c r="E24" s="206">
        <f t="shared" si="6"/>
        <v>2883.6534277021105</v>
      </c>
      <c r="F24" s="206">
        <f t="shared" si="6"/>
        <v>2073.9265300492893</v>
      </c>
      <c r="G24" s="206">
        <f t="shared" si="6"/>
        <v>434.00472530381091</v>
      </c>
      <c r="H24" s="206">
        <f t="shared" si="6"/>
        <v>1059.4382961112058</v>
      </c>
      <c r="I24" s="206">
        <f t="shared" si="6"/>
        <v>3.7987691617198935</v>
      </c>
      <c r="J24" s="206">
        <f t="shared" si="6"/>
        <v>2.6451066023133731</v>
      </c>
      <c r="K24" s="206">
        <f t="shared" si="6"/>
        <v>949.22572005295171</v>
      </c>
      <c r="L24" s="206">
        <f t="shared" si="6"/>
        <v>393.3894059697073</v>
      </c>
      <c r="M24" s="206">
        <f t="shared" si="6"/>
        <v>20.446334433923372</v>
      </c>
      <c r="N24" s="206">
        <f t="shared" si="6"/>
        <v>19.999899756837969</v>
      </c>
      <c r="O24" s="206">
        <f t="shared" si="6"/>
        <v>34.078409476375185</v>
      </c>
      <c r="P24" s="206">
        <f t="shared" si="6"/>
        <v>70.31622185901027</v>
      </c>
      <c r="Q24" s="206">
        <f t="shared" si="6"/>
        <v>2.9051776515368153</v>
      </c>
      <c r="R24" s="207">
        <f t="shared" si="6"/>
        <v>1.1505194395217107</v>
      </c>
      <c r="S24" s="82"/>
      <c r="T24" s="82"/>
      <c r="U24" s="82"/>
      <c r="W24" s="182">
        <v>130</v>
      </c>
      <c r="X24" s="180" t="s">
        <v>63</v>
      </c>
      <c r="Y24" s="34" t="s">
        <v>25</v>
      </c>
      <c r="Z24" s="86">
        <f>f_values!F27</f>
        <v>0.77163376230525371</v>
      </c>
      <c r="AA24" s="78">
        <v>2181298</v>
      </c>
      <c r="AB24" s="159">
        <v>15568</v>
      </c>
      <c r="AC24" s="80">
        <f t="shared" si="0"/>
        <v>140.11420863309351</v>
      </c>
      <c r="AD24" s="288"/>
      <c r="AE24" s="282"/>
    </row>
    <row r="25" spans="1:31" x14ac:dyDescent="0.25">
      <c r="A25" s="14" t="s">
        <v>15</v>
      </c>
      <c r="B25" s="15" t="s">
        <v>11</v>
      </c>
      <c r="C25" s="16">
        <f t="shared" ref="C25:R25" si="7">C12*C$16*$T$4*$T$6/1000</f>
        <v>10.861097896910346</v>
      </c>
      <c r="D25" s="17">
        <f t="shared" si="7"/>
        <v>1.7169738659041005</v>
      </c>
      <c r="E25" s="17">
        <f t="shared" si="7"/>
        <v>109.07460175235644</v>
      </c>
      <c r="F25" s="17">
        <f t="shared" si="7"/>
        <v>145.86946962184268</v>
      </c>
      <c r="G25" s="17">
        <f t="shared" si="7"/>
        <v>3.389931892693375</v>
      </c>
      <c r="H25" s="17">
        <f t="shared" si="7"/>
        <v>28.74681193787702</v>
      </c>
      <c r="I25" s="17">
        <f t="shared" si="7"/>
        <v>2.3570945127704781</v>
      </c>
      <c r="J25" s="17">
        <f t="shared" si="7"/>
        <v>3.124533588054716</v>
      </c>
      <c r="K25" s="17">
        <f t="shared" si="7"/>
        <v>3.9755829637485096</v>
      </c>
      <c r="L25" s="17">
        <f t="shared" si="7"/>
        <v>1.8654914843593451</v>
      </c>
      <c r="M25" s="17">
        <f t="shared" si="7"/>
        <v>0</v>
      </c>
      <c r="N25" s="17">
        <f t="shared" si="7"/>
        <v>0</v>
      </c>
      <c r="O25" s="17">
        <f t="shared" si="7"/>
        <v>0.40061942056329602</v>
      </c>
      <c r="P25" s="17">
        <f t="shared" si="7"/>
        <v>0.33775647802794689</v>
      </c>
      <c r="Q25" s="17">
        <f t="shared" si="7"/>
        <v>0.17729942075638802</v>
      </c>
      <c r="R25" s="18">
        <f t="shared" si="7"/>
        <v>0.12233878990846779</v>
      </c>
      <c r="S25" s="82"/>
      <c r="T25" s="82"/>
      <c r="U25" s="82"/>
      <c r="W25" s="182">
        <v>130</v>
      </c>
      <c r="X25" s="180" t="s">
        <v>65</v>
      </c>
      <c r="Y25" s="34" t="s">
        <v>26</v>
      </c>
      <c r="Z25" s="86">
        <f>f_values!F28</f>
        <v>0.81245034223263601</v>
      </c>
      <c r="AA25" s="78">
        <v>4637681</v>
      </c>
      <c r="AB25" s="159">
        <v>32083</v>
      </c>
      <c r="AC25" s="80">
        <f t="shared" si="0"/>
        <v>144.55259794906959</v>
      </c>
      <c r="AD25" s="288"/>
      <c r="AE25" s="282"/>
    </row>
    <row r="26" spans="1:31" x14ac:dyDescent="0.25">
      <c r="A26" s="14" t="s">
        <v>15</v>
      </c>
      <c r="B26" s="15" t="s">
        <v>12</v>
      </c>
      <c r="C26" s="16">
        <f t="shared" ref="C26:R26" si="8">C13*C$16*$T$4*$T$6/1000</f>
        <v>51.113349680995967</v>
      </c>
      <c r="D26" s="17">
        <f t="shared" si="8"/>
        <v>6.6324983466009497</v>
      </c>
      <c r="E26" s="17">
        <f t="shared" si="8"/>
        <v>3526.2103811550473</v>
      </c>
      <c r="F26" s="17">
        <f t="shared" si="8"/>
        <v>2828.9147480564002</v>
      </c>
      <c r="G26" s="17">
        <f t="shared" si="8"/>
        <v>337.71003008306451</v>
      </c>
      <c r="H26" s="17">
        <f t="shared" si="8"/>
        <v>930.64420472329243</v>
      </c>
      <c r="I26" s="17">
        <f t="shared" si="8"/>
        <v>21.732737386524587</v>
      </c>
      <c r="J26" s="17">
        <f t="shared" si="8"/>
        <v>42.782353746013207</v>
      </c>
      <c r="K26" s="17">
        <f t="shared" si="8"/>
        <v>450.97433784207794</v>
      </c>
      <c r="L26" s="17">
        <f t="shared" si="8"/>
        <v>228.24364252019876</v>
      </c>
      <c r="M26" s="17">
        <f t="shared" si="8"/>
        <v>10.851784938600938</v>
      </c>
      <c r="N26" s="17">
        <f t="shared" si="8"/>
        <v>10.942303407791066</v>
      </c>
      <c r="O26" s="17">
        <f t="shared" si="8"/>
        <v>35.403365983285013</v>
      </c>
      <c r="P26" s="17">
        <f t="shared" si="8"/>
        <v>71.476766126016884</v>
      </c>
      <c r="Q26" s="17">
        <f t="shared" si="8"/>
        <v>8.8545230362391134</v>
      </c>
      <c r="R26" s="18">
        <f t="shared" si="8"/>
        <v>4.3626146184955141</v>
      </c>
      <c r="S26" s="82"/>
      <c r="T26" s="82"/>
      <c r="U26" s="82"/>
      <c r="W26" s="182">
        <v>130</v>
      </c>
      <c r="X26" s="180" t="s">
        <v>67</v>
      </c>
      <c r="Y26" s="34" t="s">
        <v>27</v>
      </c>
      <c r="Z26" s="86">
        <f>f_values!F29</f>
        <v>0.735480908439894</v>
      </c>
      <c r="AA26" s="78">
        <v>3742343</v>
      </c>
      <c r="AB26" s="159">
        <v>24169</v>
      </c>
      <c r="AC26" s="80">
        <f t="shared" si="0"/>
        <v>154.84062228474491</v>
      </c>
      <c r="AD26" s="288" t="s">
        <v>9</v>
      </c>
      <c r="AE26" s="282">
        <f>SUMPRODUCT(Z26:Z29,AA26:AA29)/SUM(AA26:AA29)</f>
        <v>0.82936239446821802</v>
      </c>
    </row>
    <row r="27" spans="1:31" x14ac:dyDescent="0.25">
      <c r="A27" s="14" t="s">
        <v>15</v>
      </c>
      <c r="B27" s="15" t="s">
        <v>13</v>
      </c>
      <c r="C27" s="16">
        <f t="shared" ref="C27:R27" si="9">C14*C$16*$T$4*$T$6/1000</f>
        <v>32.30008128710729</v>
      </c>
      <c r="D27" s="17">
        <f t="shared" si="9"/>
        <v>3.6324299107067151</v>
      </c>
      <c r="E27" s="17">
        <f t="shared" si="9"/>
        <v>495.71999875658884</v>
      </c>
      <c r="F27" s="17">
        <f t="shared" si="9"/>
        <v>591.67566517738453</v>
      </c>
      <c r="G27" s="17">
        <f t="shared" si="9"/>
        <v>20.277922080801435</v>
      </c>
      <c r="H27" s="17">
        <f t="shared" si="9"/>
        <v>121.62106044251706</v>
      </c>
      <c r="I27" s="17">
        <f t="shared" si="9"/>
        <v>6.4872010105660936</v>
      </c>
      <c r="J27" s="17">
        <f t="shared" si="9"/>
        <v>7.3382420271518214</v>
      </c>
      <c r="K27" s="17">
        <f t="shared" si="9"/>
        <v>15.862667079714898</v>
      </c>
      <c r="L27" s="17">
        <f t="shared" si="9"/>
        <v>7.6154697422921815</v>
      </c>
      <c r="M27" s="17">
        <f t="shared" si="9"/>
        <v>0.57546750779523148</v>
      </c>
      <c r="N27" s="17">
        <f t="shared" si="9"/>
        <v>0.81838138490154433</v>
      </c>
      <c r="O27" s="17">
        <f t="shared" si="9"/>
        <v>2.6851209241243983</v>
      </c>
      <c r="P27" s="17">
        <f t="shared" si="9"/>
        <v>8.3869223202932233</v>
      </c>
      <c r="Q27" s="17">
        <f t="shared" si="9"/>
        <v>1.2911197104366969</v>
      </c>
      <c r="R27" s="18">
        <f t="shared" si="9"/>
        <v>2.6422504548318475</v>
      </c>
      <c r="W27" s="182">
        <v>130</v>
      </c>
      <c r="X27" s="180" t="s">
        <v>69</v>
      </c>
      <c r="Y27" s="34" t="s">
        <v>28</v>
      </c>
      <c r="Z27" s="86">
        <f>f_values!F30</f>
        <v>0.84997344862741475</v>
      </c>
      <c r="AA27" s="78">
        <v>12907992</v>
      </c>
      <c r="AB27" s="159">
        <v>81848</v>
      </c>
      <c r="AC27" s="80">
        <f t="shared" si="0"/>
        <v>157.7068712735803</v>
      </c>
      <c r="AD27" s="288"/>
      <c r="AE27" s="282"/>
    </row>
    <row r="28" spans="1:31" ht="15.75" thickBot="1" x14ac:dyDescent="0.3">
      <c r="A28" s="29" t="s">
        <v>15</v>
      </c>
      <c r="B28" s="30" t="s">
        <v>14</v>
      </c>
      <c r="C28" s="31">
        <f t="shared" ref="C28:R28" si="10">C15*C$16*$T$4*$T$6/1000</f>
        <v>2452.6018146107817</v>
      </c>
      <c r="D28" s="32">
        <f t="shared" si="10"/>
        <v>369.0837927677041</v>
      </c>
      <c r="E28" s="32">
        <f t="shared" si="10"/>
        <v>4395.4375777910718</v>
      </c>
      <c r="F28" s="32">
        <f t="shared" si="10"/>
        <v>1846.1040341470859</v>
      </c>
      <c r="G28" s="32">
        <f t="shared" si="10"/>
        <v>92.987562938877431</v>
      </c>
      <c r="H28" s="32">
        <f t="shared" si="10"/>
        <v>290.29675105496744</v>
      </c>
      <c r="I28" s="32">
        <f t="shared" si="10"/>
        <v>710.25507084893604</v>
      </c>
      <c r="J28" s="32">
        <f t="shared" si="10"/>
        <v>1257.3709149787142</v>
      </c>
      <c r="K28" s="32">
        <f t="shared" si="10"/>
        <v>49.643085633795977</v>
      </c>
      <c r="L28" s="32">
        <f t="shared" si="10"/>
        <v>13.565032438141419</v>
      </c>
      <c r="M28" s="32">
        <f t="shared" si="10"/>
        <v>1.5435762349787374</v>
      </c>
      <c r="N28" s="32">
        <f t="shared" si="10"/>
        <v>3.2483520504506553</v>
      </c>
      <c r="O28" s="32">
        <f t="shared" si="10"/>
        <v>24.570461522237434</v>
      </c>
      <c r="P28" s="32">
        <f t="shared" si="10"/>
        <v>22.680324270107718</v>
      </c>
      <c r="Q28" s="32">
        <f t="shared" si="10"/>
        <v>28.21656960116217</v>
      </c>
      <c r="R28" s="33">
        <f t="shared" si="10"/>
        <v>7.43579176171533</v>
      </c>
      <c r="W28" s="182">
        <v>130</v>
      </c>
      <c r="X28" s="180" t="s">
        <v>71</v>
      </c>
      <c r="Y28" s="34" t="s">
        <v>29</v>
      </c>
      <c r="Z28" s="86">
        <f>f_values!F31</f>
        <v>0.90676259078529187</v>
      </c>
      <c r="AA28" s="78">
        <v>4105060</v>
      </c>
      <c r="AB28" s="159">
        <v>24953</v>
      </c>
      <c r="AC28" s="80">
        <f t="shared" si="0"/>
        <v>164.51168196208872</v>
      </c>
      <c r="AD28" s="288"/>
      <c r="AE28" s="282"/>
    </row>
    <row r="29" spans="1:31" ht="16.5" thickTop="1" thickBot="1" x14ac:dyDescent="0.3">
      <c r="C29" s="81"/>
      <c r="W29" s="182">
        <v>130</v>
      </c>
      <c r="X29" s="180" t="s">
        <v>73</v>
      </c>
      <c r="Y29" s="34" t="s">
        <v>30</v>
      </c>
      <c r="Z29" s="86">
        <f>f_values!F32</f>
        <v>0.74632023836425021</v>
      </c>
      <c r="AA29" s="78">
        <v>2799097</v>
      </c>
      <c r="AB29" s="159">
        <v>17704</v>
      </c>
      <c r="AC29" s="80">
        <f t="shared" si="0"/>
        <v>158.10534342521464</v>
      </c>
      <c r="AD29" s="288"/>
      <c r="AE29" s="282"/>
    </row>
    <row r="30" spans="1:31" ht="16.5" thickTop="1" thickBot="1" x14ac:dyDescent="0.3">
      <c r="C30" s="297" t="s">
        <v>294</v>
      </c>
      <c r="D30" s="298"/>
      <c r="E30" s="298"/>
      <c r="F30" s="299"/>
      <c r="W30" s="182">
        <v>140</v>
      </c>
      <c r="X30" s="180" t="s">
        <v>44</v>
      </c>
      <c r="Y30" s="76" t="s">
        <v>285</v>
      </c>
      <c r="Z30" s="86">
        <f>f_values!F33</f>
        <v>0.28682397155343992</v>
      </c>
      <c r="AA30" s="78">
        <v>5038985</v>
      </c>
      <c r="AB30" s="159">
        <v>9620</v>
      </c>
      <c r="AC30" s="80">
        <f t="shared" si="0"/>
        <v>523.80301455301458</v>
      </c>
      <c r="AD30" s="288" t="s">
        <v>10</v>
      </c>
      <c r="AE30" s="282">
        <f>SUMPRODUCT(Z30:Z34,AA30:AA34)/SUM(AA30:AA34)</f>
        <v>0.296980946983677</v>
      </c>
    </row>
    <row r="31" spans="1:31" ht="15.75" thickBot="1" x14ac:dyDescent="0.3">
      <c r="C31" s="293" t="s">
        <v>16</v>
      </c>
      <c r="D31" s="294"/>
      <c r="E31" s="295" t="s">
        <v>17</v>
      </c>
      <c r="F31" s="296"/>
      <c r="G31" s="2"/>
      <c r="W31" s="182">
        <v>140</v>
      </c>
      <c r="X31" s="180" t="s">
        <v>52</v>
      </c>
      <c r="Y31" s="76" t="s">
        <v>53</v>
      </c>
      <c r="Z31" s="86">
        <f>f_values!F34</f>
        <v>0.28194720059484762</v>
      </c>
      <c r="AA31" s="78">
        <v>19800084</v>
      </c>
      <c r="AB31" s="159">
        <v>35538</v>
      </c>
      <c r="AC31" s="80">
        <f t="shared" si="0"/>
        <v>557.15245652540943</v>
      </c>
      <c r="AD31" s="288"/>
      <c r="AE31" s="282"/>
    </row>
    <row r="32" spans="1:31" ht="15.75" thickBot="1" x14ac:dyDescent="0.3">
      <c r="C32" s="211" t="s">
        <v>10</v>
      </c>
      <c r="D32" s="209" t="s">
        <v>9</v>
      </c>
      <c r="E32" s="209" t="s">
        <v>10</v>
      </c>
      <c r="F32" s="210" t="s">
        <v>9</v>
      </c>
      <c r="W32" s="182">
        <v>140</v>
      </c>
      <c r="X32" s="180" t="s">
        <v>61</v>
      </c>
      <c r="Y32" s="34" t="s">
        <v>24</v>
      </c>
      <c r="Z32" s="86">
        <f>f_values!F35</f>
        <v>0.29851833071119999</v>
      </c>
      <c r="AA32" s="78">
        <v>14352593</v>
      </c>
      <c r="AB32" s="159">
        <v>16782</v>
      </c>
      <c r="AC32" s="80">
        <f t="shared" si="0"/>
        <v>855.23733762364441</v>
      </c>
      <c r="AD32" s="288"/>
      <c r="AE32" s="282"/>
    </row>
    <row r="33" spans="1:31" x14ac:dyDescent="0.25">
      <c r="A33" s="9" t="s">
        <v>7</v>
      </c>
      <c r="B33" s="87" t="s">
        <v>8</v>
      </c>
      <c r="C33" s="212">
        <f>SUM(C19,E19,G19,I19)</f>
        <v>1367.2112917063307</v>
      </c>
      <c r="D33" s="213">
        <f>SUM(D19,F19,H19,J19)</f>
        <v>560.06160365838468</v>
      </c>
      <c r="E33" s="213">
        <f>SUM(K19,M19,O19,Q19)</f>
        <v>1831.3644684023889</v>
      </c>
      <c r="F33" s="214">
        <f>SUM(L19,N19,P19,R19)</f>
        <v>554.68150435165592</v>
      </c>
      <c r="W33" s="182">
        <v>140</v>
      </c>
      <c r="X33" s="180" t="s">
        <v>63</v>
      </c>
      <c r="Y33" s="34" t="s">
        <v>25</v>
      </c>
      <c r="Z33" s="86">
        <f>f_values!F36</f>
        <v>0.322682916328356</v>
      </c>
      <c r="AA33" s="78">
        <v>7719203</v>
      </c>
      <c r="AB33" s="159">
        <v>5646</v>
      </c>
      <c r="AC33" s="80">
        <f t="shared" si="0"/>
        <v>1367.1985476443499</v>
      </c>
      <c r="AD33" s="288"/>
      <c r="AE33" s="282"/>
    </row>
    <row r="34" spans="1:31" x14ac:dyDescent="0.25">
      <c r="A34" s="14" t="s">
        <v>7</v>
      </c>
      <c r="B34" s="88" t="s">
        <v>11</v>
      </c>
      <c r="C34" s="215">
        <f t="shared" ref="C34:C42" si="11">SUM(C20,E20,G20,I20)</f>
        <v>1499.5821416308913</v>
      </c>
      <c r="D34" s="216">
        <f t="shared" ref="D34:D42" si="12">SUM(D20,F20,H20,J20)</f>
        <v>614.32946649131259</v>
      </c>
      <c r="E34" s="216">
        <f t="shared" ref="E34:F34" si="13">SUM(K20,M20,O20,Q20)</f>
        <v>105.38874175398706</v>
      </c>
      <c r="F34" s="217">
        <f t="shared" si="13"/>
        <v>55.772381149797077</v>
      </c>
      <c r="W34" s="182">
        <v>140</v>
      </c>
      <c r="X34" s="180" t="s">
        <v>65</v>
      </c>
      <c r="Y34" s="34" t="s">
        <v>26</v>
      </c>
      <c r="Z34" s="86">
        <f>f_values!F37</f>
        <v>0.30627991828423573</v>
      </c>
      <c r="AA34" s="78">
        <v>13806487</v>
      </c>
      <c r="AB34" s="159">
        <v>6613</v>
      </c>
      <c r="AC34" s="80">
        <f t="shared" si="0"/>
        <v>2087.7796763949796</v>
      </c>
      <c r="AD34" s="288"/>
      <c r="AE34" s="282"/>
    </row>
    <row r="35" spans="1:31" x14ac:dyDescent="0.25">
      <c r="A35" s="14" t="s">
        <v>7</v>
      </c>
      <c r="B35" s="88" t="s">
        <v>12</v>
      </c>
      <c r="C35" s="215">
        <f t="shared" si="11"/>
        <v>1546.6587924745118</v>
      </c>
      <c r="D35" s="216">
        <f t="shared" si="12"/>
        <v>1166.6135258478944</v>
      </c>
      <c r="E35" s="216">
        <f t="shared" ref="E35:F35" si="14">SUM(K21,M21,O21,Q21)</f>
        <v>371.58266180248722</v>
      </c>
      <c r="F35" s="217">
        <f t="shared" si="14"/>
        <v>238.02009114183366</v>
      </c>
      <c r="W35" s="182">
        <v>140</v>
      </c>
      <c r="X35" s="180" t="s">
        <v>67</v>
      </c>
      <c r="Y35" s="34" t="s">
        <v>27</v>
      </c>
      <c r="Z35" s="86">
        <f>f_values!F38</f>
        <v>0.31051936298434984</v>
      </c>
      <c r="AA35" s="78">
        <v>4384178</v>
      </c>
      <c r="AB35" s="159">
        <v>2100</v>
      </c>
      <c r="AC35" s="80">
        <f t="shared" si="0"/>
        <v>2087.7038095238095</v>
      </c>
      <c r="AD35" s="288" t="s">
        <v>9</v>
      </c>
      <c r="AE35" s="282">
        <f>SUMPRODUCT(Z35:Z38,AA35:AA38)/SUM(AA35:AA38)</f>
        <v>0.35109053761218678</v>
      </c>
    </row>
    <row r="36" spans="1:31" x14ac:dyDescent="0.25">
      <c r="A36" s="14" t="s">
        <v>7</v>
      </c>
      <c r="B36" s="88" t="s">
        <v>13</v>
      </c>
      <c r="C36" s="215">
        <f t="shared" si="11"/>
        <v>1307.7776567087953</v>
      </c>
      <c r="D36" s="216">
        <f t="shared" si="12"/>
        <v>1147.4169003902311</v>
      </c>
      <c r="E36" s="216">
        <f t="shared" ref="E36:F36" si="15">SUM(K22,M22,O22,Q22)</f>
        <v>69.910802022075515</v>
      </c>
      <c r="F36" s="217">
        <f t="shared" si="15"/>
        <v>50.316468547499333</v>
      </c>
      <c r="W36" s="182">
        <v>140</v>
      </c>
      <c r="X36" s="180" t="s">
        <v>69</v>
      </c>
      <c r="Y36" s="34" t="s">
        <v>28</v>
      </c>
      <c r="Z36" s="86">
        <f>f_values!F39</f>
        <v>0.40870004949177935</v>
      </c>
      <c r="AA36" s="78">
        <v>7713283</v>
      </c>
      <c r="AB36" s="159">
        <v>8622</v>
      </c>
      <c r="AC36" s="80">
        <f t="shared" si="0"/>
        <v>894.60484806309444</v>
      </c>
      <c r="AD36" s="288"/>
      <c r="AE36" s="282"/>
    </row>
    <row r="37" spans="1:31" ht="15.75" thickBot="1" x14ac:dyDescent="0.3">
      <c r="A37" s="39" t="s">
        <v>7</v>
      </c>
      <c r="B37" s="89" t="s">
        <v>14</v>
      </c>
      <c r="C37" s="224">
        <f t="shared" si="11"/>
        <v>3938.9628399228313</v>
      </c>
      <c r="D37" s="225">
        <f t="shared" si="12"/>
        <v>1993.8261282583462</v>
      </c>
      <c r="E37" s="225">
        <f t="shared" ref="E37:F37" si="16">SUM(K23,M23,O23,Q23)</f>
        <v>64.979344473212649</v>
      </c>
      <c r="F37" s="226">
        <f t="shared" si="16"/>
        <v>32.912833733859152</v>
      </c>
      <c r="W37" s="182">
        <v>140</v>
      </c>
      <c r="X37" s="180" t="s">
        <v>71</v>
      </c>
      <c r="Y37" s="34" t="s">
        <v>29</v>
      </c>
      <c r="Z37" s="86">
        <f>f_values!F40</f>
        <v>0.34921229721104191</v>
      </c>
      <c r="AA37" s="78">
        <v>3614228</v>
      </c>
      <c r="AB37" s="159">
        <v>3379</v>
      </c>
      <c r="AC37" s="80">
        <f t="shared" si="0"/>
        <v>1069.6146788990825</v>
      </c>
      <c r="AD37" s="288"/>
      <c r="AE37" s="282"/>
    </row>
    <row r="38" spans="1:31" x14ac:dyDescent="0.25">
      <c r="A38" s="38" t="s">
        <v>15</v>
      </c>
      <c r="B38" s="90" t="s">
        <v>8</v>
      </c>
      <c r="C38" s="221">
        <f t="shared" si="11"/>
        <v>3351.2148476735711</v>
      </c>
      <c r="D38" s="222">
        <f t="shared" si="12"/>
        <v>3139.201272087364</v>
      </c>
      <c r="E38" s="222">
        <f t="shared" ref="E38:F38" si="17">SUM(K24,M24,O24,Q24)</f>
        <v>1006.6556416147872</v>
      </c>
      <c r="F38" s="223">
        <f t="shared" si="17"/>
        <v>484.85604702507726</v>
      </c>
      <c r="W38" s="182">
        <v>140</v>
      </c>
      <c r="X38" s="180" t="s">
        <v>73</v>
      </c>
      <c r="Y38" s="34" t="s">
        <v>30</v>
      </c>
      <c r="Z38" s="86">
        <f>f_values!F41</f>
        <v>0.27252208477840356</v>
      </c>
      <c r="AA38" s="78">
        <v>3305383</v>
      </c>
      <c r="AB38" s="159">
        <v>2289</v>
      </c>
      <c r="AC38" s="80">
        <f t="shared" si="0"/>
        <v>1444.0292704237659</v>
      </c>
      <c r="AD38" s="288"/>
      <c r="AE38" s="282"/>
    </row>
    <row r="39" spans="1:31" x14ac:dyDescent="0.25">
      <c r="A39" s="14" t="s">
        <v>15</v>
      </c>
      <c r="B39" s="88" t="s">
        <v>11</v>
      </c>
      <c r="C39" s="215">
        <f t="shared" si="11"/>
        <v>125.68272605473064</v>
      </c>
      <c r="D39" s="216">
        <f t="shared" si="12"/>
        <v>179.45778901367851</v>
      </c>
      <c r="E39" s="216">
        <f t="shared" ref="E39:F39" si="18">SUM(K25,M25,O25,Q25)</f>
        <v>4.5535018050681932</v>
      </c>
      <c r="F39" s="217">
        <f t="shared" si="18"/>
        <v>2.3255867522957594</v>
      </c>
      <c r="W39" s="182">
        <v>150</v>
      </c>
      <c r="X39" s="180" t="s">
        <v>44</v>
      </c>
      <c r="Y39" s="76" t="s">
        <v>285</v>
      </c>
      <c r="Z39" s="86">
        <f>f_values!F42</f>
        <v>0.31214738055267699</v>
      </c>
      <c r="AA39" s="78">
        <v>23232</v>
      </c>
      <c r="AB39" s="159">
        <v>42</v>
      </c>
      <c r="AC39" s="80">
        <f t="shared" si="0"/>
        <v>553.14285714285711</v>
      </c>
      <c r="AD39" s="288" t="s">
        <v>10</v>
      </c>
      <c r="AE39" s="282">
        <f>SUMPRODUCT(Z39:Z43,AA39:AA43)/SUM(AA39:AA43)</f>
        <v>0.41457208255545819</v>
      </c>
    </row>
    <row r="40" spans="1:31" x14ac:dyDescent="0.25">
      <c r="A40" s="14" t="s">
        <v>15</v>
      </c>
      <c r="B40" s="88" t="s">
        <v>12</v>
      </c>
      <c r="C40" s="215">
        <f t="shared" si="11"/>
        <v>3936.7664983056325</v>
      </c>
      <c r="D40" s="216">
        <f t="shared" si="12"/>
        <v>3808.973804872307</v>
      </c>
      <c r="E40" s="216">
        <f t="shared" ref="E40:F40" si="19">SUM(K26,M26,O26,Q26)</f>
        <v>506.08401180020303</v>
      </c>
      <c r="F40" s="217">
        <f t="shared" si="19"/>
        <v>315.02532667250222</v>
      </c>
      <c r="W40" s="182">
        <v>150</v>
      </c>
      <c r="X40" s="180" t="s">
        <v>52</v>
      </c>
      <c r="Y40" s="76" t="s">
        <v>53</v>
      </c>
      <c r="Z40" s="86">
        <f>f_values!F43</f>
        <v>0.38650766795397773</v>
      </c>
      <c r="AA40" s="78">
        <v>72267</v>
      </c>
      <c r="AB40" s="159">
        <v>129</v>
      </c>
      <c r="AC40" s="80">
        <f t="shared" si="0"/>
        <v>560.20930232558135</v>
      </c>
      <c r="AD40" s="288"/>
      <c r="AE40" s="282"/>
    </row>
    <row r="41" spans="1:31" x14ac:dyDescent="0.25">
      <c r="A41" s="14" t="s">
        <v>15</v>
      </c>
      <c r="B41" s="88" t="s">
        <v>13</v>
      </c>
      <c r="C41" s="215">
        <f t="shared" si="11"/>
        <v>554.78520313506363</v>
      </c>
      <c r="D41" s="216">
        <f t="shared" si="12"/>
        <v>724.26739755776021</v>
      </c>
      <c r="E41" s="216">
        <f t="shared" ref="E41:F41" si="20">SUM(K27,M27,O27,Q27)</f>
        <v>20.414375222071225</v>
      </c>
      <c r="F41" s="217">
        <f t="shared" si="20"/>
        <v>19.463023902318795</v>
      </c>
      <c r="W41" s="182">
        <v>150</v>
      </c>
      <c r="X41" s="180" t="s">
        <v>61</v>
      </c>
      <c r="Y41" s="34" t="s">
        <v>24</v>
      </c>
      <c r="Z41" s="86">
        <f>f_values!F44</f>
        <v>0.3368267444945609</v>
      </c>
      <c r="AA41" s="78">
        <v>57063</v>
      </c>
      <c r="AB41" s="159">
        <v>62</v>
      </c>
      <c r="AC41" s="80">
        <f t="shared" si="0"/>
        <v>920.37096774193549</v>
      </c>
      <c r="AD41" s="288"/>
      <c r="AE41" s="282"/>
    </row>
    <row r="42" spans="1:31" ht="15.75" thickBot="1" x14ac:dyDescent="0.3">
      <c r="A42" s="29" t="s">
        <v>15</v>
      </c>
      <c r="B42" s="91" t="s">
        <v>14</v>
      </c>
      <c r="C42" s="218">
        <f t="shared" si="11"/>
        <v>7651.2820261896668</v>
      </c>
      <c r="D42" s="219">
        <f t="shared" si="12"/>
        <v>3762.8554929484717</v>
      </c>
      <c r="E42" s="219">
        <f t="shared" ref="E42:F42" si="21">SUM(K28,M28,O28,Q28)</f>
        <v>103.97369299217431</v>
      </c>
      <c r="F42" s="220">
        <f t="shared" si="21"/>
        <v>46.929500520415125</v>
      </c>
      <c r="W42" s="182">
        <v>150</v>
      </c>
      <c r="X42" s="180" t="s">
        <v>63</v>
      </c>
      <c r="Y42" s="34" t="s">
        <v>25</v>
      </c>
      <c r="Z42" s="86">
        <f>f_values!F45</f>
        <v>0.27307982377821199</v>
      </c>
      <c r="AA42" s="78">
        <v>71614</v>
      </c>
      <c r="AB42" s="159">
        <v>59</v>
      </c>
      <c r="AC42" s="80">
        <f t="shared" si="0"/>
        <v>1213.7966101694915</v>
      </c>
      <c r="AD42" s="288"/>
      <c r="AE42" s="282"/>
    </row>
    <row r="43" spans="1:31" ht="15.75" thickTop="1" x14ac:dyDescent="0.25">
      <c r="W43" s="182">
        <v>150</v>
      </c>
      <c r="X43" s="180" t="s">
        <v>65</v>
      </c>
      <c r="Y43" s="34" t="s">
        <v>26</v>
      </c>
      <c r="Z43" s="86">
        <f>f_values!F46</f>
        <v>0.45316955230143446</v>
      </c>
      <c r="AA43" s="78">
        <v>491661</v>
      </c>
      <c r="AB43" s="159">
        <v>452</v>
      </c>
      <c r="AC43" s="80">
        <f t="shared" si="0"/>
        <v>1087.7455752212391</v>
      </c>
      <c r="AD43" s="288"/>
      <c r="AE43" s="282"/>
    </row>
    <row r="44" spans="1:31" x14ac:dyDescent="0.25">
      <c r="W44" s="182">
        <v>150</v>
      </c>
      <c r="X44" s="180" t="s">
        <v>67</v>
      </c>
      <c r="Y44" s="34" t="s">
        <v>27</v>
      </c>
      <c r="Z44" s="86">
        <f>f_values!F47</f>
        <v>0.60709257060821076</v>
      </c>
      <c r="AA44" s="78">
        <v>127348</v>
      </c>
      <c r="AB44" s="159">
        <v>159</v>
      </c>
      <c r="AC44" s="80">
        <f t="shared" si="0"/>
        <v>800.93081761006295</v>
      </c>
      <c r="AD44" s="288" t="s">
        <v>9</v>
      </c>
      <c r="AE44" s="282">
        <f>SUMPRODUCT(Z44:Z47,AA44:AA47)/SUM(AA44:AA47)</f>
        <v>0.46283304202100695</v>
      </c>
    </row>
    <row r="45" spans="1:31" x14ac:dyDescent="0.25">
      <c r="W45" s="182">
        <v>150</v>
      </c>
      <c r="X45" s="180" t="s">
        <v>69</v>
      </c>
      <c r="Y45" s="34" t="s">
        <v>28</v>
      </c>
      <c r="Z45" s="86">
        <f>f_values!F48</f>
        <v>0.52861871578575359</v>
      </c>
      <c r="AA45" s="78">
        <v>245101</v>
      </c>
      <c r="AB45" s="159">
        <v>644</v>
      </c>
      <c r="AC45" s="80">
        <f t="shared" si="0"/>
        <v>380.59161490683232</v>
      </c>
      <c r="AD45" s="288"/>
      <c r="AE45" s="282"/>
    </row>
    <row r="46" spans="1:31" x14ac:dyDescent="0.25">
      <c r="W46" s="182">
        <v>150</v>
      </c>
      <c r="X46" s="180" t="s">
        <v>71</v>
      </c>
      <c r="Y46" s="34" t="s">
        <v>29</v>
      </c>
      <c r="Z46" s="86">
        <f>f_values!F49</f>
        <v>0.38361835964630864</v>
      </c>
      <c r="AA46" s="78">
        <v>148401</v>
      </c>
      <c r="AB46" s="159">
        <v>181</v>
      </c>
      <c r="AC46" s="80">
        <f t="shared" si="0"/>
        <v>819.89502762430936</v>
      </c>
      <c r="AD46" s="288"/>
      <c r="AE46" s="282"/>
    </row>
    <row r="47" spans="1:31" x14ac:dyDescent="0.25">
      <c r="W47" s="182">
        <v>150</v>
      </c>
      <c r="X47" s="180" t="s">
        <v>73</v>
      </c>
      <c r="Y47" s="34" t="s">
        <v>30</v>
      </c>
      <c r="Z47" s="86">
        <f>f_values!F50</f>
        <v>0.26711277870948796</v>
      </c>
      <c r="AA47" s="78">
        <v>116185</v>
      </c>
      <c r="AB47" s="159">
        <v>96</v>
      </c>
      <c r="AC47" s="80">
        <f t="shared" si="0"/>
        <v>1210.2604166666667</v>
      </c>
      <c r="AD47" s="288"/>
      <c r="AE47" s="282"/>
    </row>
    <row r="48" spans="1:31" x14ac:dyDescent="0.25">
      <c r="W48" s="182">
        <v>160</v>
      </c>
      <c r="X48" s="180" t="s">
        <v>44</v>
      </c>
      <c r="Y48" s="76" t="s">
        <v>285</v>
      </c>
      <c r="Z48" s="86">
        <f>f_values!F51</f>
        <v>0.54413907603515643</v>
      </c>
      <c r="AA48" s="78">
        <v>107133</v>
      </c>
      <c r="AB48" s="159">
        <v>214</v>
      </c>
      <c r="AC48" s="80">
        <f t="shared" si="0"/>
        <v>500.62149532710282</v>
      </c>
      <c r="AD48" s="288" t="s">
        <v>10</v>
      </c>
      <c r="AE48" s="282">
        <f>SUMPRODUCT(Z48:Z52,AA48:AA52)/SUM(AA48:AA52)</f>
        <v>0.61638498432694222</v>
      </c>
    </row>
    <row r="49" spans="23:31" x14ac:dyDescent="0.25">
      <c r="W49" s="182">
        <v>160</v>
      </c>
      <c r="X49" s="180" t="s">
        <v>52</v>
      </c>
      <c r="Y49" s="76" t="s">
        <v>53</v>
      </c>
      <c r="Z49" s="86">
        <f>f_values!F52</f>
        <v>0.51061273449491096</v>
      </c>
      <c r="AA49" s="78">
        <v>276713</v>
      </c>
      <c r="AB49" s="159">
        <v>542</v>
      </c>
      <c r="AC49" s="80">
        <f t="shared" si="0"/>
        <v>510.54059040590408</v>
      </c>
      <c r="AD49" s="288"/>
      <c r="AE49" s="282"/>
    </row>
    <row r="50" spans="23:31" x14ac:dyDescent="0.25">
      <c r="W50" s="182">
        <v>160</v>
      </c>
      <c r="X50" s="180" t="s">
        <v>61</v>
      </c>
      <c r="Y50" s="34" t="s">
        <v>24</v>
      </c>
      <c r="Z50" s="86">
        <f>f_values!F53</f>
        <v>0.49926212707770184</v>
      </c>
      <c r="AA50" s="78">
        <v>177679</v>
      </c>
      <c r="AB50" s="159">
        <v>255</v>
      </c>
      <c r="AC50" s="80">
        <f t="shared" si="0"/>
        <v>696.78039215686272</v>
      </c>
      <c r="AD50" s="288"/>
      <c r="AE50" s="282"/>
    </row>
    <row r="51" spans="23:31" x14ac:dyDescent="0.25">
      <c r="W51" s="182">
        <v>160</v>
      </c>
      <c r="X51" s="180" t="s">
        <v>63</v>
      </c>
      <c r="Y51" s="34" t="s">
        <v>25</v>
      </c>
      <c r="Z51" s="86">
        <f>f_values!F54</f>
        <v>0.56351148404901752</v>
      </c>
      <c r="AA51" s="78">
        <v>203268</v>
      </c>
      <c r="AB51" s="159">
        <v>230</v>
      </c>
      <c r="AC51" s="80">
        <f t="shared" si="0"/>
        <v>883.77391304347827</v>
      </c>
      <c r="AD51" s="288"/>
      <c r="AE51" s="282"/>
    </row>
    <row r="52" spans="23:31" x14ac:dyDescent="0.25">
      <c r="W52" s="182">
        <v>160</v>
      </c>
      <c r="X52" s="180" t="s">
        <v>65</v>
      </c>
      <c r="Y52" s="34" t="s">
        <v>26</v>
      </c>
      <c r="Z52" s="86">
        <f>f_values!F55</f>
        <v>0.74037905331402243</v>
      </c>
      <c r="AA52" s="78">
        <v>552980</v>
      </c>
      <c r="AB52" s="159">
        <v>588</v>
      </c>
      <c r="AC52" s="80">
        <f t="shared" si="0"/>
        <v>940.44217687074831</v>
      </c>
      <c r="AD52" s="288"/>
      <c r="AE52" s="282"/>
    </row>
    <row r="53" spans="23:31" x14ac:dyDescent="0.25">
      <c r="W53" s="182">
        <v>160</v>
      </c>
      <c r="X53" s="180" t="s">
        <v>67</v>
      </c>
      <c r="Y53" s="34" t="s">
        <v>27</v>
      </c>
      <c r="Z53" s="86">
        <f>f_values!F56</f>
        <v>0.76610775688185739</v>
      </c>
      <c r="AA53" s="78">
        <v>413720</v>
      </c>
      <c r="AB53" s="159">
        <v>349</v>
      </c>
      <c r="AC53" s="80">
        <f t="shared" si="0"/>
        <v>1185.4441260744986</v>
      </c>
      <c r="AD53" s="288" t="s">
        <v>9</v>
      </c>
      <c r="AE53" s="282">
        <f>SUMPRODUCT(Z53:Z56,AA53:AA56)/SUM(AA53:AA56)</f>
        <v>0.73744345762744679</v>
      </c>
    </row>
    <row r="54" spans="23:31" x14ac:dyDescent="0.25">
      <c r="W54" s="182">
        <v>160</v>
      </c>
      <c r="X54" s="180" t="s">
        <v>69</v>
      </c>
      <c r="Y54" s="34" t="s">
        <v>28</v>
      </c>
      <c r="Z54" s="86">
        <f>f_values!F57</f>
        <v>0.69835311836872926</v>
      </c>
      <c r="AA54" s="78">
        <v>618933</v>
      </c>
      <c r="AB54" s="159">
        <v>926</v>
      </c>
      <c r="AC54" s="80">
        <f t="shared" si="0"/>
        <v>668.39416846652273</v>
      </c>
      <c r="AD54" s="288"/>
      <c r="AE54" s="282"/>
    </row>
    <row r="55" spans="23:31" x14ac:dyDescent="0.25">
      <c r="W55" s="182">
        <v>160</v>
      </c>
      <c r="X55" s="180" t="s">
        <v>71</v>
      </c>
      <c r="Y55" s="34" t="s">
        <v>29</v>
      </c>
      <c r="Z55" s="86">
        <f>f_values!F58</f>
        <v>0.78534156075281913</v>
      </c>
      <c r="AA55" s="78">
        <v>469414</v>
      </c>
      <c r="AB55" s="159">
        <v>602</v>
      </c>
      <c r="AC55" s="80">
        <f t="shared" si="0"/>
        <v>779.75747508305653</v>
      </c>
      <c r="AD55" s="288"/>
      <c r="AE55" s="282"/>
    </row>
    <row r="56" spans="23:31" x14ac:dyDescent="0.25">
      <c r="W56" s="182">
        <v>160</v>
      </c>
      <c r="X56" s="180" t="s">
        <v>73</v>
      </c>
      <c r="Y56" s="34" t="s">
        <v>30</v>
      </c>
      <c r="Z56" s="86">
        <f>f_values!F59</f>
        <v>0.71783378117994134</v>
      </c>
      <c r="AA56" s="78">
        <v>517537</v>
      </c>
      <c r="AB56" s="159">
        <v>443</v>
      </c>
      <c r="AC56" s="80">
        <f t="shared" si="0"/>
        <v>1168.2550790067721</v>
      </c>
      <c r="AD56" s="288"/>
      <c r="AE56" s="282"/>
    </row>
    <row r="57" spans="23:31" x14ac:dyDescent="0.25">
      <c r="W57" s="182">
        <v>190</v>
      </c>
      <c r="X57" s="180" t="s">
        <v>44</v>
      </c>
      <c r="Y57" s="76" t="s">
        <v>285</v>
      </c>
      <c r="Z57" s="86">
        <f>f_values!F60</f>
        <v>0.84316350273720109</v>
      </c>
      <c r="AA57" s="78">
        <v>121594</v>
      </c>
      <c r="AB57" s="159">
        <v>888</v>
      </c>
      <c r="AC57" s="80">
        <f t="shared" si="0"/>
        <v>136.93018018018017</v>
      </c>
      <c r="AD57" s="288" t="s">
        <v>10</v>
      </c>
      <c r="AE57" s="282">
        <f>SUMPRODUCT(Z57:Z61,AA57:AA61)/SUM(AA57:AA61)</f>
        <v>0.75382406784178591</v>
      </c>
    </row>
    <row r="58" spans="23:31" x14ac:dyDescent="0.25">
      <c r="W58" s="182">
        <v>190</v>
      </c>
      <c r="X58" s="180" t="s">
        <v>52</v>
      </c>
      <c r="Y58" s="76" t="s">
        <v>53</v>
      </c>
      <c r="Z58" s="86">
        <f>f_values!F61</f>
        <v>0.71301375582536963</v>
      </c>
      <c r="AA58" s="78">
        <v>150778</v>
      </c>
      <c r="AB58" s="159">
        <v>1380</v>
      </c>
      <c r="AC58" s="80">
        <f t="shared" si="0"/>
        <v>109.25942028985507</v>
      </c>
      <c r="AD58" s="288"/>
      <c r="AE58" s="282"/>
    </row>
    <row r="59" spans="23:31" x14ac:dyDescent="0.25">
      <c r="W59" s="182">
        <v>190</v>
      </c>
      <c r="X59" s="180" t="s">
        <v>61</v>
      </c>
      <c r="Y59" s="34" t="s">
        <v>24</v>
      </c>
      <c r="Z59" s="86">
        <f>f_values!F62</f>
        <v>0.60870113119544311</v>
      </c>
      <c r="AA59" s="78">
        <v>54688</v>
      </c>
      <c r="AB59" s="159">
        <v>540</v>
      </c>
      <c r="AC59" s="80">
        <f t="shared" si="0"/>
        <v>101.27407407407408</v>
      </c>
      <c r="AD59" s="288"/>
      <c r="AE59" s="282"/>
    </row>
    <row r="60" spans="23:31" x14ac:dyDescent="0.25">
      <c r="W60" s="182">
        <v>190</v>
      </c>
      <c r="X60" s="180" t="s">
        <v>63</v>
      </c>
      <c r="Y60" s="34" t="s">
        <v>25</v>
      </c>
      <c r="Z60" s="86">
        <f>f_values!F63</f>
        <v>0.79034558410225508</v>
      </c>
      <c r="AA60" s="78">
        <v>36324</v>
      </c>
      <c r="AB60" s="159">
        <v>317</v>
      </c>
      <c r="AC60" s="80">
        <f t="shared" si="0"/>
        <v>114.58675078864353</v>
      </c>
      <c r="AD60" s="288"/>
      <c r="AE60" s="282"/>
    </row>
    <row r="61" spans="23:31" x14ac:dyDescent="0.25">
      <c r="W61" s="182">
        <v>190</v>
      </c>
      <c r="X61" s="180" t="s">
        <v>65</v>
      </c>
      <c r="Y61" s="34" t="s">
        <v>26</v>
      </c>
      <c r="Z61" s="86">
        <f>f_values!F64</f>
        <v>0.79243714283534461</v>
      </c>
      <c r="AA61" s="78">
        <v>49207</v>
      </c>
      <c r="AB61" s="159">
        <v>388</v>
      </c>
      <c r="AC61" s="80">
        <f t="shared" si="0"/>
        <v>126.8221649484536</v>
      </c>
      <c r="AD61" s="288"/>
      <c r="AE61" s="282"/>
    </row>
    <row r="62" spans="23:31" x14ac:dyDescent="0.25">
      <c r="W62" s="182">
        <v>190</v>
      </c>
      <c r="X62" s="180" t="s">
        <v>67</v>
      </c>
      <c r="Y62" s="34" t="s">
        <v>27</v>
      </c>
      <c r="Z62" s="86">
        <f>f_values!F65</f>
        <v>0.71685984089129418</v>
      </c>
      <c r="AA62" s="78">
        <v>26739</v>
      </c>
      <c r="AB62" s="159">
        <v>230</v>
      </c>
      <c r="AC62" s="80">
        <f t="shared" si="0"/>
        <v>116.25652173913043</v>
      </c>
      <c r="AD62" s="288" t="s">
        <v>9</v>
      </c>
      <c r="AE62" s="282">
        <f>SUMPRODUCT(Z62:Z65,AA62:AA65)/SUM(AA62:AA65)</f>
        <v>0.63668378823038141</v>
      </c>
    </row>
    <row r="63" spans="23:31" x14ac:dyDescent="0.25">
      <c r="W63" s="182">
        <v>190</v>
      </c>
      <c r="X63" s="180" t="s">
        <v>69</v>
      </c>
      <c r="Y63" s="34" t="s">
        <v>28</v>
      </c>
      <c r="Z63" s="86">
        <f>f_values!F66</f>
        <v>0.65005697109862481</v>
      </c>
      <c r="AA63" s="78">
        <v>67588</v>
      </c>
      <c r="AB63" s="159">
        <v>615</v>
      </c>
      <c r="AC63" s="80">
        <f t="shared" si="0"/>
        <v>109.89918699186993</v>
      </c>
      <c r="AD63" s="288"/>
      <c r="AE63" s="282"/>
    </row>
    <row r="64" spans="23:31" x14ac:dyDescent="0.25">
      <c r="W64" s="182">
        <v>190</v>
      </c>
      <c r="X64" s="180" t="s">
        <v>71</v>
      </c>
      <c r="Y64" s="34" t="s">
        <v>29</v>
      </c>
      <c r="Z64" s="86">
        <f>f_values!F67</f>
        <v>0.8001805707595383</v>
      </c>
      <c r="AA64" s="78">
        <v>45183</v>
      </c>
      <c r="AB64" s="159">
        <v>618</v>
      </c>
      <c r="AC64" s="80">
        <f t="shared" si="0"/>
        <v>73.111650485436897</v>
      </c>
      <c r="AD64" s="288"/>
      <c r="AE64" s="282"/>
    </row>
    <row r="65" spans="17:31" x14ac:dyDescent="0.25">
      <c r="W65" s="182">
        <v>190</v>
      </c>
      <c r="X65" s="180" t="s">
        <v>73</v>
      </c>
      <c r="Y65" s="34" t="s">
        <v>30</v>
      </c>
      <c r="Z65" s="86">
        <f>f_values!F68</f>
        <v>0.34966975294656077</v>
      </c>
      <c r="AA65" s="78">
        <v>36357</v>
      </c>
      <c r="AB65" s="159">
        <v>435</v>
      </c>
      <c r="AC65" s="80">
        <f t="shared" si="0"/>
        <v>83.57931034482759</v>
      </c>
      <c r="AD65" s="288"/>
      <c r="AE65" s="282"/>
    </row>
    <row r="66" spans="17:31" x14ac:dyDescent="0.25">
      <c r="W66" s="182">
        <v>510</v>
      </c>
      <c r="X66" s="180" t="s">
        <v>44</v>
      </c>
      <c r="Y66" s="76" t="s">
        <v>285</v>
      </c>
      <c r="Z66" s="86">
        <f>f_values!F186</f>
        <v>1.0076250603848607</v>
      </c>
      <c r="AA66" s="78">
        <v>353319</v>
      </c>
      <c r="AB66" s="159">
        <v>3322</v>
      </c>
      <c r="AC66" s="80">
        <f t="shared" ref="AC66:AC74" si="22">AA66/AB66</f>
        <v>106.3573148705599</v>
      </c>
      <c r="AD66" s="288" t="s">
        <v>10</v>
      </c>
      <c r="AE66" s="282">
        <f>SUMPRODUCT(Z66:Z70,AA66:AA70)/SUM(AA66:AA70)</f>
        <v>1.063205416749202</v>
      </c>
    </row>
    <row r="67" spans="17:31" x14ac:dyDescent="0.25">
      <c r="W67" s="182">
        <v>510</v>
      </c>
      <c r="X67" s="180" t="s">
        <v>52</v>
      </c>
      <c r="Y67" s="76" t="s">
        <v>53</v>
      </c>
      <c r="Z67" s="86">
        <f>f_values!F187</f>
        <v>0.85803825781507415</v>
      </c>
      <c r="AA67" s="78">
        <v>510706</v>
      </c>
      <c r="AB67" s="159">
        <v>5386</v>
      </c>
      <c r="AC67" s="80">
        <f t="shared" si="22"/>
        <v>94.821017452655028</v>
      </c>
      <c r="AD67" s="288"/>
      <c r="AE67" s="282"/>
    </row>
    <row r="68" spans="17:31" x14ac:dyDescent="0.25">
      <c r="W68" s="182">
        <v>510</v>
      </c>
      <c r="X68" s="180" t="s">
        <v>61</v>
      </c>
      <c r="Y68" s="34" t="s">
        <v>24</v>
      </c>
      <c r="Z68" s="86">
        <f>f_values!F188</f>
        <v>0.81599462480955232</v>
      </c>
      <c r="AA68" s="78">
        <v>932564</v>
      </c>
      <c r="AB68" s="159">
        <v>14314</v>
      </c>
      <c r="AC68" s="80">
        <f t="shared" si="22"/>
        <v>65.150482045549808</v>
      </c>
      <c r="AD68" s="288"/>
      <c r="AE68" s="282"/>
    </row>
    <row r="69" spans="17:31" x14ac:dyDescent="0.25">
      <c r="W69" s="182">
        <v>510</v>
      </c>
      <c r="X69" s="180" t="s">
        <v>63</v>
      </c>
      <c r="Y69" s="34" t="s">
        <v>25</v>
      </c>
      <c r="Z69" s="86">
        <f>f_values!F189</f>
        <v>1.016633666387879</v>
      </c>
      <c r="AA69" s="78">
        <v>972345</v>
      </c>
      <c r="AB69" s="159">
        <v>15318</v>
      </c>
      <c r="AC69" s="80">
        <f t="shared" si="22"/>
        <v>63.47728162945554</v>
      </c>
      <c r="AD69" s="288"/>
      <c r="AE69" s="282"/>
    </row>
    <row r="70" spans="17:31" x14ac:dyDescent="0.25">
      <c r="W70" s="182">
        <v>510</v>
      </c>
      <c r="X70" s="180" t="s">
        <v>65</v>
      </c>
      <c r="Y70" s="34" t="s">
        <v>26</v>
      </c>
      <c r="Z70" s="86">
        <f>f_values!F190</f>
        <v>1.1546667938707729</v>
      </c>
      <c r="AA70" s="78">
        <v>4376070</v>
      </c>
      <c r="AB70" s="159">
        <v>65308</v>
      </c>
      <c r="AC70" s="80">
        <f t="shared" si="22"/>
        <v>67.006645433943774</v>
      </c>
      <c r="AD70" s="288"/>
      <c r="AE70" s="282"/>
    </row>
    <row r="71" spans="17:31" x14ac:dyDescent="0.25">
      <c r="W71" s="182">
        <v>510</v>
      </c>
      <c r="X71" s="180" t="s">
        <v>67</v>
      </c>
      <c r="Y71" s="34" t="s">
        <v>27</v>
      </c>
      <c r="Z71" s="86">
        <f>f_values!F191</f>
        <v>0.80400250936242534</v>
      </c>
      <c r="AA71" s="78">
        <v>2689138</v>
      </c>
      <c r="AB71" s="159">
        <v>37055</v>
      </c>
      <c r="AC71" s="80">
        <f t="shared" si="22"/>
        <v>72.571528808527859</v>
      </c>
      <c r="AD71" s="288" t="s">
        <v>9</v>
      </c>
      <c r="AE71" s="282">
        <f>SUMPRODUCT(Z71:Z74,AA71:AA74)/SUM(AA71:AA74)</f>
        <v>1.0773882238732169</v>
      </c>
    </row>
    <row r="72" spans="17:31" x14ac:dyDescent="0.25">
      <c r="W72" s="182">
        <v>510</v>
      </c>
      <c r="X72" s="180" t="s">
        <v>69</v>
      </c>
      <c r="Y72" s="34" t="s">
        <v>28</v>
      </c>
      <c r="Z72" s="86">
        <f>f_values!F192</f>
        <v>1.1547899224722455</v>
      </c>
      <c r="AA72" s="78">
        <v>3482523</v>
      </c>
      <c r="AB72" s="159">
        <v>45756</v>
      </c>
      <c r="AC72" s="80">
        <f t="shared" si="22"/>
        <v>76.110739575137686</v>
      </c>
      <c r="AD72" s="288"/>
      <c r="AE72" s="282"/>
    </row>
    <row r="73" spans="17:31" x14ac:dyDescent="0.25">
      <c r="W73" s="182">
        <v>510</v>
      </c>
      <c r="X73" s="180" t="s">
        <v>71</v>
      </c>
      <c r="Y73" s="34" t="s">
        <v>29</v>
      </c>
      <c r="Z73" s="86">
        <f>f_values!F193</f>
        <v>1.1382135867027658</v>
      </c>
      <c r="AA73" s="78">
        <v>1713649</v>
      </c>
      <c r="AB73" s="159">
        <v>20020</v>
      </c>
      <c r="AC73" s="80">
        <f t="shared" si="22"/>
        <v>85.596853146853149</v>
      </c>
      <c r="AD73" s="288"/>
      <c r="AE73" s="282"/>
    </row>
    <row r="74" spans="17:31" ht="15.75" thickBot="1" x14ac:dyDescent="0.3">
      <c r="W74" s="183">
        <v>510</v>
      </c>
      <c r="X74" s="184" t="s">
        <v>73</v>
      </c>
      <c r="Y74" s="185" t="s">
        <v>30</v>
      </c>
      <c r="Z74" s="186">
        <f>f_values!F194</f>
        <v>1.3249845418085355</v>
      </c>
      <c r="AA74" s="187">
        <v>1459575</v>
      </c>
      <c r="AB74" s="200">
        <v>15662</v>
      </c>
      <c r="AC74" s="188">
        <f t="shared" si="22"/>
        <v>93.192121057336223</v>
      </c>
      <c r="AD74" s="289"/>
      <c r="AE74" s="283"/>
    </row>
    <row r="75" spans="17:31" ht="15.75" thickTop="1" x14ac:dyDescent="0.25"/>
    <row r="79" spans="17:31" x14ac:dyDescent="0.25">
      <c r="Q79" s="78"/>
    </row>
    <row r="80" spans="17:31" ht="15" customHeight="1" x14ac:dyDescent="0.25">
      <c r="Q80" s="78"/>
    </row>
    <row r="81" spans="17:25" x14ac:dyDescent="0.25">
      <c r="Q81" s="78"/>
    </row>
    <row r="82" spans="17:25" x14ac:dyDescent="0.25">
      <c r="Q82" s="78"/>
    </row>
    <row r="83" spans="17:25" x14ac:dyDescent="0.25">
      <c r="Q83" s="78"/>
    </row>
    <row r="84" spans="17:25" x14ac:dyDescent="0.25">
      <c r="Q84" s="78"/>
    </row>
    <row r="85" spans="17:25" x14ac:dyDescent="0.25">
      <c r="Q85" s="78"/>
    </row>
    <row r="86" spans="17:25" x14ac:dyDescent="0.25">
      <c r="Q86" s="78"/>
    </row>
    <row r="87" spans="17:25" x14ac:dyDescent="0.25">
      <c r="Q87" s="78"/>
    </row>
    <row r="88" spans="17:25" x14ac:dyDescent="0.25">
      <c r="Q88" s="78"/>
      <c r="Y88" s="78"/>
    </row>
    <row r="89" spans="17:25" x14ac:dyDescent="0.25">
      <c r="Q89" s="78"/>
      <c r="Y89" s="78"/>
    </row>
    <row r="90" spans="17:25" x14ac:dyDescent="0.25">
      <c r="Q90" s="78"/>
      <c r="Y90" s="78"/>
    </row>
    <row r="91" spans="17:25" x14ac:dyDescent="0.25">
      <c r="Q91" s="78"/>
      <c r="Y91" s="78"/>
    </row>
    <row r="92" spans="17:25" x14ac:dyDescent="0.25">
      <c r="Q92" s="78"/>
      <c r="Y92" s="78"/>
    </row>
    <row r="93" spans="17:25" x14ac:dyDescent="0.25">
      <c r="Q93" s="78"/>
      <c r="Y93" s="78"/>
    </row>
    <row r="94" spans="17:25" x14ac:dyDescent="0.25">
      <c r="Q94" s="78"/>
      <c r="Y94" s="78"/>
    </row>
    <row r="95" spans="17:25" x14ac:dyDescent="0.25">
      <c r="Q95" s="78"/>
      <c r="Y95" s="78"/>
    </row>
    <row r="96" spans="17:25" x14ac:dyDescent="0.25">
      <c r="Q96" s="78"/>
      <c r="Y96" s="78"/>
    </row>
  </sheetData>
  <mergeCells count="45">
    <mergeCell ref="C31:D31"/>
    <mergeCell ref="E31:F31"/>
    <mergeCell ref="C30:F30"/>
    <mergeCell ref="X2:Y2"/>
    <mergeCell ref="AA1:AC1"/>
    <mergeCell ref="A3:A5"/>
    <mergeCell ref="B3:B5"/>
    <mergeCell ref="C18:R18"/>
    <mergeCell ref="AD3:AD7"/>
    <mergeCell ref="AD8:AD11"/>
    <mergeCell ref="AD12:AD16"/>
    <mergeCell ref="AD17:AD20"/>
    <mergeCell ref="C3:R3"/>
    <mergeCell ref="AD21:AD25"/>
    <mergeCell ref="AD26:AD29"/>
    <mergeCell ref="AD30:AD34"/>
    <mergeCell ref="AD35:AD38"/>
    <mergeCell ref="AD39:AD43"/>
    <mergeCell ref="AE62:AE65"/>
    <mergeCell ref="AD44:AD47"/>
    <mergeCell ref="AD48:AD52"/>
    <mergeCell ref="AD53:AD56"/>
    <mergeCell ref="AD57:AD61"/>
    <mergeCell ref="AD62:AD65"/>
    <mergeCell ref="AE39:AE43"/>
    <mergeCell ref="AE44:AE47"/>
    <mergeCell ref="AE48:AE52"/>
    <mergeCell ref="AE53:AE56"/>
    <mergeCell ref="AE57:AE61"/>
    <mergeCell ref="AE66:AE70"/>
    <mergeCell ref="AE71:AE74"/>
    <mergeCell ref="T3:V3"/>
    <mergeCell ref="T4:V4"/>
    <mergeCell ref="T5:V5"/>
    <mergeCell ref="T6:V6"/>
    <mergeCell ref="AD66:AD70"/>
    <mergeCell ref="AD71:AD74"/>
    <mergeCell ref="AE3:AE7"/>
    <mergeCell ref="AE8:AE11"/>
    <mergeCell ref="AE12:AE16"/>
    <mergeCell ref="AE17:AE20"/>
    <mergeCell ref="AE21:AE25"/>
    <mergeCell ref="AE26:AE29"/>
    <mergeCell ref="AE30:AE34"/>
    <mergeCell ref="AE35:AE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26"/>
  <sheetViews>
    <sheetView topLeftCell="N1" zoomScale="80" zoomScaleNormal="80" workbookViewId="0">
      <selection activeCell="Z19" sqref="Z19"/>
    </sheetView>
  </sheetViews>
  <sheetFormatPr defaultRowHeight="15" x14ac:dyDescent="0.25"/>
  <cols>
    <col min="1" max="1" width="10.42578125" customWidth="1"/>
    <col min="2" max="2" width="20.140625" customWidth="1"/>
    <col min="3" max="3" width="13.5703125" bestFit="1" customWidth="1"/>
    <col min="4" max="4" width="12.42578125" bestFit="1" customWidth="1"/>
    <col min="5" max="6" width="13.5703125" bestFit="1" customWidth="1"/>
    <col min="7" max="7" width="12.42578125" bestFit="1" customWidth="1"/>
    <col min="8" max="8" width="13.5703125" bestFit="1" customWidth="1"/>
    <col min="9" max="20" width="16.7109375" customWidth="1"/>
    <col min="21" max="22" width="18.7109375" customWidth="1"/>
    <col min="23" max="24" width="16.7109375" customWidth="1"/>
    <col min="25" max="25" width="15.140625" bestFit="1" customWidth="1"/>
    <col min="27" max="27" width="12" bestFit="1" customWidth="1"/>
    <col min="28" max="28" width="4" bestFit="1" customWidth="1"/>
    <col min="29" max="29" width="12.7109375" bestFit="1" customWidth="1"/>
    <col min="30" max="30" width="11.42578125" bestFit="1" customWidth="1"/>
    <col min="31" max="31" width="17.42578125" bestFit="1" customWidth="1"/>
    <col min="32" max="32" width="11.42578125" bestFit="1" customWidth="1"/>
    <col min="33" max="33" width="16.7109375" bestFit="1" customWidth="1"/>
    <col min="35" max="35" width="11.5703125" bestFit="1" customWidth="1"/>
    <col min="36" max="36" width="23.7109375" bestFit="1" customWidth="1"/>
    <col min="37" max="37" width="21.28515625" bestFit="1" customWidth="1"/>
    <col min="38" max="38" width="20.28515625" customWidth="1"/>
    <col min="39" max="39" width="18.5703125" customWidth="1"/>
    <col min="40" max="43" width="21" bestFit="1" customWidth="1"/>
    <col min="46" max="47" width="32.140625" bestFit="1" customWidth="1"/>
    <col min="48" max="48" width="22" bestFit="1" customWidth="1"/>
    <col min="50" max="50" width="11.85546875" customWidth="1"/>
    <col min="51" max="51" width="21.5703125" customWidth="1"/>
    <col min="52" max="69" width="12.7109375" customWidth="1"/>
  </cols>
  <sheetData>
    <row r="1" spans="1:80" ht="16.5" thickBot="1" x14ac:dyDescent="0.3">
      <c r="A1" s="109"/>
      <c r="AA1" s="316" t="s">
        <v>288</v>
      </c>
      <c r="AB1" s="316"/>
      <c r="AC1" s="316"/>
      <c r="AD1" s="316"/>
      <c r="AE1" s="316"/>
      <c r="AF1" s="316"/>
      <c r="AG1" s="317"/>
      <c r="AJ1" s="315" t="s">
        <v>311</v>
      </c>
      <c r="AK1" s="315"/>
    </row>
    <row r="2" spans="1:80" ht="15.75" customHeight="1" thickBot="1" x14ac:dyDescent="0.4">
      <c r="AA2" t="s">
        <v>286</v>
      </c>
      <c r="AB2" s="318" t="s">
        <v>292</v>
      </c>
      <c r="AC2" s="319"/>
      <c r="AD2" t="s">
        <v>287</v>
      </c>
      <c r="AE2" s="78" t="s">
        <v>289</v>
      </c>
      <c r="AF2" s="2" t="s">
        <v>290</v>
      </c>
      <c r="AG2" s="8" t="s">
        <v>291</v>
      </c>
      <c r="AJ2" t="s">
        <v>296</v>
      </c>
      <c r="AK2" t="s">
        <v>297</v>
      </c>
      <c r="AL2" t="s">
        <v>302</v>
      </c>
      <c r="AM2" t="s">
        <v>302</v>
      </c>
      <c r="AN2" t="s">
        <v>303</v>
      </c>
      <c r="AO2" t="s">
        <v>303</v>
      </c>
      <c r="AP2" t="s">
        <v>304</v>
      </c>
      <c r="AQ2" t="s">
        <v>304</v>
      </c>
      <c r="AT2" s="171" t="s">
        <v>359</v>
      </c>
      <c r="AU2" s="172" t="s">
        <v>360</v>
      </c>
      <c r="AV2" s="173" t="s">
        <v>361</v>
      </c>
    </row>
    <row r="3" spans="1:80" ht="15.95" customHeight="1" thickTop="1" thickBot="1" x14ac:dyDescent="0.3">
      <c r="A3" s="271" t="s">
        <v>20</v>
      </c>
      <c r="B3" s="274" t="s">
        <v>18</v>
      </c>
      <c r="C3" s="290" t="s">
        <v>21</v>
      </c>
      <c r="D3" s="291"/>
      <c r="E3" s="291"/>
      <c r="F3" s="291"/>
      <c r="G3" s="291"/>
      <c r="H3" s="291"/>
      <c r="I3" s="291"/>
      <c r="J3" s="291"/>
      <c r="K3" s="291"/>
      <c r="L3" s="291"/>
      <c r="M3" s="291"/>
      <c r="N3" s="291"/>
      <c r="O3" s="291"/>
      <c r="P3" s="291"/>
      <c r="Q3" s="291"/>
      <c r="R3" s="291"/>
      <c r="S3" s="291"/>
      <c r="T3" s="292"/>
      <c r="U3" s="83"/>
      <c r="W3" s="284" t="s">
        <v>295</v>
      </c>
      <c r="X3" s="284"/>
      <c r="Y3" s="284"/>
      <c r="AA3" s="35">
        <v>110</v>
      </c>
      <c r="AB3" s="78" t="s">
        <v>44</v>
      </c>
      <c r="AC3" s="76" t="s">
        <v>285</v>
      </c>
      <c r="AD3" s="81">
        <f>f_values!F6</f>
        <v>0.88112914087161387</v>
      </c>
      <c r="AE3" s="79">
        <v>6566308</v>
      </c>
      <c r="AF3" s="35">
        <v>32960</v>
      </c>
      <c r="AG3" s="80">
        <f>AE3/AF3</f>
        <v>199.22050970873786</v>
      </c>
      <c r="AH3" s="320" t="s">
        <v>10</v>
      </c>
      <c r="AI3" s="325">
        <f>SUMPRODUCT(AD3:AD7,AE3:AE7)/SUM(AE3:AE7)</f>
        <v>0.84659792432291459</v>
      </c>
      <c r="AJ3" s="106">
        <v>23.029383569307292</v>
      </c>
      <c r="AK3" s="106">
        <v>138.76955522819793</v>
      </c>
      <c r="AL3" s="103">
        <f>AJ3*$X$13+AK3*$Y$13</f>
        <v>28.846054842869535</v>
      </c>
      <c r="AM3" s="329">
        <f>SUMPRODUCT(AL3:AL7,AE3:AE7)/SUM(AE3:AE7)</f>
        <v>26.892498562808381</v>
      </c>
      <c r="AN3" s="103">
        <f t="shared" ref="AN3:AN34" si="0">AJ3*$X$14+AK3*$Y$14</f>
        <v>11.514691784653646</v>
      </c>
      <c r="AO3" s="329">
        <f>SUMPRODUCT(AN3:AN7,AE3:AE7)/SUM(AE3:AE7)</f>
        <v>10.558437696366969</v>
      </c>
      <c r="AP3" s="103">
        <f t="shared" ref="AP3:AP34" si="1">AJ3*$X$15+AK3*$Y$15</f>
        <v>6.9088150707921878</v>
      </c>
      <c r="AQ3" s="329">
        <f>SUMPRODUCT(AP3:AP7,AE3:AE7)/SUM(AE3:AE7)</f>
        <v>6.3350626178201814</v>
      </c>
      <c r="AT3" s="174">
        <f>(AD3*AE3)/1000000</f>
        <v>5.7857653267384048</v>
      </c>
      <c r="AU3" s="121">
        <f>SUMIFS('Constraint 3'!$BU$4:$BU$764,'Constraint 3'!$BG$4:$BG$764,'Constraint 2'!AA3,'Constraint 3'!$BJ$4:$BJ$764,'Constraint 2'!AB3)/1000000</f>
        <v>14.561473949848718</v>
      </c>
      <c r="AV3" s="175">
        <f>AU3/AT3</f>
        <v>2.516775763882809</v>
      </c>
      <c r="AW3" s="35"/>
      <c r="AX3" s="154"/>
      <c r="AY3" s="154"/>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row>
    <row r="4" spans="1:80" ht="15.95" customHeight="1" thickBot="1" x14ac:dyDescent="0.3">
      <c r="A4" s="272"/>
      <c r="B4" s="275"/>
      <c r="C4" s="40">
        <v>110</v>
      </c>
      <c r="D4" s="41">
        <v>110</v>
      </c>
      <c r="E4" s="41">
        <v>120</v>
      </c>
      <c r="F4" s="41">
        <v>120</v>
      </c>
      <c r="G4" s="41">
        <v>130</v>
      </c>
      <c r="H4" s="41">
        <v>130</v>
      </c>
      <c r="I4" s="41">
        <v>5101</v>
      </c>
      <c r="J4" s="41">
        <v>5101</v>
      </c>
      <c r="K4" s="41">
        <v>5102</v>
      </c>
      <c r="L4" s="41">
        <v>5102</v>
      </c>
      <c r="M4" s="41">
        <v>140</v>
      </c>
      <c r="N4" s="41">
        <v>140</v>
      </c>
      <c r="O4" s="41">
        <v>150</v>
      </c>
      <c r="P4" s="41">
        <v>150</v>
      </c>
      <c r="Q4" s="41">
        <v>160</v>
      </c>
      <c r="R4" s="41">
        <v>160</v>
      </c>
      <c r="S4" s="41">
        <v>190</v>
      </c>
      <c r="T4" s="42">
        <v>190</v>
      </c>
      <c r="U4" s="35"/>
      <c r="W4" s="285">
        <v>0.3</v>
      </c>
      <c r="X4" s="285"/>
      <c r="Y4" s="285"/>
      <c r="AA4" s="35">
        <v>110</v>
      </c>
      <c r="AB4" s="78" t="s">
        <v>52</v>
      </c>
      <c r="AC4" s="76" t="s">
        <v>53</v>
      </c>
      <c r="AD4" s="81">
        <f>f_values!F7</f>
        <v>0.83197743714687933</v>
      </c>
      <c r="AE4" s="79">
        <v>9021961</v>
      </c>
      <c r="AF4" s="35">
        <v>49736</v>
      </c>
      <c r="AG4" s="80">
        <f t="shared" ref="AG4:AG68" si="2">AE4/AF4</f>
        <v>181.39699613961719</v>
      </c>
      <c r="AH4" s="320"/>
      <c r="AI4" s="325"/>
      <c r="AJ4" s="106">
        <v>18.407698406766638</v>
      </c>
      <c r="AK4" s="106">
        <v>128.05070552368579</v>
      </c>
      <c r="AL4" s="103">
        <f t="shared" ref="AL4:AL34" si="3">AJ4*$X$13+AK4*$Y$13</f>
        <v>24.770074516766897</v>
      </c>
      <c r="AM4" s="329"/>
      <c r="AN4" s="103">
        <f t="shared" si="0"/>
        <v>9.203849203383319</v>
      </c>
      <c r="AO4" s="329"/>
      <c r="AP4" s="103">
        <f t="shared" si="1"/>
        <v>5.5223095220299916</v>
      </c>
      <c r="AQ4" s="329"/>
      <c r="AT4" s="174">
        <f t="shared" ref="AT4:AT34" si="4">(AD4*AE4)/1000000</f>
        <v>7.5060679908190968</v>
      </c>
      <c r="AU4" s="121">
        <f>SUMIFS('Constraint 3'!$BU$4:$BU$764,'Constraint 3'!$BG$4:$BG$764,'Constraint 2'!AA4,'Constraint 3'!$BJ$4:$BJ$764,'Constraint 2'!AB4)/1000000</f>
        <v>20.496598063501722</v>
      </c>
      <c r="AV4" s="175">
        <f t="shared" ref="AV4:AV68" si="5">AU4/AT4</f>
        <v>2.7306704507035833</v>
      </c>
      <c r="AW4" s="35"/>
      <c r="AX4" s="154"/>
      <c r="AY4" s="154"/>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row>
    <row r="5" spans="1:80" ht="15.95" customHeight="1" thickBot="1" x14ac:dyDescent="0.3">
      <c r="A5" s="273"/>
      <c r="B5" s="276"/>
      <c r="C5" s="43" t="s">
        <v>10</v>
      </c>
      <c r="D5" s="44" t="s">
        <v>9</v>
      </c>
      <c r="E5" s="44" t="s">
        <v>10</v>
      </c>
      <c r="F5" s="44" t="s">
        <v>9</v>
      </c>
      <c r="G5" s="44" t="s">
        <v>10</v>
      </c>
      <c r="H5" s="44" t="s">
        <v>9</v>
      </c>
      <c r="I5" s="44" t="s">
        <v>10</v>
      </c>
      <c r="J5" s="44" t="s">
        <v>9</v>
      </c>
      <c r="K5" s="44" t="s">
        <v>10</v>
      </c>
      <c r="L5" s="44" t="s">
        <v>9</v>
      </c>
      <c r="M5" s="44" t="s">
        <v>10</v>
      </c>
      <c r="N5" s="44" t="s">
        <v>9</v>
      </c>
      <c r="O5" s="44" t="s">
        <v>10</v>
      </c>
      <c r="P5" s="44" t="s">
        <v>9</v>
      </c>
      <c r="Q5" s="44" t="s">
        <v>10</v>
      </c>
      <c r="R5" s="44" t="s">
        <v>9</v>
      </c>
      <c r="S5" s="44" t="s">
        <v>10</v>
      </c>
      <c r="T5" s="45" t="s">
        <v>9</v>
      </c>
      <c r="U5" s="2"/>
      <c r="W5" s="286" t="s">
        <v>293</v>
      </c>
      <c r="X5" s="286"/>
      <c r="Y5" s="286"/>
      <c r="AA5" s="35">
        <v>110</v>
      </c>
      <c r="AB5" s="78" t="s">
        <v>61</v>
      </c>
      <c r="AC5" s="34" t="s">
        <v>24</v>
      </c>
      <c r="AD5" s="81">
        <f>f_values!F8</f>
        <v>0.803438424140555</v>
      </c>
      <c r="AE5" s="78">
        <v>2116148</v>
      </c>
      <c r="AF5" s="2">
        <v>12144</v>
      </c>
      <c r="AG5" s="80">
        <f t="shared" si="2"/>
        <v>174.25461133069828</v>
      </c>
      <c r="AH5" s="320"/>
      <c r="AI5" s="325"/>
      <c r="AJ5" s="106">
        <v>26.674061264129751</v>
      </c>
      <c r="AK5" s="107">
        <v>125.91797523319867</v>
      </c>
      <c r="AL5" s="103">
        <f t="shared" si="3"/>
        <v>29.929937345004209</v>
      </c>
      <c r="AM5" s="329"/>
      <c r="AN5" s="103">
        <f t="shared" si="0"/>
        <v>13.337030632064875</v>
      </c>
      <c r="AO5" s="329"/>
      <c r="AP5" s="103">
        <f t="shared" si="1"/>
        <v>8.0022183792389256</v>
      </c>
      <c r="AQ5" s="329"/>
      <c r="AT5" s="174">
        <f t="shared" si="4"/>
        <v>1.7001946143681872</v>
      </c>
      <c r="AU5" s="121">
        <f>SUMIFS('Constraint 3'!$BU$4:$BU$764,'Constraint 3'!$BG$4:$BG$764,'Constraint 2'!AA5,'Constraint 3'!$BJ$4:$BJ$764,'Constraint 2'!AB5)/1000000</f>
        <v>5.0500271603993232</v>
      </c>
      <c r="AV5" s="175">
        <f t="shared" si="5"/>
        <v>2.9702641790075157</v>
      </c>
      <c r="AW5" s="2"/>
      <c r="AX5" s="154"/>
      <c r="AY5" s="154"/>
      <c r="AZ5" s="2"/>
      <c r="BA5" s="2"/>
      <c r="BB5" s="35"/>
      <c r="BC5" s="2"/>
      <c r="BD5" s="2"/>
      <c r="BE5" s="2"/>
      <c r="BF5" s="2"/>
      <c r="BG5" s="2"/>
      <c r="BH5" s="2"/>
      <c r="BI5" s="2"/>
      <c r="BJ5" s="2"/>
      <c r="BK5" s="2"/>
      <c r="BL5" s="2"/>
      <c r="BM5" s="2"/>
      <c r="BN5" s="2"/>
      <c r="BO5" s="2"/>
      <c r="BP5" s="2"/>
      <c r="BQ5" s="2"/>
      <c r="BR5" s="2"/>
      <c r="BS5" s="2"/>
      <c r="BT5" s="2"/>
      <c r="BU5" s="2"/>
      <c r="BV5" s="2"/>
      <c r="BW5" s="2"/>
      <c r="BX5" s="2"/>
      <c r="BY5" s="2"/>
      <c r="BZ5" s="2"/>
      <c r="CA5" s="2"/>
      <c r="CB5" s="2"/>
    </row>
    <row r="6" spans="1:80" x14ac:dyDescent="0.25">
      <c r="A6" s="9" t="s">
        <v>7</v>
      </c>
      <c r="B6" s="10" t="s">
        <v>8</v>
      </c>
      <c r="C6" s="46">
        <f>SUMIFS('Export from GIS'!$G$2:$G$179,'Export from GIS'!$B$2:$B$179,'Constraint 2'!$A6,'Export from GIS'!$C$2:$C$179,'Constraint 2'!$B6,'Export from GIS'!$E$2:$E$179,'Constraint 2'!C$5,'Export from GIS'!$D$2:$D$179,'Constraint 2'!C$4)</f>
        <v>6674</v>
      </c>
      <c r="D6" s="47">
        <f>SUMIFS('Export from GIS'!$G$2:$G$179,'Export from GIS'!$B$2:$B$179,'Constraint 2'!$A6,'Export from GIS'!$C$2:$C$179,'Constraint 2'!$B6,'Export from GIS'!$E$2:$E$179,'Constraint 2'!D$5,'Export from GIS'!$D$2:$D$179,'Constraint 2'!D$4)</f>
        <v>203</v>
      </c>
      <c r="E6" s="47">
        <f>SUMIFS('Export from GIS'!$G$2:$G$179,'Export from GIS'!$B$2:$B$179,'Constraint 2'!$A6,'Export from GIS'!$C$2:$C$179,'Constraint 2'!$B6,'Export from GIS'!$E$2:$E$179,'Constraint 2'!E$5,'Export from GIS'!$D$2:$D$179,'Constraint 2'!E$4)</f>
        <v>5245882</v>
      </c>
      <c r="F6" s="47">
        <f>SUMIFS('Export from GIS'!$G$2:$G$179,'Export from GIS'!$B$2:$B$179,'Constraint 2'!$A6,'Export from GIS'!$C$2:$C$179,'Constraint 2'!$B6,'Export from GIS'!$E$2:$E$179,'Constraint 2'!F$5,'Export from GIS'!$D$2:$D$179,'Constraint 2'!F$4)</f>
        <v>1130979</v>
      </c>
      <c r="G6" s="47">
        <f>SUMIFS('Export from GIS'!$G$2:$G$179,'Export from GIS'!$B$2:$B$179,'Constraint 2'!$A6,'Export from GIS'!$C$2:$C$179,'Constraint 2'!$B6,'Export from GIS'!$E$2:$E$179,'Constraint 2'!G$5,'Export from GIS'!$D$2:$D$179,'Constraint 2'!G$4)</f>
        <v>2886041</v>
      </c>
      <c r="H6" s="47">
        <f>SUMIFS('Export from GIS'!$G$2:$G$179,'Export from GIS'!$B$2:$B$179,'Constraint 2'!$A6,'Export from GIS'!$C$2:$C$179,'Constraint 2'!$B6,'Export from GIS'!$E$2:$E$179,'Constraint 2'!H$5,'Export from GIS'!$D$2:$D$179,'Constraint 2'!H$4)</f>
        <v>1973107</v>
      </c>
      <c r="I6" s="47">
        <f>SUMIFS('Export from GIS'!$G$2:$G$179,'Export from GIS'!$B$2:$B$179,'Constraint 2'!$A6,'Export from GIS'!$C$2:$C$179,'Constraint 2'!$B6,'Export from GIS'!$E$2:$E$179,'Constraint 2'!I$5,'Export from GIS'!$D$2:$D$179,5101)</f>
        <v>336</v>
      </c>
      <c r="J6" s="47">
        <f>SUMIFS('Export from GIS'!$G$2:$G$179,'Export from GIS'!$B$2:$B$179,'Constraint 2'!$A6,'Export from GIS'!$C$2:$C$179,'Constraint 2'!$B6,'Export from GIS'!$E$2:$E$179,'Constraint 2'!J$5,'Export from GIS'!$D$2:$D$179,5101)</f>
        <v>24</v>
      </c>
      <c r="K6" s="47">
        <f>SUMIFS('Export from GIS'!$G$2:$G$179,'Export from GIS'!$B$2:$B$179,'Constraint 2'!$A6,'Export from GIS'!$C$2:$C$179,'Constraint 2'!$B6,'Export from GIS'!$E$2:$E$179,'Constraint 2'!I$5,'Export from GIS'!$D$2:$D$179,5102)</f>
        <v>3151</v>
      </c>
      <c r="L6" s="47">
        <f>SUMIFS('Export from GIS'!$G$2:$G$179,'Export from GIS'!$B$2:$B$179,'Constraint 2'!$A6,'Export from GIS'!$C$2:$C$179,'Constraint 2'!$B6,'Export from GIS'!$E$2:$E$179,'Constraint 2'!J$5,'Export from GIS'!$D$2:$D$179,5102)</f>
        <v>1165</v>
      </c>
      <c r="M6" s="47">
        <f>SUMIFS('Export from GIS'!$G$2:$G$179,'Export from GIS'!$B$2:$B$179,'Constraint 2'!$A6,'Export from GIS'!$C$2:$C$179,'Constraint 2'!$B6,'Export from GIS'!$E$2:$E$179,'Constraint 2'!M$5,'Export from GIS'!$D$2:$D$179,'Constraint 2'!M$4)</f>
        <v>28585438</v>
      </c>
      <c r="N6" s="47">
        <f>SUMIFS('Export from GIS'!$G$2:$G$179,'Export from GIS'!$B$2:$B$179,'Constraint 2'!$A6,'Export from GIS'!$C$2:$C$179,'Constraint 2'!$B6,'Export from GIS'!$E$2:$E$179,'Constraint 2'!N$5,'Export from GIS'!$D$2:$D$179,'Constraint 2'!N$4)</f>
        <v>6464161</v>
      </c>
      <c r="O6" s="47">
        <f>SUMIFS('Export from GIS'!$G$2:$G$179,'Export from GIS'!$B$2:$B$179,'Constraint 2'!$A6,'Export from GIS'!$C$2:$C$179,'Constraint 2'!$B6,'Export from GIS'!$E$2:$E$179,'Constraint 2'!O$5,'Export from GIS'!$D$2:$D$179,'Constraint 2'!O$4)</f>
        <v>245240</v>
      </c>
      <c r="P6" s="47">
        <f>SUMIFS('Export from GIS'!$G$2:$G$179,'Export from GIS'!$B$2:$B$179,'Constraint 2'!$A6,'Export from GIS'!$C$2:$C$179,'Constraint 2'!$B6,'Export from GIS'!$E$2:$E$179,'Constraint 2'!P$5,'Export from GIS'!$D$2:$D$179,'Constraint 2'!P$4)</f>
        <v>208196</v>
      </c>
      <c r="Q6" s="47">
        <f>SUMIFS('Export from GIS'!$G$2:$G$179,'Export from GIS'!$B$2:$B$179,'Constraint 2'!$A6,'Export from GIS'!$C$2:$C$179,'Constraint 2'!$B6,'Export from GIS'!$E$2:$E$179,'Constraint 2'!Q$5,'Export from GIS'!$D$2:$D$179,'Constraint 2'!Q$4)</f>
        <v>199557</v>
      </c>
      <c r="R6" s="47">
        <f>SUMIFS('Export from GIS'!$G$2:$G$179,'Export from GIS'!$B$2:$B$179,'Constraint 2'!$A6,'Export from GIS'!$C$2:$C$179,'Constraint 2'!$B6,'Export from GIS'!$E$2:$E$179,'Constraint 2'!R$5,'Export from GIS'!$D$2:$D$179,'Constraint 2'!R$4)</f>
        <v>364238</v>
      </c>
      <c r="S6" s="47">
        <f>SUMIFS('Export from GIS'!$G$2:$G$179,'Export from GIS'!$B$2:$B$179,'Constraint 2'!$A6,'Export from GIS'!$C$2:$C$179,'Constraint 2'!$B6,'Export from GIS'!$E$2:$E$179,'Constraint 2'!S$5,'Export from GIS'!$D$2:$D$179,'Constraint 2'!S$4)</f>
        <v>8993</v>
      </c>
      <c r="T6" s="48">
        <f>SUMIFS('Export from GIS'!$G$2:$G$179,'Export from GIS'!$B$2:$B$179,'Constraint 2'!$A6,'Export from GIS'!$C$2:$C$179,'Constraint 2'!$B6,'Export from GIS'!$E$2:$E$179,'Constraint 2'!T$5,'Export from GIS'!$D$2:$D$179,'Constraint 2'!T$4)</f>
        <v>10790</v>
      </c>
      <c r="U6" s="2"/>
      <c r="W6" s="287">
        <v>0.7</v>
      </c>
      <c r="X6" s="287"/>
      <c r="Y6" s="287"/>
      <c r="AA6" s="35">
        <v>110</v>
      </c>
      <c r="AB6" s="78" t="s">
        <v>63</v>
      </c>
      <c r="AC6" s="34" t="s">
        <v>25</v>
      </c>
      <c r="AD6" s="81">
        <f>f_values!F9</f>
        <v>0.82122092666903779</v>
      </c>
      <c r="AE6" s="78">
        <v>717775</v>
      </c>
      <c r="AF6" s="2">
        <v>4299</v>
      </c>
      <c r="AG6" s="80">
        <f t="shared" si="2"/>
        <v>166.96324726680623</v>
      </c>
      <c r="AH6" s="320"/>
      <c r="AI6" s="325"/>
      <c r="AJ6" s="106">
        <v>25.311925848592406</v>
      </c>
      <c r="AK6" s="107">
        <v>139.96660395750132</v>
      </c>
      <c r="AL6" s="103">
        <f t="shared" si="3"/>
        <v>30.449412197335199</v>
      </c>
      <c r="AM6" s="329"/>
      <c r="AN6" s="103">
        <f t="shared" si="0"/>
        <v>12.655962924296203</v>
      </c>
      <c r="AO6" s="329"/>
      <c r="AP6" s="103">
        <f t="shared" si="1"/>
        <v>7.593577754577721</v>
      </c>
      <c r="AQ6" s="329"/>
      <c r="AT6" s="174">
        <f t="shared" si="4"/>
        <v>0.5894518506398686</v>
      </c>
      <c r="AU6" s="121">
        <f>SUMIFS('Constraint 3'!$BU$4:$BU$764,'Constraint 3'!$BG$4:$BG$764,'Constraint 2'!AA6,'Constraint 3'!$BJ$4:$BJ$764,'Constraint 2'!AB6)/1000000</f>
        <v>1.8714730610516126</v>
      </c>
      <c r="AV6" s="175">
        <f t="shared" si="5"/>
        <v>3.1749379682497723</v>
      </c>
      <c r="AW6" s="2"/>
      <c r="AX6" s="153"/>
      <c r="AY6" s="2"/>
      <c r="AZ6" s="2"/>
      <c r="BA6" s="2"/>
      <c r="BB6" s="35"/>
      <c r="BC6" s="2"/>
      <c r="BD6" s="2"/>
      <c r="BE6" s="2"/>
      <c r="BF6" s="2"/>
      <c r="BG6" s="2"/>
      <c r="BH6" s="2"/>
      <c r="BI6" s="2"/>
      <c r="BJ6" s="2"/>
      <c r="BK6" s="2"/>
      <c r="BL6" s="2"/>
      <c r="BM6" s="2"/>
      <c r="BN6" s="2"/>
      <c r="BO6" s="2"/>
      <c r="BP6" s="2"/>
      <c r="BQ6" s="2"/>
      <c r="BR6" s="2"/>
      <c r="BS6" s="2"/>
      <c r="BT6" s="2"/>
      <c r="BU6" s="2"/>
      <c r="BV6" s="2"/>
      <c r="BW6" s="2"/>
      <c r="BX6" s="2"/>
      <c r="BY6" s="2"/>
      <c r="BZ6" s="2"/>
      <c r="CA6" s="2"/>
      <c r="CB6" s="2"/>
    </row>
    <row r="7" spans="1:80" x14ac:dyDescent="0.25">
      <c r="A7" s="14" t="s">
        <v>7</v>
      </c>
      <c r="B7" s="15" t="s">
        <v>11</v>
      </c>
      <c r="C7" s="49">
        <f>SUMIFS('Export from GIS'!$G$2:$G$179,'Export from GIS'!$B$2:$B$179,'Constraint 2'!$A7,'Export from GIS'!$C$2:$C$179,'Constraint 2'!$B7,'Export from GIS'!$E$2:$E$179,'Constraint 2'!C$5,'Export from GIS'!$D$2:$D$179,'Constraint 2'!C$4)</f>
        <v>15071</v>
      </c>
      <c r="D7" s="50">
        <f>SUMIFS('Export from GIS'!$G$2:$G$179,'Export from GIS'!$B$2:$B$179,'Constraint 2'!$A7,'Export from GIS'!$C$2:$C$179,'Constraint 2'!$B7,'Export from GIS'!$E$2:$E$179,'Constraint 2'!D$5,'Export from GIS'!$D$2:$D$179,'Constraint 2'!D$4)</f>
        <v>1786</v>
      </c>
      <c r="E7" s="50">
        <f>SUMIFS('Export from GIS'!$G$2:$G$179,'Export from GIS'!$B$2:$B$179,'Constraint 2'!$A7,'Export from GIS'!$C$2:$C$179,'Constraint 2'!$B7,'Export from GIS'!$E$2:$E$179,'Constraint 2'!E$5,'Export from GIS'!$D$2:$D$179,'Constraint 2'!E$4)</f>
        <v>7452463</v>
      </c>
      <c r="F7" s="50">
        <f>SUMIFS('Export from GIS'!$G$2:$G$179,'Export from GIS'!$B$2:$B$179,'Constraint 2'!$A7,'Export from GIS'!$C$2:$C$179,'Constraint 2'!$B7,'Export from GIS'!$E$2:$E$179,'Constraint 2'!F$5,'Export from GIS'!$D$2:$D$179,'Constraint 2'!F$4)</f>
        <v>2464689</v>
      </c>
      <c r="G7" s="50">
        <f>SUMIFS('Export from GIS'!$G$2:$G$179,'Export from GIS'!$B$2:$B$179,'Constraint 2'!$A7,'Export from GIS'!$C$2:$C$179,'Constraint 2'!$B7,'Export from GIS'!$E$2:$E$179,'Constraint 2'!G$5,'Export from GIS'!$D$2:$D$179,'Constraint 2'!G$4)</f>
        <v>1246331</v>
      </c>
      <c r="H7" s="50">
        <f>SUMIFS('Export from GIS'!$G$2:$G$179,'Export from GIS'!$B$2:$B$179,'Constraint 2'!$A7,'Export from GIS'!$C$2:$C$179,'Constraint 2'!$B7,'Export from GIS'!$E$2:$E$179,'Constraint 2'!H$5,'Export from GIS'!$D$2:$D$179,'Constraint 2'!H$4)</f>
        <v>818977</v>
      </c>
      <c r="I7" s="50">
        <f>SUMIFS('Export from GIS'!$G$2:$G$179,'Export from GIS'!$B$2:$B$179,'Constraint 2'!$A7,'Export from GIS'!$C$2:$C$179,'Constraint 2'!$B7,'Export from GIS'!$E$2:$E$179,'Constraint 2'!I$5,'Export from GIS'!$D$2:$D$179,5101)</f>
        <v>5583</v>
      </c>
      <c r="J7" s="50">
        <f>SUMIFS('Export from GIS'!$G$2:$G$179,'Export from GIS'!$B$2:$B$179,'Constraint 2'!$A7,'Export from GIS'!$C$2:$C$179,'Constraint 2'!$B7,'Export from GIS'!$E$2:$E$179,'Constraint 2'!J$5,'Export from GIS'!$D$2:$D$179,5101)</f>
        <v>147</v>
      </c>
      <c r="K7" s="50">
        <f>SUMIFS('Export from GIS'!$G$2:$G$179,'Export from GIS'!$B$2:$B$179,'Constraint 2'!$A7,'Export from GIS'!$C$2:$C$179,'Constraint 2'!$B7,'Export from GIS'!$E$2:$E$179,'Constraint 2'!I$5,'Export from GIS'!$D$2:$D$179,5102)</f>
        <v>12559</v>
      </c>
      <c r="L7" s="50">
        <f>SUMIFS('Export from GIS'!$G$2:$G$179,'Export from GIS'!$B$2:$B$179,'Constraint 2'!$A7,'Export from GIS'!$C$2:$C$179,'Constraint 2'!$B7,'Export from GIS'!$E$2:$E$179,'Constraint 2'!J$5,'Export from GIS'!$D$2:$D$179,5102)</f>
        <v>1744</v>
      </c>
      <c r="M7" s="50">
        <f>SUMIFS('Export from GIS'!$G$2:$G$179,'Export from GIS'!$B$2:$B$179,'Constraint 2'!$A7,'Export from GIS'!$C$2:$C$179,'Constraint 2'!$B7,'Export from GIS'!$E$2:$E$179,'Constraint 2'!M$5,'Export from GIS'!$D$2:$D$179,'Constraint 2'!M$4)</f>
        <v>1540846</v>
      </c>
      <c r="N7" s="50">
        <f>SUMIFS('Export from GIS'!$G$2:$G$179,'Export from GIS'!$B$2:$B$179,'Constraint 2'!$A7,'Export from GIS'!$C$2:$C$179,'Constraint 2'!$B7,'Export from GIS'!$E$2:$E$179,'Constraint 2'!N$5,'Export from GIS'!$D$2:$D$179,'Constraint 2'!N$4)</f>
        <v>566960</v>
      </c>
      <c r="O7" s="50">
        <f>SUMIFS('Export from GIS'!$G$2:$G$179,'Export from GIS'!$B$2:$B$179,'Constraint 2'!$A7,'Export from GIS'!$C$2:$C$179,'Constraint 2'!$B7,'Export from GIS'!$E$2:$E$179,'Constraint 2'!O$5,'Export from GIS'!$D$2:$D$179,'Constraint 2'!O$4)</f>
        <v>44169</v>
      </c>
      <c r="P7" s="50">
        <f>SUMIFS('Export from GIS'!$G$2:$G$179,'Export from GIS'!$B$2:$B$179,'Constraint 2'!$A7,'Export from GIS'!$C$2:$C$179,'Constraint 2'!$B7,'Export from GIS'!$E$2:$E$179,'Constraint 2'!P$5,'Export from GIS'!$D$2:$D$179,'Constraint 2'!P$4)</f>
        <v>11467</v>
      </c>
      <c r="Q7" s="50">
        <f>SUMIFS('Export from GIS'!$G$2:$G$179,'Export from GIS'!$B$2:$B$179,'Constraint 2'!$A7,'Export from GIS'!$C$2:$C$179,'Constraint 2'!$B7,'Export from GIS'!$E$2:$E$179,'Constraint 2'!Q$5,'Export from GIS'!$D$2:$D$179,'Constraint 2'!Q$4)</f>
        <v>34370</v>
      </c>
      <c r="R7" s="50">
        <f>SUMIFS('Export from GIS'!$G$2:$G$179,'Export from GIS'!$B$2:$B$179,'Constraint 2'!$A7,'Export from GIS'!$C$2:$C$179,'Constraint 2'!$B7,'Export from GIS'!$E$2:$E$179,'Constraint 2'!R$5,'Export from GIS'!$D$2:$D$179,'Constraint 2'!R$4)</f>
        <v>78463</v>
      </c>
      <c r="S7" s="50">
        <f>SUMIFS('Export from GIS'!$G$2:$G$179,'Export from GIS'!$B$2:$B$179,'Constraint 2'!$A7,'Export from GIS'!$C$2:$C$179,'Constraint 2'!$B7,'Export from GIS'!$E$2:$E$179,'Constraint 2'!S$5,'Export from GIS'!$D$2:$D$179,'Constraint 2'!S$4)</f>
        <v>6305</v>
      </c>
      <c r="T7" s="51">
        <f>SUMIFS('Export from GIS'!$G$2:$G$179,'Export from GIS'!$B$2:$B$179,'Constraint 2'!$A7,'Export from GIS'!$C$2:$C$179,'Constraint 2'!$B7,'Export from GIS'!$E$2:$E$179,'Constraint 2'!T$5,'Export from GIS'!$D$2:$D$179,'Constraint 2'!T$4)</f>
        <v>5276</v>
      </c>
      <c r="U7" s="2"/>
      <c r="V7" s="2"/>
      <c r="W7" s="327" t="s">
        <v>301</v>
      </c>
      <c r="X7" s="327"/>
      <c r="Y7" s="327"/>
      <c r="AA7" s="35">
        <v>110</v>
      </c>
      <c r="AB7" s="78" t="s">
        <v>65</v>
      </c>
      <c r="AC7" s="34" t="s">
        <v>26</v>
      </c>
      <c r="AD7" s="81">
        <f>f_values!F10</f>
        <v>0.86563853181198491</v>
      </c>
      <c r="AE7" s="78">
        <v>772545</v>
      </c>
      <c r="AF7" s="2">
        <v>4224</v>
      </c>
      <c r="AG7" s="80">
        <f t="shared" si="2"/>
        <v>182.89417613636363</v>
      </c>
      <c r="AH7" s="320"/>
      <c r="AI7" s="325"/>
      <c r="AJ7" s="106">
        <v>17.379929663047303</v>
      </c>
      <c r="AK7" s="108">
        <v>121.52432295527859</v>
      </c>
      <c r="AL7" s="103">
        <f t="shared" si="3"/>
        <v>23.449386576508608</v>
      </c>
      <c r="AM7" s="329"/>
      <c r="AN7" s="103">
        <f t="shared" si="0"/>
        <v>8.6899648315236515</v>
      </c>
      <c r="AO7" s="329"/>
      <c r="AP7" s="103">
        <f t="shared" si="1"/>
        <v>5.2139788989141911</v>
      </c>
      <c r="AQ7" s="329"/>
      <c r="AS7" s="2"/>
      <c r="AT7" s="174">
        <f t="shared" si="4"/>
        <v>0.66874471955868986</v>
      </c>
      <c r="AU7" s="121">
        <f>SUMIFS('Constraint 3'!$BU$4:$BU$764,'Constraint 3'!$BG$4:$BG$764,'Constraint 2'!AA7,'Constraint 3'!$BJ$4:$BJ$764,'Constraint 2'!AB7)/1000000</f>
        <v>1.8531167893501836</v>
      </c>
      <c r="AV7" s="175">
        <f t="shared" si="5"/>
        <v>2.7710376398531724</v>
      </c>
      <c r="AW7" s="2"/>
      <c r="AX7" s="153"/>
      <c r="AY7" s="2"/>
      <c r="AZ7" s="2"/>
      <c r="BA7" s="2"/>
      <c r="BB7" s="35"/>
      <c r="BC7" s="2"/>
      <c r="BD7" s="2"/>
      <c r="BE7" s="2"/>
      <c r="BF7" s="2"/>
      <c r="BG7" s="2"/>
      <c r="BH7" s="2"/>
      <c r="BI7" s="2"/>
      <c r="BJ7" s="2"/>
      <c r="BK7" s="2"/>
      <c r="BL7" s="2"/>
      <c r="BM7" s="2"/>
      <c r="BN7" s="2"/>
      <c r="BO7" s="2"/>
      <c r="BP7" s="2"/>
      <c r="BQ7" s="2"/>
      <c r="BR7" s="2"/>
      <c r="BS7" s="2"/>
      <c r="BT7" s="2"/>
      <c r="BU7" s="2"/>
      <c r="BV7" s="2"/>
      <c r="BW7" s="2"/>
      <c r="BX7" s="2"/>
      <c r="BY7" s="2"/>
      <c r="BZ7" s="2"/>
      <c r="CA7" s="2"/>
      <c r="CB7" s="2"/>
    </row>
    <row r="8" spans="1:80" ht="15" customHeight="1" x14ac:dyDescent="0.25">
      <c r="A8" s="14" t="s">
        <v>7</v>
      </c>
      <c r="B8" s="15" t="s">
        <v>12</v>
      </c>
      <c r="C8" s="49">
        <f>SUMIFS('Export from GIS'!$G$2:$G$179,'Export from GIS'!$B$2:$B$179,'Constraint 2'!$A8,'Export from GIS'!$C$2:$C$179,'Constraint 2'!$B8,'Export from GIS'!$E$2:$E$179,'Constraint 2'!C$5,'Export from GIS'!$D$2:$D$179,'Constraint 2'!C$4)</f>
        <v>65522</v>
      </c>
      <c r="D8" s="50">
        <f>SUMIFS('Export from GIS'!$G$2:$G$179,'Export from GIS'!$B$2:$B$179,'Constraint 2'!$A8,'Export from GIS'!$C$2:$C$179,'Constraint 2'!$B8,'Export from GIS'!$E$2:$E$179,'Constraint 2'!D$5,'Export from GIS'!$D$2:$D$179,'Constraint 2'!D$4)</f>
        <v>2898</v>
      </c>
      <c r="E8" s="50">
        <f>SUMIFS('Export from GIS'!$G$2:$G$179,'Export from GIS'!$B$2:$B$179,'Constraint 2'!$A8,'Export from GIS'!$C$2:$C$179,'Constraint 2'!$B8,'Export from GIS'!$E$2:$E$179,'Constraint 2'!E$5,'Export from GIS'!$D$2:$D$179,'Constraint 2'!E$4)</f>
        <v>7208656</v>
      </c>
      <c r="F8" s="50">
        <f>SUMIFS('Export from GIS'!$G$2:$G$179,'Export from GIS'!$B$2:$B$179,'Constraint 2'!$A8,'Export from GIS'!$C$2:$C$179,'Constraint 2'!$B8,'Export from GIS'!$E$2:$E$179,'Constraint 2'!F$5,'Export from GIS'!$D$2:$D$179,'Constraint 2'!F$4)</f>
        <v>3105428</v>
      </c>
      <c r="G8" s="50">
        <f>SUMIFS('Export from GIS'!$G$2:$G$179,'Export from GIS'!$B$2:$B$179,'Constraint 2'!$A8,'Export from GIS'!$C$2:$C$179,'Constraint 2'!$B8,'Export from GIS'!$E$2:$E$179,'Constraint 2'!G$5,'Export from GIS'!$D$2:$D$179,'Constraint 2'!G$4)</f>
        <v>1682471</v>
      </c>
      <c r="H8" s="50">
        <f>SUMIFS('Export from GIS'!$G$2:$G$179,'Export from GIS'!$B$2:$B$179,'Constraint 2'!$A8,'Export from GIS'!$C$2:$C$179,'Constraint 2'!$B8,'Export from GIS'!$E$2:$E$179,'Constraint 2'!H$5,'Export from GIS'!$D$2:$D$179,'Constraint 2'!H$4)</f>
        <v>3260183</v>
      </c>
      <c r="I8" s="50">
        <f>SUMIFS('Export from GIS'!$G$2:$G$179,'Export from GIS'!$B$2:$B$179,'Constraint 2'!$A8,'Export from GIS'!$C$2:$C$179,'Constraint 2'!$B8,'Export from GIS'!$E$2:$E$179,'Constraint 2'!I$5,'Export from GIS'!$D$2:$D$179,5101)</f>
        <v>7095</v>
      </c>
      <c r="J8" s="50">
        <f>SUMIFS('Export from GIS'!$G$2:$G$179,'Export from GIS'!$B$2:$B$179,'Constraint 2'!$A8,'Export from GIS'!$C$2:$C$179,'Constraint 2'!$B8,'Export from GIS'!$E$2:$E$179,'Constraint 2'!J$5,'Export from GIS'!$D$2:$D$179,5101)</f>
        <v>686</v>
      </c>
      <c r="K8" s="50">
        <f>SUMIFS('Export from GIS'!$G$2:$G$179,'Export from GIS'!$B$2:$B$179,'Constraint 2'!$A8,'Export from GIS'!$C$2:$C$179,'Constraint 2'!$B8,'Export from GIS'!$E$2:$E$179,'Constraint 2'!I$5,'Export from GIS'!$D$2:$D$179,5102)</f>
        <v>66131</v>
      </c>
      <c r="L8" s="50">
        <f>SUMIFS('Export from GIS'!$G$2:$G$179,'Export from GIS'!$B$2:$B$179,'Constraint 2'!$A8,'Export from GIS'!$C$2:$C$179,'Constraint 2'!$B8,'Export from GIS'!$E$2:$E$179,'Constraint 2'!J$5,'Export from GIS'!$D$2:$D$179,5102)</f>
        <v>21025</v>
      </c>
      <c r="M8" s="50">
        <f>SUMIFS('Export from GIS'!$G$2:$G$179,'Export from GIS'!$B$2:$B$179,'Constraint 2'!$A8,'Export from GIS'!$C$2:$C$179,'Constraint 2'!$B8,'Export from GIS'!$E$2:$E$179,'Constraint 2'!M$5,'Export from GIS'!$D$2:$D$179,'Constraint 2'!M$4)</f>
        <v>5560841</v>
      </c>
      <c r="N8" s="50">
        <f>SUMIFS('Export from GIS'!$G$2:$G$179,'Export from GIS'!$B$2:$B$179,'Constraint 2'!$A8,'Export from GIS'!$C$2:$C$179,'Constraint 2'!$B8,'Export from GIS'!$E$2:$E$179,'Constraint 2'!N$5,'Export from GIS'!$D$2:$D$179,'Constraint 2'!N$4)</f>
        <v>2573446</v>
      </c>
      <c r="O8" s="50">
        <f>SUMIFS('Export from GIS'!$G$2:$G$179,'Export from GIS'!$B$2:$B$179,'Constraint 2'!$A8,'Export from GIS'!$C$2:$C$179,'Constraint 2'!$B8,'Export from GIS'!$E$2:$E$179,'Constraint 2'!O$5,'Export from GIS'!$D$2:$D$179,'Constraint 2'!O$4)</f>
        <v>32284</v>
      </c>
      <c r="P8" s="50">
        <f>SUMIFS('Export from GIS'!$G$2:$G$179,'Export from GIS'!$B$2:$B$179,'Constraint 2'!$A8,'Export from GIS'!$C$2:$C$179,'Constraint 2'!$B8,'Export from GIS'!$E$2:$E$179,'Constraint 2'!P$5,'Export from GIS'!$D$2:$D$179,'Constraint 2'!P$4)</f>
        <v>41358</v>
      </c>
      <c r="Q8" s="50">
        <f>SUMIFS('Export from GIS'!$G$2:$G$179,'Export from GIS'!$B$2:$B$179,'Constraint 2'!$A8,'Export from GIS'!$C$2:$C$179,'Constraint 2'!$B8,'Export from GIS'!$E$2:$E$179,'Constraint 2'!Q$5,'Export from GIS'!$D$2:$D$179,'Constraint 2'!Q$4)</f>
        <v>151751</v>
      </c>
      <c r="R8" s="50">
        <f>SUMIFS('Export from GIS'!$G$2:$G$179,'Export from GIS'!$B$2:$B$179,'Constraint 2'!$A8,'Export from GIS'!$C$2:$C$179,'Constraint 2'!$B8,'Export from GIS'!$E$2:$E$179,'Constraint 2'!R$5,'Export from GIS'!$D$2:$D$179,'Constraint 2'!R$4)</f>
        <v>282488</v>
      </c>
      <c r="S8" s="50">
        <f>SUMIFS('Export from GIS'!$G$2:$G$179,'Export from GIS'!$B$2:$B$179,'Constraint 2'!$A8,'Export from GIS'!$C$2:$C$179,'Constraint 2'!$B8,'Export from GIS'!$E$2:$E$179,'Constraint 2'!S$5,'Export from GIS'!$D$2:$D$179,'Constraint 2'!S$4)</f>
        <v>14667</v>
      </c>
      <c r="T8" s="51">
        <f>SUMIFS('Export from GIS'!$G$2:$G$179,'Export from GIS'!$B$2:$B$179,'Constraint 2'!$A8,'Export from GIS'!$C$2:$C$179,'Constraint 2'!$B8,'Export from GIS'!$E$2:$E$179,'Constraint 2'!T$5,'Export from GIS'!$D$2:$D$179,'Constraint 2'!T$4)</f>
        <v>3857</v>
      </c>
      <c r="U8" s="2"/>
      <c r="V8" s="2"/>
      <c r="W8" s="328">
        <v>0.1</v>
      </c>
      <c r="X8" s="328"/>
      <c r="Y8" s="328"/>
      <c r="AA8" s="35">
        <v>110</v>
      </c>
      <c r="AB8" s="78" t="s">
        <v>67</v>
      </c>
      <c r="AC8" s="34" t="s">
        <v>27</v>
      </c>
      <c r="AD8" s="81">
        <f>f_values!F11</f>
        <v>0.83897094892571322</v>
      </c>
      <c r="AE8" s="78">
        <v>622206</v>
      </c>
      <c r="AF8" s="2">
        <v>3019</v>
      </c>
      <c r="AG8" s="80">
        <f t="shared" si="2"/>
        <v>206.09672076846638</v>
      </c>
      <c r="AH8" s="320" t="s">
        <v>9</v>
      </c>
      <c r="AI8" s="325">
        <f>SUMPRODUCT(AD8:AD11,AE8:AE11)/SUM(AE8:AE11)</f>
        <v>0.81760660281147657</v>
      </c>
      <c r="AJ8" s="106">
        <v>16.787985123654529</v>
      </c>
      <c r="AK8" s="108">
        <v>120.22574957175786</v>
      </c>
      <c r="AL8" s="103">
        <f t="shared" si="3"/>
        <v>22.93476528755123</v>
      </c>
      <c r="AM8" s="329">
        <f>SUMPRODUCT(AL8:AL11,AE8:AE11)/SUM(AE8:AE11)</f>
        <v>24.889963094908911</v>
      </c>
      <c r="AN8" s="103">
        <f t="shared" si="0"/>
        <v>8.3939925618272646</v>
      </c>
      <c r="AO8" s="329">
        <f>SUMPRODUCT(AN8:AN11,AE8:AE11)/SUM(AE8:AE11)</f>
        <v>13.313786961695358</v>
      </c>
      <c r="AP8" s="103">
        <f t="shared" si="1"/>
        <v>5.0363955370963582</v>
      </c>
      <c r="AQ8" s="329">
        <f>SUMPRODUCT(AP8:AP11,AE8:AE11)/SUM(AE8:AE11)</f>
        <v>7.9882721770172145</v>
      </c>
      <c r="AS8" s="2"/>
      <c r="AT8" s="174">
        <f t="shared" si="4"/>
        <v>0.52201275824727233</v>
      </c>
      <c r="AU8" s="121">
        <f>SUMIFS('Constraint 3'!$BU$4:$BU$764,'Constraint 3'!$BG$4:$BG$764,'Constraint 2'!AA8,'Constraint 3'!$BJ$4:$BJ$764,'Constraint 2'!AB8)/1000000</f>
        <v>1.3069262838499254</v>
      </c>
      <c r="AV8" s="175">
        <f t="shared" si="5"/>
        <v>2.5036290075325076</v>
      </c>
      <c r="AW8" s="2"/>
      <c r="AX8" s="153"/>
      <c r="AY8" s="2"/>
      <c r="AZ8" s="2"/>
      <c r="BA8" s="2"/>
      <c r="BB8" s="35"/>
      <c r="BC8" s="2"/>
      <c r="BD8" s="2"/>
      <c r="BE8" s="2"/>
      <c r="BF8" s="2"/>
      <c r="BG8" s="2"/>
      <c r="BH8" s="2"/>
      <c r="BI8" s="2"/>
      <c r="BJ8" s="2"/>
      <c r="BK8" s="2"/>
      <c r="BL8" s="2"/>
      <c r="BM8" s="2"/>
      <c r="BN8" s="2"/>
      <c r="BO8" s="2"/>
      <c r="BP8" s="2"/>
      <c r="BQ8" s="2"/>
      <c r="BR8" s="2"/>
      <c r="BS8" s="2"/>
      <c r="BT8" s="2"/>
      <c r="BU8" s="2"/>
      <c r="BV8" s="2"/>
      <c r="BW8" s="2"/>
      <c r="BX8" s="2"/>
      <c r="BY8" s="2"/>
      <c r="BZ8" s="2"/>
      <c r="CA8" s="2"/>
      <c r="CB8" s="2"/>
    </row>
    <row r="9" spans="1:80" x14ac:dyDescent="0.25">
      <c r="A9" s="14" t="s">
        <v>7</v>
      </c>
      <c r="B9" s="15" t="s">
        <v>13</v>
      </c>
      <c r="C9" s="49">
        <f>SUMIFS('Export from GIS'!$G$2:$G$179,'Export from GIS'!$B$2:$B$179,'Constraint 2'!$A9,'Export from GIS'!$C$2:$C$179,'Constraint 2'!$B9,'Export from GIS'!$E$2:$E$179,'Constraint 2'!C$5,'Export from GIS'!$D$2:$D$179,'Constraint 2'!C$4)</f>
        <v>76059</v>
      </c>
      <c r="D9" s="50">
        <f>SUMIFS('Export from GIS'!$G$2:$G$179,'Export from GIS'!$B$2:$B$179,'Constraint 2'!$A9,'Export from GIS'!$C$2:$C$179,'Constraint 2'!$B9,'Export from GIS'!$E$2:$E$179,'Constraint 2'!D$5,'Export from GIS'!$D$2:$D$179,'Constraint 2'!D$4)</f>
        <v>7483</v>
      </c>
      <c r="E9" s="50">
        <f>SUMIFS('Export from GIS'!$G$2:$G$179,'Export from GIS'!$B$2:$B$179,'Constraint 2'!$A9,'Export from GIS'!$C$2:$C$179,'Constraint 2'!$B9,'Export from GIS'!$E$2:$E$179,'Constraint 2'!E$5,'Export from GIS'!$D$2:$D$179,'Constraint 2'!E$4)</f>
        <v>6720337</v>
      </c>
      <c r="F9" s="50">
        <f>SUMIFS('Export from GIS'!$G$2:$G$179,'Export from GIS'!$B$2:$B$179,'Constraint 2'!$A9,'Export from GIS'!$C$2:$C$179,'Constraint 2'!$B9,'Export from GIS'!$E$2:$E$179,'Constraint 2'!F$5,'Export from GIS'!$D$2:$D$179,'Constraint 2'!F$4)</f>
        <v>4074720</v>
      </c>
      <c r="G9" s="50">
        <f>SUMIFS('Export from GIS'!$G$2:$G$179,'Export from GIS'!$B$2:$B$179,'Constraint 2'!$A9,'Export from GIS'!$C$2:$C$179,'Constraint 2'!$B9,'Export from GIS'!$E$2:$E$179,'Constraint 2'!G$5,'Export from GIS'!$D$2:$D$179,'Constraint 2'!G$4)</f>
        <v>719104</v>
      </c>
      <c r="H9" s="50">
        <f>SUMIFS('Export from GIS'!$G$2:$G$179,'Export from GIS'!$B$2:$B$179,'Constraint 2'!$A9,'Export from GIS'!$C$2:$C$179,'Constraint 2'!$B9,'Export from GIS'!$E$2:$E$179,'Constraint 2'!H$5,'Export from GIS'!$D$2:$D$179,'Constraint 2'!H$4)</f>
        <v>2067189</v>
      </c>
      <c r="I9" s="50">
        <f>SUMIFS('Export from GIS'!$G$2:$G$179,'Export from GIS'!$B$2:$B$179,'Constraint 2'!$A9,'Export from GIS'!$C$2:$C$179,'Constraint 2'!$B9,'Export from GIS'!$E$2:$E$179,'Constraint 2'!I$5,'Export from GIS'!$D$2:$D$179,5101)</f>
        <v>11881</v>
      </c>
      <c r="J9" s="50">
        <f>SUMIFS('Export from GIS'!$G$2:$G$179,'Export from GIS'!$B$2:$B$179,'Constraint 2'!$A9,'Export from GIS'!$C$2:$C$179,'Constraint 2'!$B9,'Export from GIS'!$E$2:$E$179,'Constraint 2'!J$5,'Export from GIS'!$D$2:$D$179,5101)</f>
        <v>7803</v>
      </c>
      <c r="K9" s="50">
        <f>SUMIFS('Export from GIS'!$G$2:$G$179,'Export from GIS'!$B$2:$B$179,'Constraint 2'!$A9,'Export from GIS'!$C$2:$C$179,'Constraint 2'!$B9,'Export from GIS'!$E$2:$E$179,'Constraint 2'!I$5,'Export from GIS'!$D$2:$D$179,5102)</f>
        <v>39259</v>
      </c>
      <c r="L9" s="50">
        <f>SUMIFS('Export from GIS'!$G$2:$G$179,'Export from GIS'!$B$2:$B$179,'Constraint 2'!$A9,'Export from GIS'!$C$2:$C$179,'Constraint 2'!$B9,'Export from GIS'!$E$2:$E$179,'Constraint 2'!J$5,'Export from GIS'!$D$2:$D$179,5102)</f>
        <v>25317</v>
      </c>
      <c r="M9" s="50">
        <f>SUMIFS('Export from GIS'!$G$2:$G$179,'Export from GIS'!$B$2:$B$179,'Constraint 2'!$A9,'Export from GIS'!$C$2:$C$179,'Constraint 2'!$B9,'Export from GIS'!$E$2:$E$179,'Constraint 2'!M$5,'Export from GIS'!$D$2:$D$179,'Constraint 2'!M$4)</f>
        <v>978195</v>
      </c>
      <c r="N9" s="50">
        <f>SUMIFS('Export from GIS'!$G$2:$G$179,'Export from GIS'!$B$2:$B$179,'Constraint 2'!$A9,'Export from GIS'!$C$2:$C$179,'Constraint 2'!$B9,'Export from GIS'!$E$2:$E$179,'Constraint 2'!N$5,'Export from GIS'!$D$2:$D$179,'Constraint 2'!N$4)</f>
        <v>469637</v>
      </c>
      <c r="O9" s="50">
        <f>SUMIFS('Export from GIS'!$G$2:$G$179,'Export from GIS'!$B$2:$B$179,'Constraint 2'!$A9,'Export from GIS'!$C$2:$C$179,'Constraint 2'!$B9,'Export from GIS'!$E$2:$E$179,'Constraint 2'!O$5,'Export from GIS'!$D$2:$D$179,'Constraint 2'!O$4)</f>
        <v>3664</v>
      </c>
      <c r="P9" s="50">
        <f>SUMIFS('Export from GIS'!$G$2:$G$179,'Export from GIS'!$B$2:$B$179,'Constraint 2'!$A9,'Export from GIS'!$C$2:$C$179,'Constraint 2'!$B9,'Export from GIS'!$E$2:$E$179,'Constraint 2'!P$5,'Export from GIS'!$D$2:$D$179,'Constraint 2'!P$4)</f>
        <v>3766</v>
      </c>
      <c r="Q9" s="50">
        <f>SUMIFS('Export from GIS'!$G$2:$G$179,'Export from GIS'!$B$2:$B$179,'Constraint 2'!$A9,'Export from GIS'!$C$2:$C$179,'Constraint 2'!$B9,'Export from GIS'!$E$2:$E$179,'Constraint 2'!Q$5,'Export from GIS'!$D$2:$D$179,'Constraint 2'!Q$4)</f>
        <v>50532</v>
      </c>
      <c r="R9" s="50">
        <f>SUMIFS('Export from GIS'!$G$2:$G$179,'Export from GIS'!$B$2:$B$179,'Constraint 2'!$A9,'Export from GIS'!$C$2:$C$179,'Constraint 2'!$B9,'Export from GIS'!$E$2:$E$179,'Constraint 2'!R$5,'Export from GIS'!$D$2:$D$179,'Constraint 2'!R$4)</f>
        <v>93474</v>
      </c>
      <c r="S9" s="50">
        <f>SUMIFS('Export from GIS'!$G$2:$G$179,'Export from GIS'!$B$2:$B$179,'Constraint 2'!$A9,'Export from GIS'!$C$2:$C$179,'Constraint 2'!$B9,'Export from GIS'!$E$2:$E$179,'Constraint 2'!S$5,'Export from GIS'!$D$2:$D$179,'Constraint 2'!S$4)</f>
        <v>12917</v>
      </c>
      <c r="T9" s="51">
        <f>SUMIFS('Export from GIS'!$G$2:$G$179,'Export from GIS'!$B$2:$B$179,'Constraint 2'!$A9,'Export from GIS'!$C$2:$C$179,'Constraint 2'!$B9,'Export from GIS'!$E$2:$E$179,'Constraint 2'!T$5,'Export from GIS'!$D$2:$D$179,'Constraint 2'!T$4)</f>
        <v>6349</v>
      </c>
      <c r="U9" s="2"/>
      <c r="V9" s="2"/>
      <c r="AA9" s="35">
        <v>110</v>
      </c>
      <c r="AB9" s="78" t="s">
        <v>69</v>
      </c>
      <c r="AC9" s="34" t="s">
        <v>28</v>
      </c>
      <c r="AD9" s="81">
        <f>f_values!F12</f>
        <v>0.84608935162650123</v>
      </c>
      <c r="AE9" s="78">
        <v>956123</v>
      </c>
      <c r="AF9" s="2">
        <v>4699</v>
      </c>
      <c r="AG9" s="80">
        <f t="shared" si="2"/>
        <v>203.47371781230049</v>
      </c>
      <c r="AH9" s="320"/>
      <c r="AI9" s="325"/>
      <c r="AJ9" s="106">
        <v>40.839197191702759</v>
      </c>
      <c r="AK9" s="108">
        <v>76.970503843981618</v>
      </c>
      <c r="AL9" s="103">
        <f t="shared" si="3"/>
        <v>34.24252855900496</v>
      </c>
      <c r="AM9" s="329"/>
      <c r="AN9" s="103">
        <f t="shared" si="0"/>
        <v>20.419598595851379</v>
      </c>
      <c r="AO9" s="329"/>
      <c r="AP9" s="103">
        <f t="shared" si="1"/>
        <v>12.251759157510827</v>
      </c>
      <c r="AQ9" s="329"/>
      <c r="AS9" s="2"/>
      <c r="AT9" s="174">
        <f t="shared" si="4"/>
        <v>0.80896548914518518</v>
      </c>
      <c r="AU9" s="121">
        <f>SUMIFS('Constraint 3'!$BU$4:$BU$764,'Constraint 3'!$BG$4:$BG$764,'Constraint 2'!AA9,'Constraint 3'!$BJ$4:$BJ$764,'Constraint 2'!AB9)/1000000</f>
        <v>1.7120448100990502</v>
      </c>
      <c r="AV9" s="175">
        <f t="shared" si="5"/>
        <v>2.1163385003087432</v>
      </c>
      <c r="AW9" s="2"/>
      <c r="AX9" s="153"/>
      <c r="AY9" s="2"/>
      <c r="AZ9" s="2"/>
      <c r="BA9" s="2"/>
      <c r="BB9" s="35"/>
      <c r="BC9" s="2"/>
      <c r="BD9" s="2"/>
      <c r="BE9" s="2"/>
      <c r="BF9" s="2"/>
      <c r="BG9" s="2"/>
      <c r="BH9" s="2"/>
      <c r="BI9" s="2"/>
      <c r="BJ9" s="2"/>
      <c r="BK9" s="2"/>
      <c r="BL9" s="2"/>
      <c r="BM9" s="2"/>
      <c r="BN9" s="2"/>
      <c r="BO9" s="2"/>
      <c r="BP9" s="2"/>
      <c r="BQ9" s="2"/>
      <c r="BR9" s="2"/>
      <c r="BS9" s="2"/>
      <c r="BT9" s="2"/>
      <c r="BU9" s="2"/>
      <c r="BV9" s="2"/>
      <c r="BW9" s="2"/>
      <c r="BX9" s="2"/>
      <c r="BY9" s="2"/>
      <c r="BZ9" s="2"/>
      <c r="CA9" s="2"/>
      <c r="CB9" s="2"/>
    </row>
    <row r="10" spans="1:80" ht="15.75" thickBot="1" x14ac:dyDescent="0.3">
      <c r="A10" s="39" t="s">
        <v>7</v>
      </c>
      <c r="B10" s="37" t="s">
        <v>14</v>
      </c>
      <c r="C10" s="52">
        <f>SUMIFS('Export from GIS'!$G$2:$G$179,'Export from GIS'!$B$2:$B$179,'Constraint 2'!$A10,'Export from GIS'!$C$2:$C$179,'Constraint 2'!$B10,'Export from GIS'!$E$2:$E$179,'Constraint 2'!C$5,'Export from GIS'!$D$2:$D$179,'Constraint 2'!C$4)</f>
        <v>4538478</v>
      </c>
      <c r="D10" s="53">
        <f>SUMIFS('Export from GIS'!$G$2:$G$179,'Export from GIS'!$B$2:$B$179,'Constraint 2'!$A10,'Export from GIS'!$C$2:$C$179,'Constraint 2'!$B10,'Export from GIS'!$E$2:$E$179,'Constraint 2'!D$5,'Export from GIS'!$D$2:$D$179,'Constraint 2'!D$4)</f>
        <v>399955</v>
      </c>
      <c r="E10" s="53">
        <f>SUMIFS('Export from GIS'!$G$2:$G$179,'Export from GIS'!$B$2:$B$179,'Constraint 2'!$A10,'Export from GIS'!$C$2:$C$179,'Constraint 2'!$B10,'Export from GIS'!$E$2:$E$179,'Constraint 2'!E$5,'Export from GIS'!$D$2:$D$179,'Constraint 2'!E$4)</f>
        <v>12875280</v>
      </c>
      <c r="F10" s="53">
        <f>SUMIFS('Export from GIS'!$G$2:$G$179,'Export from GIS'!$B$2:$B$179,'Constraint 2'!$A10,'Export from GIS'!$C$2:$C$179,'Constraint 2'!$B10,'Export from GIS'!$E$2:$E$179,'Constraint 2'!F$5,'Export from GIS'!$D$2:$D$179,'Constraint 2'!F$4)</f>
        <v>4603848</v>
      </c>
      <c r="G10" s="53">
        <f>SUMIFS('Export from GIS'!$G$2:$G$179,'Export from GIS'!$B$2:$B$179,'Constraint 2'!$A10,'Export from GIS'!$C$2:$C$179,'Constraint 2'!$B10,'Export from GIS'!$E$2:$E$179,'Constraint 2'!G$5,'Export from GIS'!$D$2:$D$179,'Constraint 2'!G$4)</f>
        <v>459493</v>
      </c>
      <c r="H10" s="53">
        <f>SUMIFS('Export from GIS'!$G$2:$G$179,'Export from GIS'!$B$2:$B$179,'Constraint 2'!$A10,'Export from GIS'!$C$2:$C$179,'Constraint 2'!$B10,'Export from GIS'!$E$2:$E$179,'Constraint 2'!H$5,'Export from GIS'!$D$2:$D$179,'Constraint 2'!H$4)</f>
        <v>1478548</v>
      </c>
      <c r="I10" s="53">
        <f>SUMIFS('Export from GIS'!$G$2:$G$179,'Export from GIS'!$B$2:$B$179,'Constraint 2'!$A10,'Export from GIS'!$C$2:$C$179,'Constraint 2'!$B10,'Export from GIS'!$E$2:$E$179,'Constraint 2'!I$5,'Export from GIS'!$D$2:$D$179,5101)</f>
        <v>538850</v>
      </c>
      <c r="J10" s="53">
        <f>SUMIFS('Export from GIS'!$G$2:$G$179,'Export from GIS'!$B$2:$B$179,'Constraint 2'!$A10,'Export from GIS'!$C$2:$C$179,'Constraint 2'!$B10,'Export from GIS'!$E$2:$E$179,'Constraint 2'!J$5,'Export from GIS'!$D$2:$D$179,5101)</f>
        <v>334303</v>
      </c>
      <c r="K10" s="53">
        <f>SUMIFS('Export from GIS'!$G$2:$G$179,'Export from GIS'!$B$2:$B$179,'Constraint 2'!$A10,'Export from GIS'!$C$2:$C$179,'Constraint 2'!$B10,'Export from GIS'!$E$2:$E$179,'Constraint 2'!I$5,'Export from GIS'!$D$2:$D$179,5102)</f>
        <v>3125092</v>
      </c>
      <c r="L10" s="53">
        <f>SUMIFS('Export from GIS'!$G$2:$G$179,'Export from GIS'!$B$2:$B$179,'Constraint 2'!$A10,'Export from GIS'!$C$2:$C$179,'Constraint 2'!$B10,'Export from GIS'!$E$2:$E$179,'Constraint 2'!J$5,'Export from GIS'!$D$2:$D$179,5102)</f>
        <v>3148241</v>
      </c>
      <c r="M10" s="53">
        <f>SUMIFS('Export from GIS'!$G$2:$G$179,'Export from GIS'!$B$2:$B$179,'Constraint 2'!$A10,'Export from GIS'!$C$2:$C$179,'Constraint 2'!$B10,'Export from GIS'!$E$2:$E$179,'Constraint 2'!M$5,'Export from GIS'!$D$2:$D$179,'Constraint 2'!M$4)</f>
        <v>486605</v>
      </c>
      <c r="N10" s="53">
        <f>SUMIFS('Export from GIS'!$G$2:$G$179,'Export from GIS'!$B$2:$B$179,'Constraint 2'!$A10,'Export from GIS'!$C$2:$C$179,'Constraint 2'!$B10,'Export from GIS'!$E$2:$E$179,'Constraint 2'!N$5,'Export from GIS'!$D$2:$D$179,'Constraint 2'!N$4)</f>
        <v>198969</v>
      </c>
      <c r="O10" s="53">
        <f>SUMIFS('Export from GIS'!$G$2:$G$179,'Export from GIS'!$B$2:$B$179,'Constraint 2'!$A10,'Export from GIS'!$C$2:$C$179,'Constraint 2'!$B10,'Export from GIS'!$E$2:$E$179,'Constraint 2'!O$5,'Export from GIS'!$D$2:$D$179,'Constraint 2'!O$4)</f>
        <v>6640</v>
      </c>
      <c r="P10" s="53">
        <f>SUMIFS('Export from GIS'!$G$2:$G$179,'Export from GIS'!$B$2:$B$179,'Constraint 2'!$A10,'Export from GIS'!$C$2:$C$179,'Constraint 2'!$B10,'Export from GIS'!$E$2:$E$179,'Constraint 2'!P$5,'Export from GIS'!$D$2:$D$179,'Constraint 2'!P$4)</f>
        <v>12055</v>
      </c>
      <c r="Q10" s="53">
        <f>SUMIFS('Export from GIS'!$G$2:$G$179,'Export from GIS'!$B$2:$B$179,'Constraint 2'!$A10,'Export from GIS'!$C$2:$C$179,'Constraint 2'!$B10,'Export from GIS'!$E$2:$E$179,'Constraint 2'!Q$5,'Export from GIS'!$D$2:$D$179,'Constraint 2'!Q$4)</f>
        <v>131120</v>
      </c>
      <c r="R10" s="53">
        <f>SUMIFS('Export from GIS'!$G$2:$G$179,'Export from GIS'!$B$2:$B$179,'Constraint 2'!$A10,'Export from GIS'!$C$2:$C$179,'Constraint 2'!$B10,'Export from GIS'!$E$2:$E$179,'Constraint 2'!R$5,'Export from GIS'!$D$2:$D$179,'Constraint 2'!R$4)</f>
        <v>82547</v>
      </c>
      <c r="S10" s="53">
        <f>SUMIFS('Export from GIS'!$G$2:$G$179,'Export from GIS'!$B$2:$B$179,'Constraint 2'!$A10,'Export from GIS'!$C$2:$C$179,'Constraint 2'!$B10,'Export from GIS'!$E$2:$E$179,'Constraint 2'!S$5,'Export from GIS'!$D$2:$D$179,'Constraint 2'!S$4)</f>
        <v>107903</v>
      </c>
      <c r="T10" s="54">
        <f>SUMIFS('Export from GIS'!$G$2:$G$179,'Export from GIS'!$B$2:$B$179,'Constraint 2'!$A10,'Export from GIS'!$C$2:$C$179,'Constraint 2'!$B10,'Export from GIS'!$E$2:$E$179,'Constraint 2'!T$5,'Export from GIS'!$D$2:$D$179,'Constraint 2'!T$4)</f>
        <v>32070</v>
      </c>
      <c r="U10" s="2"/>
      <c r="V10" s="2"/>
      <c r="AA10" s="35">
        <v>110</v>
      </c>
      <c r="AB10" s="78" t="s">
        <v>71</v>
      </c>
      <c r="AC10" s="34" t="s">
        <v>29</v>
      </c>
      <c r="AD10" s="81">
        <f>f_values!F13</f>
        <v>0.79938269421574482</v>
      </c>
      <c r="AE10" s="78">
        <v>459894</v>
      </c>
      <c r="AF10" s="2">
        <v>2106</v>
      </c>
      <c r="AG10" s="80">
        <f t="shared" si="2"/>
        <v>218.37321937321937</v>
      </c>
      <c r="AH10" s="320"/>
      <c r="AI10" s="325"/>
      <c r="AJ10" s="106">
        <v>24.188717907035365</v>
      </c>
      <c r="AK10" s="108">
        <v>65.277376387622155</v>
      </c>
      <c r="AL10" s="103">
        <f t="shared" si="3"/>
        <v>22.250404278335203</v>
      </c>
      <c r="AM10" s="329"/>
      <c r="AN10" s="103">
        <f t="shared" si="0"/>
        <v>12.094358953517682</v>
      </c>
      <c r="AO10" s="329"/>
      <c r="AP10" s="103">
        <f t="shared" si="1"/>
        <v>7.256615372110609</v>
      </c>
      <c r="AQ10" s="329"/>
      <c r="AS10" s="2"/>
      <c r="AT10" s="174">
        <f t="shared" si="4"/>
        <v>0.36763130477365574</v>
      </c>
      <c r="AU10" s="121">
        <f>SUMIFS('Constraint 3'!$BU$4:$BU$764,'Constraint 3'!$BG$4:$BG$764,'Constraint 2'!AA10,'Constraint 3'!$BJ$4:$BJ$764,'Constraint 2'!AB10)/1000000</f>
        <v>0.62270785145017704</v>
      </c>
      <c r="AV10" s="175">
        <f t="shared" si="5"/>
        <v>1.6938379386205087</v>
      </c>
      <c r="AW10" s="2"/>
      <c r="AX10" s="153"/>
      <c r="AY10" s="2"/>
      <c r="AZ10" s="2"/>
      <c r="BA10" s="2"/>
      <c r="BB10" s="35"/>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row>
    <row r="11" spans="1:80" ht="16.5" thickTop="1" thickBot="1" x14ac:dyDescent="0.3">
      <c r="A11" s="38" t="s">
        <v>15</v>
      </c>
      <c r="B11" s="36" t="s">
        <v>8</v>
      </c>
      <c r="C11" s="55">
        <f>SUMIFS('Export from GIS'!$G$2:$G$179,'Export from GIS'!$B$2:$B$179,'Constraint 2'!$A11,'Export from GIS'!$C$2:$C$179,'Constraint 2'!$B11,'Export from GIS'!$E$2:$E$179,'Constraint 2'!C$5,'Export from GIS'!$D$2:$D$179,'Constraint 2'!C$4)</f>
        <v>167381</v>
      </c>
      <c r="D11" s="56">
        <f>SUMIFS('Export from GIS'!$G$2:$G$179,'Export from GIS'!$B$2:$B$179,'Constraint 2'!$A11,'Export from GIS'!$C$2:$C$179,'Constraint 2'!$B11,'Export from GIS'!$E$2:$E$179,'Constraint 2'!D$5,'Export from GIS'!$D$2:$D$179,'Constraint 2'!D$4)</f>
        <v>18587</v>
      </c>
      <c r="E11" s="56">
        <f>SUMIFS('Export from GIS'!$G$2:$G$179,'Export from GIS'!$B$2:$B$179,'Constraint 2'!$A11,'Export from GIS'!$C$2:$C$179,'Constraint 2'!$B11,'Export from GIS'!$E$2:$E$179,'Constraint 2'!E$5,'Export from GIS'!$D$2:$D$179,'Constraint 2'!E$4)</f>
        <v>16559356</v>
      </c>
      <c r="F11" s="56">
        <f>SUMIFS('Export from GIS'!$G$2:$G$179,'Export from GIS'!$B$2:$B$179,'Constraint 2'!$A11,'Export from GIS'!$C$2:$C$179,'Constraint 2'!$B11,'Export from GIS'!$E$2:$E$179,'Constraint 2'!F$5,'Export from GIS'!$D$2:$D$179,'Constraint 2'!F$4)</f>
        <v>10853612</v>
      </c>
      <c r="G11" s="56">
        <f>SUMIFS('Export from GIS'!$G$2:$G$179,'Export from GIS'!$B$2:$B$179,'Constraint 2'!$A11,'Export from GIS'!$C$2:$C$179,'Constraint 2'!$B11,'Export from GIS'!$E$2:$E$179,'Constraint 2'!G$5,'Export from GIS'!$D$2:$D$179,'Constraint 2'!G$4)</f>
        <v>2772821</v>
      </c>
      <c r="H11" s="56">
        <f>SUMIFS('Export from GIS'!$G$2:$G$179,'Export from GIS'!$B$2:$B$179,'Constraint 2'!$A11,'Export from GIS'!$C$2:$C$179,'Constraint 2'!$B11,'Export from GIS'!$E$2:$E$179,'Constraint 2'!H$5,'Export from GIS'!$D$2:$D$179,'Constraint 2'!H$4)</f>
        <v>6082919</v>
      </c>
      <c r="I11" s="56">
        <f>SUMIFS('Export from GIS'!$G$2:$G$179,'Export from GIS'!$B$2:$B$179,'Constraint 2'!$A11,'Export from GIS'!$C$2:$C$179,'Constraint 2'!$B11,'Export from GIS'!$E$2:$E$179,'Constraint 2'!I$5,'Export from GIS'!$D$2:$D$179,5101)</f>
        <v>2944</v>
      </c>
      <c r="J11" s="56">
        <f>SUMIFS('Export from GIS'!$G$2:$G$179,'Export from GIS'!$B$2:$B$179,'Constraint 2'!$A11,'Export from GIS'!$C$2:$C$179,'Constraint 2'!$B11,'Export from GIS'!$E$2:$E$179,'Constraint 2'!J$5,'Export from GIS'!$D$2:$D$179,5101)</f>
        <v>1660</v>
      </c>
      <c r="K11" s="56">
        <f>SUMIFS('Export from GIS'!$G$2:$G$179,'Export from GIS'!$B$2:$B$179,'Constraint 2'!$A11,'Export from GIS'!$C$2:$C$179,'Constraint 2'!$B11,'Export from GIS'!$E$2:$E$179,'Constraint 2'!I$5,'Export from GIS'!$D$2:$D$179,5102)</f>
        <v>14070</v>
      </c>
      <c r="L11" s="56">
        <f>SUMIFS('Export from GIS'!$G$2:$G$179,'Export from GIS'!$B$2:$B$179,'Constraint 2'!$A11,'Export from GIS'!$C$2:$C$179,'Constraint 2'!$B11,'Export from GIS'!$E$2:$E$179,'Constraint 2'!J$5,'Export from GIS'!$D$2:$D$179,5102)</f>
        <v>10031</v>
      </c>
      <c r="M11" s="56">
        <f>SUMIFS('Export from GIS'!$G$2:$G$179,'Export from GIS'!$B$2:$B$179,'Constraint 2'!$A11,'Export from GIS'!$C$2:$C$179,'Constraint 2'!$B11,'Export from GIS'!$E$2:$E$179,'Constraint 2'!M$5,'Export from GIS'!$D$2:$D$179,'Constraint 2'!M$4)</f>
        <v>15220244</v>
      </c>
      <c r="N11" s="56">
        <f>SUMIFS('Export from GIS'!$G$2:$G$179,'Export from GIS'!$B$2:$B$179,'Constraint 2'!$A11,'Export from GIS'!$C$2:$C$179,'Constraint 2'!$B11,'Export from GIS'!$E$2:$E$179,'Constraint 2'!N$5,'Export from GIS'!$D$2:$D$179,'Constraint 2'!N$4)</f>
        <v>5335612</v>
      </c>
      <c r="O11" s="56">
        <f>SUMIFS('Export from GIS'!$G$2:$G$179,'Export from GIS'!$B$2:$B$179,'Constraint 2'!$A11,'Export from GIS'!$C$2:$C$179,'Constraint 2'!$B11,'Export from GIS'!$E$2:$E$179,'Constraint 2'!O$5,'Export from GIS'!$D$2:$D$179,'Constraint 2'!O$4)</f>
        <v>234853</v>
      </c>
      <c r="P11" s="56">
        <f>SUMIFS('Export from GIS'!$G$2:$G$179,'Export from GIS'!$B$2:$B$179,'Constraint 2'!$A11,'Export from GIS'!$C$2:$C$179,'Constraint 2'!$B11,'Export from GIS'!$E$2:$E$179,'Constraint 2'!P$5,'Export from GIS'!$D$2:$D$179,'Constraint 2'!P$4)</f>
        <v>205771</v>
      </c>
      <c r="Q11" s="56">
        <f>SUMIFS('Export from GIS'!$G$2:$G$179,'Export from GIS'!$B$2:$B$179,'Constraint 2'!$A11,'Export from GIS'!$C$2:$C$179,'Constraint 2'!$B11,'Export from GIS'!$E$2:$E$179,'Constraint 2'!Q$5,'Export from GIS'!$D$2:$D$179,'Constraint 2'!Q$4)</f>
        <v>263274</v>
      </c>
      <c r="R11" s="56">
        <f>SUMIFS('Export from GIS'!$G$2:$G$179,'Export from GIS'!$B$2:$B$179,'Constraint 2'!$A11,'Export from GIS'!$C$2:$C$179,'Constraint 2'!$B11,'Export from GIS'!$E$2:$E$179,'Constraint 2'!R$5,'Export from GIS'!$D$2:$D$179,'Constraint 2'!R$4)</f>
        <v>454054</v>
      </c>
      <c r="S11" s="56">
        <f>SUMIFS('Export from GIS'!$G$2:$G$179,'Export from GIS'!$B$2:$B$179,'Constraint 2'!$A11,'Export from GIS'!$C$2:$C$179,'Constraint 2'!$B11,'Export from GIS'!$E$2:$E$179,'Constraint 2'!S$5,'Export from GIS'!$D$2:$D$179,'Constraint 2'!S$4)</f>
        <v>18352</v>
      </c>
      <c r="T11" s="57">
        <f>SUMIFS('Export from GIS'!$G$2:$G$179,'Export from GIS'!$B$2:$B$179,'Constraint 2'!$A11,'Export from GIS'!$C$2:$C$179,'Constraint 2'!$B11,'Export from GIS'!$E$2:$E$179,'Constraint 2'!T$5,'Export from GIS'!$D$2:$D$179,'Constraint 2'!T$4)</f>
        <v>8605</v>
      </c>
      <c r="U11" s="2"/>
      <c r="V11" s="2"/>
      <c r="W11" s="146"/>
      <c r="X11" s="326" t="s">
        <v>300</v>
      </c>
      <c r="Y11" s="281"/>
      <c r="AA11" s="35">
        <v>110</v>
      </c>
      <c r="AB11" s="78" t="s">
        <v>73</v>
      </c>
      <c r="AC11" s="34" t="s">
        <v>30</v>
      </c>
      <c r="AD11" s="81">
        <f>f_values!F14</f>
        <v>0.76509003771358741</v>
      </c>
      <c r="AE11" s="78">
        <v>612092</v>
      </c>
      <c r="AF11" s="2">
        <v>2611</v>
      </c>
      <c r="AG11" s="80">
        <f t="shared" si="2"/>
        <v>234.42818843355036</v>
      </c>
      <c r="AH11" s="320"/>
      <c r="AI11" s="325"/>
      <c r="AJ11" s="106">
        <v>16.262802881367733</v>
      </c>
      <c r="AK11" s="108">
        <v>36.806262930324777</v>
      </c>
      <c r="AL11" s="103">
        <f t="shared" si="3"/>
        <v>14.251448165921506</v>
      </c>
      <c r="AM11" s="329"/>
      <c r="AN11" s="103">
        <f t="shared" si="0"/>
        <v>8.1314014406838666</v>
      </c>
      <c r="AO11" s="329"/>
      <c r="AP11" s="103">
        <f t="shared" si="1"/>
        <v>4.8788408644103196</v>
      </c>
      <c r="AQ11" s="329"/>
      <c r="AS11" s="2"/>
      <c r="AT11" s="176">
        <f t="shared" si="4"/>
        <v>0.4683054913641852</v>
      </c>
      <c r="AU11" s="177">
        <f>SUMIFS('Constraint 3'!$BU$4:$BU$764,'Constraint 3'!$BG$4:$BG$764,'Constraint 2'!AA11,'Constraint 3'!$BJ$4:$BJ$764,'Constraint 2'!AB11)/1000000</f>
        <v>0.67827559660033199</v>
      </c>
      <c r="AV11" s="178">
        <f t="shared" si="5"/>
        <v>1.4483613989332023</v>
      </c>
      <c r="AW11" s="2"/>
      <c r="AX11" s="153"/>
      <c r="AY11" s="2"/>
      <c r="AZ11" s="2"/>
      <c r="BA11" s="2"/>
      <c r="BB11" s="35"/>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row>
    <row r="12" spans="1:80" ht="15" customHeight="1" thickBot="1" x14ac:dyDescent="0.3">
      <c r="A12" s="14" t="s">
        <v>15</v>
      </c>
      <c r="B12" s="15" t="s">
        <v>11</v>
      </c>
      <c r="C12" s="49">
        <f>SUMIFS('Export from GIS'!$G$2:$G$179,'Export from GIS'!$B$2:$B$179,'Constraint 2'!$A12,'Export from GIS'!$C$2:$C$179,'Constraint 2'!$B12,'Export from GIS'!$E$2:$E$179,'Constraint 2'!C$5,'Export from GIS'!$D$2:$D$179,'Constraint 2'!C$4)</f>
        <v>61091</v>
      </c>
      <c r="D12" s="50">
        <f>SUMIFS('Export from GIS'!$G$2:$G$179,'Export from GIS'!$B$2:$B$179,'Constraint 2'!$A12,'Export from GIS'!$C$2:$C$179,'Constraint 2'!$B12,'Export from GIS'!$E$2:$E$179,'Constraint 2'!D$5,'Export from GIS'!$D$2:$D$179,'Constraint 2'!D$4)</f>
        <v>10000</v>
      </c>
      <c r="E12" s="50">
        <f>SUMIFS('Export from GIS'!$G$2:$G$179,'Export from GIS'!$B$2:$B$179,'Constraint 2'!$A12,'Export from GIS'!$C$2:$C$179,'Constraint 2'!$B12,'Export from GIS'!$E$2:$E$179,'Constraint 2'!E$5,'Export from GIS'!$D$2:$D$179,'Constraint 2'!E$4)</f>
        <v>626360</v>
      </c>
      <c r="F12" s="50">
        <f>SUMIFS('Export from GIS'!$G$2:$G$179,'Export from GIS'!$B$2:$B$179,'Constraint 2'!$A12,'Export from GIS'!$C$2:$C$179,'Constraint 2'!$B12,'Export from GIS'!$E$2:$E$179,'Constraint 2'!F$5,'Export from GIS'!$D$2:$D$179,'Constraint 2'!F$4)</f>
        <v>763388</v>
      </c>
      <c r="G12" s="50">
        <f>SUMIFS('Export from GIS'!$G$2:$G$179,'Export from GIS'!$B$2:$B$179,'Constraint 2'!$A12,'Export from GIS'!$C$2:$C$179,'Constraint 2'!$B12,'Export from GIS'!$E$2:$E$179,'Constraint 2'!G$5,'Export from GIS'!$D$2:$D$179,'Constraint 2'!G$4)</f>
        <v>21658</v>
      </c>
      <c r="H12" s="50">
        <f>SUMIFS('Export from GIS'!$G$2:$G$179,'Export from GIS'!$B$2:$B$179,'Constraint 2'!$A12,'Export from GIS'!$C$2:$C$179,'Constraint 2'!$B12,'Export from GIS'!$E$2:$E$179,'Constraint 2'!H$5,'Export from GIS'!$D$2:$D$179,'Constraint 2'!H$4)</f>
        <v>165054</v>
      </c>
      <c r="I12" s="50">
        <f>SUMIFS('Export from GIS'!$G$2:$G$179,'Export from GIS'!$B$2:$B$179,'Constraint 2'!$A12,'Export from GIS'!$C$2:$C$179,'Constraint 2'!$B12,'Export from GIS'!$E$2:$E$179,'Constraint 2'!I$5,'Export from GIS'!$D$2:$D$179,5101)</f>
        <v>603</v>
      </c>
      <c r="J12" s="50">
        <f>SUMIFS('Export from GIS'!$G$2:$G$179,'Export from GIS'!$B$2:$B$179,'Constraint 2'!$A12,'Export from GIS'!$C$2:$C$179,'Constraint 2'!$B12,'Export from GIS'!$E$2:$E$179,'Constraint 2'!J$5,'Export from GIS'!$D$2:$D$179,5101)</f>
        <v>433</v>
      </c>
      <c r="K12" s="50">
        <f>SUMIFS('Export from GIS'!$G$2:$G$179,'Export from GIS'!$B$2:$B$179,'Constraint 2'!$A12,'Export from GIS'!$C$2:$C$179,'Constraint 2'!$B12,'Export from GIS'!$E$2:$E$179,'Constraint 2'!I$5,'Export from GIS'!$D$2:$D$179,5102)</f>
        <v>9954</v>
      </c>
      <c r="L12" s="50">
        <f>SUMIFS('Export from GIS'!$G$2:$G$179,'Export from GIS'!$B$2:$B$179,'Constraint 2'!$A12,'Export from GIS'!$C$2:$C$179,'Constraint 2'!$B12,'Export from GIS'!$E$2:$E$179,'Constraint 2'!J$5,'Export from GIS'!$D$2:$D$179,5102)</f>
        <v>13377</v>
      </c>
      <c r="M12" s="50">
        <f>SUMIFS('Export from GIS'!$G$2:$G$179,'Export from GIS'!$B$2:$B$179,'Constraint 2'!$A12,'Export from GIS'!$C$2:$C$179,'Constraint 2'!$B12,'Export from GIS'!$E$2:$E$179,'Constraint 2'!M$5,'Export from GIS'!$D$2:$D$179,'Constraint 2'!M$4)</f>
        <v>63746</v>
      </c>
      <c r="N12" s="50">
        <f>SUMIFS('Export from GIS'!$G$2:$G$179,'Export from GIS'!$B$2:$B$179,'Constraint 2'!$A12,'Export from GIS'!$C$2:$C$179,'Constraint 2'!$B12,'Export from GIS'!$E$2:$E$179,'Constraint 2'!N$5,'Export from GIS'!$D$2:$D$179,'Constraint 2'!N$4)</f>
        <v>25302</v>
      </c>
      <c r="O12" s="50">
        <f>SUMIFS('Export from GIS'!$G$2:$G$179,'Export from GIS'!$B$2:$B$179,'Constraint 2'!$A12,'Export from GIS'!$C$2:$C$179,'Constraint 2'!$B12,'Export from GIS'!$E$2:$E$179,'Constraint 2'!O$5,'Export from GIS'!$D$2:$D$179,'Constraint 2'!O$4)</f>
        <v>0</v>
      </c>
      <c r="P12" s="50">
        <f>SUMIFS('Export from GIS'!$G$2:$G$179,'Export from GIS'!$B$2:$B$179,'Constraint 2'!$A12,'Export from GIS'!$C$2:$C$179,'Constraint 2'!$B12,'Export from GIS'!$E$2:$E$179,'Constraint 2'!P$5,'Export from GIS'!$D$2:$D$179,'Constraint 2'!P$4)</f>
        <v>0</v>
      </c>
      <c r="Q12" s="50">
        <f>SUMIFS('Export from GIS'!$G$2:$G$179,'Export from GIS'!$B$2:$B$179,'Constraint 2'!$A12,'Export from GIS'!$C$2:$C$179,'Constraint 2'!$B12,'Export from GIS'!$E$2:$E$179,'Constraint 2'!Q$5,'Export from GIS'!$D$2:$D$179,'Constraint 2'!Q$4)</f>
        <v>3095</v>
      </c>
      <c r="R12" s="50">
        <f>SUMIFS('Export from GIS'!$G$2:$G$179,'Export from GIS'!$B$2:$B$179,'Constraint 2'!$A12,'Export from GIS'!$C$2:$C$179,'Constraint 2'!$B12,'Export from GIS'!$E$2:$E$179,'Constraint 2'!R$5,'Export from GIS'!$D$2:$D$179,'Constraint 2'!R$4)</f>
        <v>2181</v>
      </c>
      <c r="S12" s="50">
        <f>SUMIFS('Export from GIS'!$G$2:$G$179,'Export from GIS'!$B$2:$B$179,'Constraint 2'!$A12,'Export from GIS'!$C$2:$C$179,'Constraint 2'!$B12,'Export from GIS'!$E$2:$E$179,'Constraint 2'!S$5,'Export from GIS'!$D$2:$D$179,'Constraint 2'!S$4)</f>
        <v>1120</v>
      </c>
      <c r="T12" s="51">
        <f>SUMIFS('Export from GIS'!$G$2:$G$179,'Export from GIS'!$B$2:$B$179,'Constraint 2'!$A12,'Export from GIS'!$C$2:$C$179,'Constraint 2'!$B12,'Export from GIS'!$E$2:$E$179,'Constraint 2'!T$5,'Export from GIS'!$D$2:$D$179,'Constraint 2'!T$4)</f>
        <v>915</v>
      </c>
      <c r="U12" s="2"/>
      <c r="V12" s="2"/>
      <c r="W12" s="151"/>
      <c r="X12" s="231" t="s">
        <v>298</v>
      </c>
      <c r="Y12" s="235" t="s">
        <v>299</v>
      </c>
      <c r="AA12" s="77">
        <v>120</v>
      </c>
      <c r="AB12" s="78" t="s">
        <v>44</v>
      </c>
      <c r="AC12" s="76" t="s">
        <v>285</v>
      </c>
      <c r="AD12" s="81">
        <f>f_values!F15</f>
        <v>0.85739211861236597</v>
      </c>
      <c r="AE12" s="78">
        <v>10300621</v>
      </c>
      <c r="AF12" s="2">
        <v>68084</v>
      </c>
      <c r="AG12" s="80">
        <f t="shared" si="2"/>
        <v>151.2928294459785</v>
      </c>
      <c r="AH12" s="320" t="s">
        <v>10</v>
      </c>
      <c r="AI12" s="325">
        <f>SUMPRODUCT(AD12:AD16,AE12:AE16)/SUM(AE12:AE16)</f>
        <v>0.82924015819562502</v>
      </c>
      <c r="AJ12" s="106">
        <v>23.029383569307292</v>
      </c>
      <c r="AK12" s="108">
        <v>127.03818838293341</v>
      </c>
      <c r="AL12" s="103">
        <f t="shared" si="3"/>
        <v>27.67291815834308</v>
      </c>
      <c r="AM12" s="329">
        <f>SUMPRODUCT(AL12:AL16,AE12:AE16)/SUM(AE12:AE16)</f>
        <v>26.035722076241484</v>
      </c>
      <c r="AN12" s="103">
        <f t="shared" si="0"/>
        <v>11.514691784653646</v>
      </c>
      <c r="AO12" s="329">
        <f>SUMPRODUCT(AN12:AN16,AE12:AE16)/SUM(AE12:AE16)</f>
        <v>10.297320453083335</v>
      </c>
      <c r="AP12" s="103">
        <f t="shared" si="1"/>
        <v>6.9088150707921878</v>
      </c>
      <c r="AQ12" s="329">
        <f>SUMPRODUCT(AP12:AP16,AE12:AE16)/SUM(AE12:AE16)</f>
        <v>6.1783922718500017</v>
      </c>
      <c r="AS12" s="2"/>
      <c r="AT12" s="174">
        <f t="shared" si="4"/>
        <v>8.8316712622130265</v>
      </c>
      <c r="AU12" s="121">
        <f>SUMIFS('Constraint 3'!$BU$4:$BU$764,'Constraint 3'!$BG$4:$BG$764,'Constraint 2'!AA12,'Constraint 3'!$BJ$4:$BJ$764,'Constraint 2'!AB12)/1000000</f>
        <v>13.656829016645908</v>
      </c>
      <c r="AV12" s="175">
        <f t="shared" si="5"/>
        <v>1.5463470742030088</v>
      </c>
      <c r="AW12" s="2"/>
      <c r="AX12" s="153"/>
      <c r="AY12" s="2"/>
      <c r="AZ12" s="2"/>
      <c r="BA12" s="2"/>
      <c r="BB12" s="35"/>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row>
    <row r="13" spans="1:80" x14ac:dyDescent="0.25">
      <c r="A13" s="14" t="s">
        <v>15</v>
      </c>
      <c r="B13" s="15" t="s">
        <v>12</v>
      </c>
      <c r="C13" s="49">
        <f>SUMIFS('Export from GIS'!$G$2:$G$179,'Export from GIS'!$B$2:$B$179,'Constraint 2'!$A13,'Export from GIS'!$C$2:$C$179,'Constraint 2'!$B13,'Export from GIS'!$E$2:$E$179,'Constraint 2'!C$5,'Export from GIS'!$D$2:$D$179,'Constraint 2'!C$4)</f>
        <v>287500</v>
      </c>
      <c r="D13" s="50">
        <f>SUMIFS('Export from GIS'!$G$2:$G$179,'Export from GIS'!$B$2:$B$179,'Constraint 2'!$A13,'Export from GIS'!$C$2:$C$179,'Constraint 2'!$B13,'Export from GIS'!$E$2:$E$179,'Constraint 2'!D$5,'Export from GIS'!$D$2:$D$179,'Constraint 2'!D$4)</f>
        <v>38629</v>
      </c>
      <c r="E13" s="50">
        <f>SUMIFS('Export from GIS'!$G$2:$G$179,'Export from GIS'!$B$2:$B$179,'Constraint 2'!$A13,'Export from GIS'!$C$2:$C$179,'Constraint 2'!$B13,'Export from GIS'!$E$2:$E$179,'Constraint 2'!E$5,'Export from GIS'!$D$2:$D$179,'Constraint 2'!E$4)</f>
        <v>20249234</v>
      </c>
      <c r="F13" s="50">
        <f>SUMIFS('Export from GIS'!$G$2:$G$179,'Export from GIS'!$B$2:$B$179,'Constraint 2'!$A13,'Export from GIS'!$C$2:$C$179,'Constraint 2'!$B13,'Export from GIS'!$E$2:$E$179,'Constraint 2'!F$5,'Export from GIS'!$D$2:$D$179,'Constraint 2'!F$4)</f>
        <v>14804740</v>
      </c>
      <c r="G13" s="50">
        <f>SUMIFS('Export from GIS'!$G$2:$G$179,'Export from GIS'!$B$2:$B$179,'Constraint 2'!$A13,'Export from GIS'!$C$2:$C$179,'Constraint 2'!$B13,'Export from GIS'!$E$2:$E$179,'Constraint 2'!G$5,'Export from GIS'!$D$2:$D$179,'Constraint 2'!G$4)</f>
        <v>2157602</v>
      </c>
      <c r="H13" s="50">
        <f>SUMIFS('Export from GIS'!$G$2:$G$179,'Export from GIS'!$B$2:$B$179,'Constraint 2'!$A13,'Export from GIS'!$C$2:$C$179,'Constraint 2'!$B13,'Export from GIS'!$E$2:$E$179,'Constraint 2'!H$5,'Export from GIS'!$D$2:$D$179,'Constraint 2'!H$4)</f>
        <v>5343429</v>
      </c>
      <c r="I13" s="50">
        <f>SUMIFS('Export from GIS'!$G$2:$G$179,'Export from GIS'!$B$2:$B$179,'Constraint 2'!$A13,'Export from GIS'!$C$2:$C$179,'Constraint 2'!$B13,'Export from GIS'!$E$2:$E$179,'Constraint 2'!I$5,'Export from GIS'!$D$2:$D$179,5101)</f>
        <v>7513</v>
      </c>
      <c r="J13" s="50">
        <f>SUMIFS('Export from GIS'!$G$2:$G$179,'Export from GIS'!$B$2:$B$179,'Constraint 2'!$A13,'Export from GIS'!$C$2:$C$179,'Constraint 2'!$B13,'Export from GIS'!$E$2:$E$179,'Constraint 2'!J$5,'Export from GIS'!$D$2:$D$179,5101)</f>
        <v>2228</v>
      </c>
      <c r="K13" s="50">
        <f>SUMIFS('Export from GIS'!$G$2:$G$179,'Export from GIS'!$B$2:$B$179,'Constraint 2'!$A13,'Export from GIS'!$C$2:$C$179,'Constraint 2'!$B13,'Export from GIS'!$E$2:$E$179,'Constraint 2'!I$5,'Export from GIS'!$D$2:$D$179,5102)</f>
        <v>89824</v>
      </c>
      <c r="L13" s="50">
        <f>SUMIFS('Export from GIS'!$G$2:$G$179,'Export from GIS'!$B$2:$B$179,'Constraint 2'!$A13,'Export from GIS'!$C$2:$C$179,'Constraint 2'!$B13,'Export from GIS'!$E$2:$E$179,'Constraint 2'!J$5,'Export from GIS'!$D$2:$D$179,5102)</f>
        <v>186864</v>
      </c>
      <c r="M13" s="50">
        <f>SUMIFS('Export from GIS'!$G$2:$G$179,'Export from GIS'!$B$2:$B$179,'Constraint 2'!$A13,'Export from GIS'!$C$2:$C$179,'Constraint 2'!$B13,'Export from GIS'!$E$2:$E$179,'Constraint 2'!M$5,'Export from GIS'!$D$2:$D$179,'Constraint 2'!M$4)</f>
        <v>7231093</v>
      </c>
      <c r="N13" s="50">
        <f>SUMIFS('Export from GIS'!$G$2:$G$179,'Export from GIS'!$B$2:$B$179,'Constraint 2'!$A13,'Export from GIS'!$C$2:$C$179,'Constraint 2'!$B13,'Export from GIS'!$E$2:$E$179,'Constraint 2'!N$5,'Export from GIS'!$D$2:$D$179,'Constraint 2'!N$4)</f>
        <v>3095710</v>
      </c>
      <c r="O13" s="50">
        <f>SUMIFS('Export from GIS'!$G$2:$G$179,'Export from GIS'!$B$2:$B$179,'Constraint 2'!$A13,'Export from GIS'!$C$2:$C$179,'Constraint 2'!$B13,'Export from GIS'!$E$2:$E$179,'Constraint 2'!O$5,'Export from GIS'!$D$2:$D$179,'Constraint 2'!O$4)</f>
        <v>124647</v>
      </c>
      <c r="P13" s="50">
        <f>SUMIFS('Export from GIS'!$G$2:$G$179,'Export from GIS'!$B$2:$B$179,'Constraint 2'!$A13,'Export from GIS'!$C$2:$C$179,'Constraint 2'!$B13,'Export from GIS'!$E$2:$E$179,'Constraint 2'!P$5,'Export from GIS'!$D$2:$D$179,'Constraint 2'!P$4)</f>
        <v>112581</v>
      </c>
      <c r="Q13" s="50">
        <f>SUMIFS('Export from GIS'!$G$2:$G$179,'Export from GIS'!$B$2:$B$179,'Constraint 2'!$A13,'Export from GIS'!$C$2:$C$179,'Constraint 2'!$B13,'Export from GIS'!$E$2:$E$179,'Constraint 2'!Q$5,'Export from GIS'!$D$2:$D$179,'Constraint 2'!Q$4)</f>
        <v>273510</v>
      </c>
      <c r="R13" s="50">
        <f>SUMIFS('Export from GIS'!$G$2:$G$179,'Export from GIS'!$B$2:$B$179,'Constraint 2'!$A13,'Export from GIS'!$C$2:$C$179,'Constraint 2'!$B13,'Export from GIS'!$E$2:$E$179,'Constraint 2'!R$5,'Export from GIS'!$D$2:$D$179,'Constraint 2'!R$4)</f>
        <v>461548</v>
      </c>
      <c r="S13" s="50">
        <f>SUMIFS('Export from GIS'!$G$2:$G$179,'Export from GIS'!$B$2:$B$179,'Constraint 2'!$A13,'Export from GIS'!$C$2:$C$179,'Constraint 2'!$B13,'Export from GIS'!$E$2:$E$179,'Constraint 2'!S$5,'Export from GIS'!$D$2:$D$179,'Constraint 2'!S$4)</f>
        <v>55934</v>
      </c>
      <c r="T13" s="51">
        <f>SUMIFS('Export from GIS'!$G$2:$G$179,'Export from GIS'!$B$2:$B$179,'Constraint 2'!$A13,'Export from GIS'!$C$2:$C$179,'Constraint 2'!$B13,'Export from GIS'!$E$2:$E$179,'Constraint 2'!T$5,'Export from GIS'!$D$2:$D$179,'Constraint 2'!T$4)</f>
        <v>32629</v>
      </c>
      <c r="U13" s="2"/>
      <c r="V13" s="2"/>
      <c r="W13" s="147" t="s">
        <v>305</v>
      </c>
      <c r="X13" s="232">
        <v>0.65</v>
      </c>
      <c r="Y13" s="227">
        <v>0.1</v>
      </c>
      <c r="AA13" s="77">
        <v>120</v>
      </c>
      <c r="AB13" s="78" t="s">
        <v>52</v>
      </c>
      <c r="AC13" s="76" t="s">
        <v>53</v>
      </c>
      <c r="AD13" s="81">
        <f>f_values!F16</f>
        <v>0.76236491697117659</v>
      </c>
      <c r="AE13" s="78">
        <v>27292847</v>
      </c>
      <c r="AF13" s="2">
        <v>180433</v>
      </c>
      <c r="AG13" s="80">
        <f t="shared" si="2"/>
        <v>151.26305609284333</v>
      </c>
      <c r="AH13" s="320"/>
      <c r="AI13" s="325"/>
      <c r="AJ13" s="106">
        <v>18.407698406766638</v>
      </c>
      <c r="AK13" s="108">
        <v>133.37831404878975</v>
      </c>
      <c r="AL13" s="103">
        <f t="shared" si="3"/>
        <v>25.30283536927729</v>
      </c>
      <c r="AM13" s="329"/>
      <c r="AN13" s="103">
        <f t="shared" si="0"/>
        <v>9.203849203383319</v>
      </c>
      <c r="AO13" s="329"/>
      <c r="AP13" s="103">
        <f t="shared" si="1"/>
        <v>5.5223095220299916</v>
      </c>
      <c r="AQ13" s="329"/>
      <c r="AS13" s="2"/>
      <c r="AT13" s="174">
        <f t="shared" si="4"/>
        <v>20.807109037062027</v>
      </c>
      <c r="AU13" s="121">
        <f>SUMIFS('Constraint 3'!$BU$4:$BU$764,'Constraint 3'!$BG$4:$BG$764,'Constraint 2'!AA13,'Constraint 3'!$BJ$4:$BJ$764,'Constraint 2'!AB13)/1000000</f>
        <v>31.845306466502606</v>
      </c>
      <c r="AV13" s="175">
        <f t="shared" si="5"/>
        <v>1.5305012536714797</v>
      </c>
      <c r="AW13" s="2"/>
      <c r="AX13" s="153"/>
      <c r="AY13" s="2"/>
      <c r="AZ13" s="2"/>
      <c r="BA13" s="2"/>
      <c r="BB13" s="35"/>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row>
    <row r="14" spans="1:80" x14ac:dyDescent="0.25">
      <c r="A14" s="14" t="s">
        <v>15</v>
      </c>
      <c r="B14" s="15" t="s">
        <v>13</v>
      </c>
      <c r="C14" s="49">
        <f>SUMIFS('Export from GIS'!$G$2:$G$179,'Export from GIS'!$B$2:$B$179,'Constraint 2'!$A14,'Export from GIS'!$C$2:$C$179,'Constraint 2'!$B14,'Export from GIS'!$E$2:$E$179,'Constraint 2'!C$5,'Export from GIS'!$D$2:$D$179,'Constraint 2'!C$4)</f>
        <v>181680</v>
      </c>
      <c r="D14" s="50">
        <f>SUMIFS('Export from GIS'!$G$2:$G$179,'Export from GIS'!$B$2:$B$179,'Constraint 2'!$A14,'Export from GIS'!$C$2:$C$179,'Constraint 2'!$B14,'Export from GIS'!$E$2:$E$179,'Constraint 2'!D$5,'Export from GIS'!$D$2:$D$179,'Constraint 2'!D$4)</f>
        <v>21156</v>
      </c>
      <c r="E14" s="50">
        <f>SUMIFS('Export from GIS'!$G$2:$G$179,'Export from GIS'!$B$2:$B$179,'Constraint 2'!$A14,'Export from GIS'!$C$2:$C$179,'Constraint 2'!$B14,'Export from GIS'!$E$2:$E$179,'Constraint 2'!E$5,'Export from GIS'!$D$2:$D$179,'Constraint 2'!E$4)</f>
        <v>2846668</v>
      </c>
      <c r="F14" s="50">
        <f>SUMIFS('Export from GIS'!$G$2:$G$179,'Export from GIS'!$B$2:$B$179,'Constraint 2'!$A14,'Export from GIS'!$C$2:$C$179,'Constraint 2'!$B14,'Export from GIS'!$E$2:$E$179,'Constraint 2'!F$5,'Export from GIS'!$D$2:$D$179,'Constraint 2'!F$4)</f>
        <v>3096454</v>
      </c>
      <c r="G14" s="50">
        <f>SUMIFS('Export from GIS'!$G$2:$G$179,'Export from GIS'!$B$2:$B$179,'Constraint 2'!$A14,'Export from GIS'!$C$2:$C$179,'Constraint 2'!$B14,'Export from GIS'!$E$2:$E$179,'Constraint 2'!G$5,'Export from GIS'!$D$2:$D$179,'Constraint 2'!G$4)</f>
        <v>129554</v>
      </c>
      <c r="H14" s="50">
        <f>SUMIFS('Export from GIS'!$G$2:$G$179,'Export from GIS'!$B$2:$B$179,'Constraint 2'!$A14,'Export from GIS'!$C$2:$C$179,'Constraint 2'!$B14,'Export from GIS'!$E$2:$E$179,'Constraint 2'!H$5,'Export from GIS'!$D$2:$D$179,'Constraint 2'!H$4)</f>
        <v>698305</v>
      </c>
      <c r="I14" s="50">
        <f>SUMIFS('Export from GIS'!$G$2:$G$179,'Export from GIS'!$B$2:$B$179,'Constraint 2'!$A14,'Export from GIS'!$C$2:$C$179,'Constraint 2'!$B14,'Export from GIS'!$E$2:$E$179,'Constraint 2'!I$5,'Export from GIS'!$D$2:$D$179,5101)</f>
        <v>1445</v>
      </c>
      <c r="J14" s="50">
        <f>SUMIFS('Export from GIS'!$G$2:$G$179,'Export from GIS'!$B$2:$B$179,'Constraint 2'!$A14,'Export from GIS'!$C$2:$C$179,'Constraint 2'!$B14,'Export from GIS'!$E$2:$E$179,'Constraint 2'!J$5,'Export from GIS'!$D$2:$D$179,5101)</f>
        <v>911</v>
      </c>
      <c r="K14" s="50">
        <f>SUMIFS('Export from GIS'!$G$2:$G$179,'Export from GIS'!$B$2:$B$179,'Constraint 2'!$A14,'Export from GIS'!$C$2:$C$179,'Constraint 2'!$B14,'Export from GIS'!$E$2:$E$179,'Constraint 2'!I$5,'Export from GIS'!$D$2:$D$179,5102)</f>
        <v>27610</v>
      </c>
      <c r="L14" s="50">
        <f>SUMIFS('Export from GIS'!$G$2:$G$179,'Export from GIS'!$B$2:$B$179,'Constraint 2'!$A14,'Export from GIS'!$C$2:$C$179,'Constraint 2'!$B14,'Export from GIS'!$E$2:$E$179,'Constraint 2'!J$5,'Export from GIS'!$D$2:$D$179,5102)</f>
        <v>31523</v>
      </c>
      <c r="M14" s="50">
        <f>SUMIFS('Export from GIS'!$G$2:$G$179,'Export from GIS'!$B$2:$B$179,'Constraint 2'!$A14,'Export from GIS'!$C$2:$C$179,'Constraint 2'!$B14,'Export from GIS'!$E$2:$E$179,'Constraint 2'!M$5,'Export from GIS'!$D$2:$D$179,'Constraint 2'!M$4)</f>
        <v>254348</v>
      </c>
      <c r="N14" s="50">
        <f>SUMIFS('Export from GIS'!$G$2:$G$179,'Export from GIS'!$B$2:$B$179,'Constraint 2'!$A14,'Export from GIS'!$C$2:$C$179,'Constraint 2'!$B14,'Export from GIS'!$E$2:$E$179,'Constraint 2'!N$5,'Export from GIS'!$D$2:$D$179,'Constraint 2'!N$4)</f>
        <v>103290</v>
      </c>
      <c r="O14" s="50">
        <f>SUMIFS('Export from GIS'!$G$2:$G$179,'Export from GIS'!$B$2:$B$179,'Constraint 2'!$A14,'Export from GIS'!$C$2:$C$179,'Constraint 2'!$B14,'Export from GIS'!$E$2:$E$179,'Constraint 2'!O$5,'Export from GIS'!$D$2:$D$179,'Constraint 2'!O$4)</f>
        <v>6610</v>
      </c>
      <c r="P14" s="50">
        <f>SUMIFS('Export from GIS'!$G$2:$G$179,'Export from GIS'!$B$2:$B$179,'Constraint 2'!$A14,'Export from GIS'!$C$2:$C$179,'Constraint 2'!$B14,'Export from GIS'!$E$2:$E$179,'Constraint 2'!P$5,'Export from GIS'!$D$2:$D$179,'Constraint 2'!P$4)</f>
        <v>8420</v>
      </c>
      <c r="Q14" s="50">
        <f>SUMIFS('Export from GIS'!$G$2:$G$179,'Export from GIS'!$B$2:$B$179,'Constraint 2'!$A14,'Export from GIS'!$C$2:$C$179,'Constraint 2'!$B14,'Export from GIS'!$E$2:$E$179,'Constraint 2'!Q$5,'Export from GIS'!$D$2:$D$179,'Constraint 2'!Q$4)</f>
        <v>20744</v>
      </c>
      <c r="R14" s="50">
        <f>SUMIFS('Export from GIS'!$G$2:$G$179,'Export from GIS'!$B$2:$B$179,'Constraint 2'!$A14,'Export from GIS'!$C$2:$C$179,'Constraint 2'!$B14,'Export from GIS'!$E$2:$E$179,'Constraint 2'!R$5,'Export from GIS'!$D$2:$D$179,'Constraint 2'!R$4)</f>
        <v>54157</v>
      </c>
      <c r="S14" s="50">
        <f>SUMIFS('Export from GIS'!$G$2:$G$179,'Export from GIS'!$B$2:$B$179,'Constraint 2'!$A14,'Export from GIS'!$C$2:$C$179,'Constraint 2'!$B14,'Export from GIS'!$E$2:$E$179,'Constraint 2'!S$5,'Export from GIS'!$D$2:$D$179,'Constraint 2'!S$4)</f>
        <v>8156</v>
      </c>
      <c r="T14" s="51">
        <f>SUMIFS('Export from GIS'!$G$2:$G$179,'Export from GIS'!$B$2:$B$179,'Constraint 2'!$A14,'Export from GIS'!$C$2:$C$179,'Constraint 2'!$B14,'Export from GIS'!$E$2:$E$179,'Constraint 2'!T$5,'Export from GIS'!$D$2:$D$179,'Constraint 2'!T$4)</f>
        <v>19762</v>
      </c>
      <c r="U14" s="2"/>
      <c r="V14" s="2"/>
      <c r="W14" s="181" t="s">
        <v>306</v>
      </c>
      <c r="X14" s="233">
        <v>0.5</v>
      </c>
      <c r="Y14" s="228">
        <v>0</v>
      </c>
      <c r="AA14" s="77">
        <v>120</v>
      </c>
      <c r="AB14" s="78" t="s">
        <v>61</v>
      </c>
      <c r="AC14" s="34" t="s">
        <v>24</v>
      </c>
      <c r="AD14" s="81">
        <f>f_values!F17</f>
        <v>0.73529371041384162</v>
      </c>
      <c r="AE14" s="78">
        <v>16151482</v>
      </c>
      <c r="AF14" s="2">
        <v>121303</v>
      </c>
      <c r="AG14" s="80">
        <f t="shared" si="2"/>
        <v>133.14989736445099</v>
      </c>
      <c r="AH14" s="320"/>
      <c r="AI14" s="325"/>
      <c r="AJ14" s="106">
        <v>26.674061264129751</v>
      </c>
      <c r="AK14" s="108">
        <v>135.16671281102577</v>
      </c>
      <c r="AL14" s="103">
        <f t="shared" si="3"/>
        <v>30.854811102786918</v>
      </c>
      <c r="AM14" s="329"/>
      <c r="AN14" s="103">
        <f t="shared" si="0"/>
        <v>13.337030632064875</v>
      </c>
      <c r="AO14" s="329"/>
      <c r="AP14" s="103">
        <f t="shared" si="1"/>
        <v>8.0022183792389256</v>
      </c>
      <c r="AQ14" s="329"/>
      <c r="AS14" s="2"/>
      <c r="AT14" s="174">
        <f t="shared" si="4"/>
        <v>11.876083128462376</v>
      </c>
      <c r="AU14" s="121">
        <f>SUMIFS('Constraint 3'!$BU$4:$BU$764,'Constraint 3'!$BG$4:$BG$764,'Constraint 2'!AA14,'Constraint 3'!$BJ$4:$BJ$764,'Constraint 2'!AB14)/1000000</f>
        <v>17.968801039200478</v>
      </c>
      <c r="AV14" s="175">
        <f t="shared" si="5"/>
        <v>1.513024188601056</v>
      </c>
      <c r="AW14" s="2"/>
      <c r="AX14" s="153"/>
      <c r="AY14" s="2"/>
      <c r="AZ14" s="2"/>
      <c r="BA14" s="2"/>
      <c r="BB14" s="35"/>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row>
    <row r="15" spans="1:80" ht="15.75" thickBot="1" x14ac:dyDescent="0.3">
      <c r="A15" s="29" t="s">
        <v>15</v>
      </c>
      <c r="B15" s="30" t="s">
        <v>14</v>
      </c>
      <c r="C15" s="58">
        <f>SUMIFS('Export from GIS'!$G$2:$G$179,'Export from GIS'!$B$2:$B$179,'Constraint 2'!$A15,'Export from GIS'!$C$2:$C$179,'Constraint 2'!$B15,'Export from GIS'!$E$2:$E$179,'Constraint 2'!C$5,'Export from GIS'!$D$2:$D$179,'Constraint 2'!C$4)</f>
        <v>13795281</v>
      </c>
      <c r="D15" s="59">
        <f>SUMIFS('Export from GIS'!$G$2:$G$179,'Export from GIS'!$B$2:$B$179,'Constraint 2'!$A15,'Export from GIS'!$C$2:$C$179,'Constraint 2'!$B15,'Export from GIS'!$E$2:$E$179,'Constraint 2'!D$5,'Export from GIS'!$D$2:$D$179,'Constraint 2'!D$4)</f>
        <v>2149618</v>
      </c>
      <c r="E15" s="59">
        <f>SUMIFS('Export from GIS'!$G$2:$G$179,'Export from GIS'!$B$2:$B$179,'Constraint 2'!$A15,'Export from GIS'!$C$2:$C$179,'Constraint 2'!$B15,'Export from GIS'!$E$2:$E$179,'Constraint 2'!E$5,'Export from GIS'!$D$2:$D$179,'Constraint 2'!E$4)</f>
        <v>25240764</v>
      </c>
      <c r="F15" s="59">
        <f>SUMIFS('Export from GIS'!$G$2:$G$179,'Export from GIS'!$B$2:$B$179,'Constraint 2'!$A15,'Export from GIS'!$C$2:$C$179,'Constraint 2'!$B15,'Export from GIS'!$E$2:$E$179,'Constraint 2'!F$5,'Export from GIS'!$D$2:$D$179,'Constraint 2'!F$4)</f>
        <v>9661334</v>
      </c>
      <c r="G15" s="59">
        <f>SUMIFS('Export from GIS'!$G$2:$G$179,'Export from GIS'!$B$2:$B$179,'Constraint 2'!$A15,'Export from GIS'!$C$2:$C$179,'Constraint 2'!$B15,'Export from GIS'!$E$2:$E$179,'Constraint 2'!G$5,'Export from GIS'!$D$2:$D$179,'Constraint 2'!G$4)</f>
        <v>594090</v>
      </c>
      <c r="H15" s="59">
        <f>SUMIFS('Export from GIS'!$G$2:$G$179,'Export from GIS'!$B$2:$B$179,'Constraint 2'!$A15,'Export from GIS'!$C$2:$C$179,'Constraint 2'!$B15,'Export from GIS'!$E$2:$E$179,'Constraint 2'!H$5,'Export from GIS'!$D$2:$D$179,'Constraint 2'!H$4)</f>
        <v>1666781</v>
      </c>
      <c r="I15" s="59">
        <f>SUMIFS('Export from GIS'!$G$2:$G$179,'Export from GIS'!$B$2:$B$179,'Constraint 2'!$A15,'Export from GIS'!$C$2:$C$179,'Constraint 2'!$B15,'Export from GIS'!$E$2:$E$179,'Constraint 2'!I$5,'Export from GIS'!$D$2:$D$179,5101)</f>
        <v>247393</v>
      </c>
      <c r="J15" s="59">
        <f>SUMIFS('Export from GIS'!$G$2:$G$179,'Export from GIS'!$B$2:$B$179,'Constraint 2'!$A15,'Export from GIS'!$C$2:$C$179,'Constraint 2'!$B15,'Export from GIS'!$E$2:$E$179,'Constraint 2'!J$5,'Export from GIS'!$D$2:$D$179,5101)</f>
        <v>189545</v>
      </c>
      <c r="K15" s="59">
        <f>SUMIFS('Export from GIS'!$G$2:$G$179,'Export from GIS'!$B$2:$B$179,'Constraint 2'!$A15,'Export from GIS'!$C$2:$C$179,'Constraint 2'!$B15,'Export from GIS'!$E$2:$E$179,'Constraint 2'!I$5,'Export from GIS'!$D$2:$D$179,5102)</f>
        <v>2933711</v>
      </c>
      <c r="L15" s="59">
        <f>SUMIFS('Export from GIS'!$G$2:$G$179,'Export from GIS'!$B$2:$B$179,'Constraint 2'!$A15,'Export from GIS'!$C$2:$C$179,'Constraint 2'!$B15,'Export from GIS'!$E$2:$E$179,'Constraint 2'!J$5,'Export from GIS'!$D$2:$D$179,5102)</f>
        <v>5367858</v>
      </c>
      <c r="M15" s="59">
        <f>SUMIFS('Export from GIS'!$G$2:$G$179,'Export from GIS'!$B$2:$B$179,'Constraint 2'!$A15,'Export from GIS'!$C$2:$C$179,'Constraint 2'!$B15,'Export from GIS'!$E$2:$E$179,'Constraint 2'!M$5,'Export from GIS'!$D$2:$D$179,'Constraint 2'!M$4)</f>
        <v>795996</v>
      </c>
      <c r="N15" s="59">
        <f>SUMIFS('Export from GIS'!$G$2:$G$179,'Export from GIS'!$B$2:$B$179,'Constraint 2'!$A15,'Export from GIS'!$C$2:$C$179,'Constraint 2'!$B15,'Export from GIS'!$E$2:$E$179,'Constraint 2'!N$5,'Export from GIS'!$D$2:$D$179,'Constraint 2'!N$4)</f>
        <v>183985</v>
      </c>
      <c r="O15" s="59">
        <f>SUMIFS('Export from GIS'!$G$2:$G$179,'Export from GIS'!$B$2:$B$179,'Constraint 2'!$A15,'Export from GIS'!$C$2:$C$179,'Constraint 2'!$B15,'Export from GIS'!$E$2:$E$179,'Constraint 2'!O$5,'Export from GIS'!$D$2:$D$179,'Constraint 2'!O$4)</f>
        <v>17730</v>
      </c>
      <c r="P15" s="59">
        <f>SUMIFS('Export from GIS'!$G$2:$G$179,'Export from GIS'!$B$2:$B$179,'Constraint 2'!$A15,'Export from GIS'!$C$2:$C$179,'Constraint 2'!$B15,'Export from GIS'!$E$2:$E$179,'Constraint 2'!P$5,'Export from GIS'!$D$2:$D$179,'Constraint 2'!P$4)</f>
        <v>33421</v>
      </c>
      <c r="Q15" s="59">
        <f>SUMIFS('Export from GIS'!$G$2:$G$179,'Export from GIS'!$B$2:$B$179,'Constraint 2'!$A15,'Export from GIS'!$C$2:$C$179,'Constraint 2'!$B15,'Export from GIS'!$E$2:$E$179,'Constraint 2'!Q$5,'Export from GIS'!$D$2:$D$179,'Constraint 2'!Q$4)</f>
        <v>189820</v>
      </c>
      <c r="R15" s="59">
        <f>SUMIFS('Export from GIS'!$G$2:$G$179,'Export from GIS'!$B$2:$B$179,'Constraint 2'!$A15,'Export from GIS'!$C$2:$C$179,'Constraint 2'!$B15,'Export from GIS'!$E$2:$E$179,'Constraint 2'!R$5,'Export from GIS'!$D$2:$D$179,'Constraint 2'!R$4)</f>
        <v>146454</v>
      </c>
      <c r="S15" s="59">
        <f>SUMIFS('Export from GIS'!$G$2:$G$179,'Export from GIS'!$B$2:$B$179,'Constraint 2'!$A15,'Export from GIS'!$C$2:$C$179,'Constraint 2'!$B15,'Export from GIS'!$E$2:$E$179,'Constraint 2'!S$5,'Export from GIS'!$D$2:$D$179,'Constraint 2'!S$4)</f>
        <v>178244</v>
      </c>
      <c r="T15" s="60">
        <f>SUMIFS('Export from GIS'!$G$2:$G$179,'Export from GIS'!$B$2:$B$179,'Constraint 2'!$A15,'Export from GIS'!$C$2:$C$179,'Constraint 2'!$B15,'Export from GIS'!$E$2:$E$179,'Constraint 2'!T$5,'Export from GIS'!$D$2:$D$179,'Constraint 2'!T$4)</f>
        <v>55614</v>
      </c>
      <c r="U15" s="2"/>
      <c r="V15" s="2"/>
      <c r="W15" s="229" t="s">
        <v>307</v>
      </c>
      <c r="X15" s="234">
        <v>0.3</v>
      </c>
      <c r="Y15" s="230">
        <v>0</v>
      </c>
      <c r="AA15" s="77">
        <v>120</v>
      </c>
      <c r="AB15" s="78" t="s">
        <v>63</v>
      </c>
      <c r="AC15" s="34" t="s">
        <v>25</v>
      </c>
      <c r="AD15" s="81">
        <f>f_values!F18</f>
        <v>0.82524213847403016</v>
      </c>
      <c r="AE15" s="78">
        <v>12766954</v>
      </c>
      <c r="AF15" s="2">
        <v>103039</v>
      </c>
      <c r="AG15" s="80">
        <f t="shared" si="2"/>
        <v>123.90409456613516</v>
      </c>
      <c r="AH15" s="320"/>
      <c r="AI15" s="325"/>
      <c r="AJ15" s="106">
        <v>25.311925848592406</v>
      </c>
      <c r="AK15" s="108">
        <v>138.84212951294555</v>
      </c>
      <c r="AL15" s="103">
        <f t="shared" si="3"/>
        <v>30.336964752879624</v>
      </c>
      <c r="AM15" s="329"/>
      <c r="AN15" s="103">
        <f t="shared" si="0"/>
        <v>12.655962924296203</v>
      </c>
      <c r="AO15" s="329"/>
      <c r="AP15" s="103">
        <f t="shared" si="1"/>
        <v>7.593577754577721</v>
      </c>
      <c r="AQ15" s="329"/>
      <c r="AS15" s="2"/>
      <c r="AT15" s="174">
        <f t="shared" si="4"/>
        <v>10.535828420759573</v>
      </c>
      <c r="AU15" s="121">
        <f>SUMIFS('Constraint 3'!$BU$4:$BU$764,'Constraint 3'!$BG$4:$BG$764,'Constraint 2'!AA15,'Constraint 3'!$BJ$4:$BJ$764,'Constraint 2'!AB15)/1000000</f>
        <v>16.0931820313995</v>
      </c>
      <c r="AV15" s="175">
        <f t="shared" si="5"/>
        <v>1.5274719166543975</v>
      </c>
      <c r="AW15" s="2"/>
      <c r="AX15" s="153"/>
      <c r="AY15" s="2"/>
      <c r="AZ15" s="2"/>
      <c r="BA15" s="2"/>
      <c r="BB15" s="35"/>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row>
    <row r="16" spans="1:80" ht="18.75" thickTop="1" x14ac:dyDescent="0.35">
      <c r="A16" s="85" t="s">
        <v>287</v>
      </c>
      <c r="B16" s="85"/>
      <c r="C16" s="84">
        <f>AI3</f>
        <v>0.84659792432291459</v>
      </c>
      <c r="D16" s="84">
        <f>AI8</f>
        <v>0.81760660281147657</v>
      </c>
      <c r="E16" s="84">
        <f>AI12</f>
        <v>0.82924015819562502</v>
      </c>
      <c r="F16" s="84">
        <f>AI17</f>
        <v>0.90991281236903732</v>
      </c>
      <c r="G16" s="84">
        <f>AI21</f>
        <v>0.74533811166079078</v>
      </c>
      <c r="H16" s="84">
        <f>AI26</f>
        <v>0.82936239446821802</v>
      </c>
      <c r="I16" s="84">
        <f>AI67</f>
        <v>1.0649829974170499</v>
      </c>
      <c r="J16" s="84">
        <f>AI72</f>
        <v>0.99749666083179023</v>
      </c>
      <c r="K16" s="84">
        <f>AI76</f>
        <v>1.0629738065193781</v>
      </c>
      <c r="L16" s="84">
        <f>AI81</f>
        <v>1.0822661825204172</v>
      </c>
      <c r="M16" s="84">
        <f>AI30</f>
        <v>0.296980946983677</v>
      </c>
      <c r="N16" s="84">
        <f>AI35</f>
        <v>0.35109053761218678</v>
      </c>
      <c r="O16" s="84">
        <f>AI39</f>
        <v>0.41457208255545819</v>
      </c>
      <c r="P16" s="84">
        <f>AI44</f>
        <v>0.46283304202100695</v>
      </c>
      <c r="Q16" s="84">
        <f>AI49</f>
        <v>0.61638498432694222</v>
      </c>
      <c r="R16" s="84">
        <f>AI54</f>
        <v>0.73744345762744679</v>
      </c>
      <c r="S16" s="84">
        <f>AI58</f>
        <v>0.75382406784178591</v>
      </c>
      <c r="T16" s="84">
        <f>AI63</f>
        <v>0.63668378823038141</v>
      </c>
      <c r="U16" s="85" t="s">
        <v>287</v>
      </c>
      <c r="AA16" s="77">
        <v>120</v>
      </c>
      <c r="AB16" s="78" t="s">
        <v>65</v>
      </c>
      <c r="AC16" s="34" t="s">
        <v>26</v>
      </c>
      <c r="AD16" s="81">
        <f>f_values!F19</f>
        <v>0.90982703042098989</v>
      </c>
      <c r="AE16" s="78">
        <v>38513096</v>
      </c>
      <c r="AF16" s="2">
        <v>268876</v>
      </c>
      <c r="AG16" s="80">
        <f t="shared" si="2"/>
        <v>143.23738823844448</v>
      </c>
      <c r="AH16" s="320"/>
      <c r="AI16" s="325"/>
      <c r="AJ16" s="106">
        <v>17.379929663047303</v>
      </c>
      <c r="AK16" s="108">
        <v>113.73399073747723</v>
      </c>
      <c r="AL16" s="103">
        <f t="shared" si="3"/>
        <v>22.670353354728469</v>
      </c>
      <c r="AM16" s="329"/>
      <c r="AN16" s="103">
        <f t="shared" si="0"/>
        <v>8.6899648315236515</v>
      </c>
      <c r="AO16" s="329"/>
      <c r="AP16" s="103">
        <f t="shared" si="1"/>
        <v>5.2139788989141911</v>
      </c>
      <c r="AQ16" s="329"/>
      <c r="AT16" s="174">
        <f t="shared" si="4"/>
        <v>35.040255765998502</v>
      </c>
      <c r="AU16" s="121">
        <f>SUMIFS('Constraint 3'!$BU$4:$BU$764,'Constraint 3'!$BG$4:$BG$764,'Constraint 2'!AA16,'Constraint 3'!$BJ$4:$BJ$764,'Constraint 2'!AB16)/1000000</f>
        <v>54.58786100330088</v>
      </c>
      <c r="AV16" s="175">
        <f t="shared" si="5"/>
        <v>1.5578613742959748</v>
      </c>
      <c r="AX16" s="154"/>
      <c r="AY16" s="154"/>
      <c r="AZ16" s="35"/>
      <c r="BA16" s="35"/>
      <c r="BB16" s="35"/>
      <c r="BC16" s="35"/>
      <c r="BD16" s="35"/>
      <c r="BE16" s="35"/>
      <c r="BF16" s="35"/>
      <c r="BG16" s="35"/>
      <c r="BH16" s="35"/>
      <c r="BI16" s="35"/>
      <c r="BJ16" s="35"/>
      <c r="BK16" s="35"/>
      <c r="BL16" s="35"/>
      <c r="BM16" s="35"/>
      <c r="BN16" s="35"/>
      <c r="BO16" s="35"/>
      <c r="BP16" s="35"/>
      <c r="BQ16" s="35"/>
    </row>
    <row r="17" spans="1:69" ht="15" customHeight="1" x14ac:dyDescent="0.25">
      <c r="S17" s="82"/>
      <c r="T17" s="82"/>
      <c r="U17" s="82"/>
      <c r="AA17" s="77">
        <v>120</v>
      </c>
      <c r="AB17" s="78" t="s">
        <v>67</v>
      </c>
      <c r="AC17" s="34" t="s">
        <v>27</v>
      </c>
      <c r="AD17" s="81">
        <f>f_values!F20</f>
        <v>0.91173081906146103</v>
      </c>
      <c r="AE17" s="78">
        <v>22130904</v>
      </c>
      <c r="AF17" s="2">
        <v>144737</v>
      </c>
      <c r="AG17" s="80">
        <f t="shared" si="2"/>
        <v>152.90426083171545</v>
      </c>
      <c r="AH17" s="320" t="s">
        <v>9</v>
      </c>
      <c r="AI17" s="325">
        <f>SUMPRODUCT(AD17:AD20,AE17:AE20)/SUM(AE17:AE20)</f>
        <v>0.90991281236903732</v>
      </c>
      <c r="AJ17" s="106">
        <v>16.787985123654529</v>
      </c>
      <c r="AK17" s="108">
        <v>98.576807244802893</v>
      </c>
      <c r="AL17" s="103">
        <f t="shared" si="3"/>
        <v>20.769871054855734</v>
      </c>
      <c r="AM17" s="329">
        <f>SUMPRODUCT(AL17:AL20,AE17:AE20)/SUM(AE17:AE20)</f>
        <v>24.514263718258391</v>
      </c>
      <c r="AN17" s="103">
        <f t="shared" si="0"/>
        <v>8.3939925618272646</v>
      </c>
      <c r="AO17" s="329">
        <f>SUMPRODUCT(AN17:AN20,AE17:AE20)/SUM(AE17:AE20)</f>
        <v>12.800648281043911</v>
      </c>
      <c r="AP17" s="103">
        <f t="shared" si="1"/>
        <v>5.0363955370963582</v>
      </c>
      <c r="AQ17" s="329">
        <f>SUMPRODUCT(AP17:AP20,AE17:AE20)/SUM(AE17:AE20)</f>
        <v>7.6803889686263442</v>
      </c>
      <c r="AT17" s="174">
        <f t="shared" si="4"/>
        <v>20.177427230490565</v>
      </c>
      <c r="AU17" s="121">
        <f>SUMIFS('Constraint 3'!$BU$4:$BU$764,'Constraint 3'!$BG$4:$BG$764,'Constraint 2'!AA17,'Constraint 3'!$BJ$4:$BJ$764,'Constraint 2'!AB17)/1000000</f>
        <v>31.271236023401762</v>
      </c>
      <c r="AV17" s="175">
        <f t="shared" si="5"/>
        <v>1.5498128510728608</v>
      </c>
      <c r="AX17" s="154"/>
      <c r="AY17" s="154"/>
      <c r="AZ17" s="35"/>
      <c r="BA17" s="35"/>
      <c r="BB17" s="35"/>
      <c r="BC17" s="35"/>
      <c r="BD17" s="35"/>
      <c r="BE17" s="35"/>
      <c r="BF17" s="35"/>
      <c r="BG17" s="35"/>
      <c r="BH17" s="35"/>
      <c r="BI17" s="35"/>
      <c r="BJ17" s="35"/>
      <c r="BK17" s="35"/>
      <c r="BL17" s="35"/>
      <c r="BM17" s="35"/>
      <c r="BN17" s="35"/>
      <c r="BO17" s="35"/>
      <c r="BP17" s="35"/>
      <c r="BQ17" s="35"/>
    </row>
    <row r="18" spans="1:69" ht="15.75" thickBot="1" x14ac:dyDescent="0.3">
      <c r="U18" s="82"/>
      <c r="AA18" s="77">
        <v>120</v>
      </c>
      <c r="AB18" s="78" t="s">
        <v>69</v>
      </c>
      <c r="AC18" s="34" t="s">
        <v>28</v>
      </c>
      <c r="AD18" s="81">
        <f>f_values!F21</f>
        <v>0.92100323918115912</v>
      </c>
      <c r="AE18" s="78">
        <v>17854454</v>
      </c>
      <c r="AF18" s="2">
        <v>122647</v>
      </c>
      <c r="AG18" s="80">
        <f t="shared" si="2"/>
        <v>145.57595375345502</v>
      </c>
      <c r="AH18" s="320"/>
      <c r="AI18" s="325"/>
      <c r="AJ18" s="106">
        <v>40.839197191702759</v>
      </c>
      <c r="AK18" s="106">
        <v>79.524308799946539</v>
      </c>
      <c r="AL18" s="103">
        <f t="shared" si="3"/>
        <v>34.49790905460145</v>
      </c>
      <c r="AM18" s="329"/>
      <c r="AN18" s="103">
        <f t="shared" si="0"/>
        <v>20.419598595851379</v>
      </c>
      <c r="AO18" s="329"/>
      <c r="AP18" s="103">
        <f t="shared" si="1"/>
        <v>12.251759157510827</v>
      </c>
      <c r="AQ18" s="329"/>
      <c r="AT18" s="174">
        <f t="shared" si="4"/>
        <v>16.444009967811002</v>
      </c>
      <c r="AU18" s="121">
        <f>SUMIFS('Constraint 3'!$BU$4:$BU$764,'Constraint 3'!$BG$4:$BG$764,'Constraint 2'!AA18,'Constraint 3'!$BJ$4:$BJ$764,'Constraint 2'!AB18)/1000000</f>
        <v>24.480612273401587</v>
      </c>
      <c r="AV18" s="175">
        <f t="shared" si="5"/>
        <v>1.4887252149154713</v>
      </c>
      <c r="AX18" s="154"/>
      <c r="AY18" s="154"/>
      <c r="AZ18" s="2"/>
      <c r="BA18" s="2"/>
      <c r="BB18" s="35"/>
      <c r="BC18" s="2"/>
      <c r="BD18" s="2"/>
      <c r="BE18" s="2"/>
      <c r="BF18" s="2"/>
      <c r="BG18" s="2"/>
      <c r="BH18" s="2"/>
      <c r="BI18" s="2"/>
      <c r="BJ18" s="2"/>
      <c r="BK18" s="2"/>
      <c r="BL18" s="2"/>
      <c r="BM18" s="2"/>
      <c r="BN18" s="2"/>
      <c r="BO18" s="2"/>
      <c r="BP18" s="2"/>
      <c r="BQ18" s="2"/>
    </row>
    <row r="19" spans="1:69" ht="16.5" thickTop="1" thickBot="1" x14ac:dyDescent="0.3">
      <c r="C19" s="321" t="s">
        <v>308</v>
      </c>
      <c r="D19" s="291"/>
      <c r="E19" s="291"/>
      <c r="F19" s="291"/>
      <c r="G19" s="291"/>
      <c r="H19" s="291"/>
      <c r="I19" s="291"/>
      <c r="J19" s="291"/>
      <c r="K19" s="291"/>
      <c r="L19" s="291"/>
      <c r="M19" s="291"/>
      <c r="N19" s="291"/>
      <c r="O19" s="291"/>
      <c r="P19" s="291"/>
      <c r="Q19" s="291"/>
      <c r="R19" s="291"/>
      <c r="S19" s="291"/>
      <c r="T19" s="292"/>
      <c r="U19" s="82"/>
      <c r="AA19" s="77">
        <v>120</v>
      </c>
      <c r="AB19" s="78" t="s">
        <v>71</v>
      </c>
      <c r="AC19" s="34" t="s">
        <v>29</v>
      </c>
      <c r="AD19" s="81">
        <f>f_values!F22</f>
        <v>0.92172366702989572</v>
      </c>
      <c r="AE19" s="78">
        <v>7454005</v>
      </c>
      <c r="AF19" s="2">
        <v>46978</v>
      </c>
      <c r="AG19" s="80">
        <f t="shared" si="2"/>
        <v>158.67012218485249</v>
      </c>
      <c r="AH19" s="320"/>
      <c r="AI19" s="325"/>
      <c r="AJ19" s="106">
        <v>24.188717907035365</v>
      </c>
      <c r="AK19" s="106">
        <v>61.353828673614203</v>
      </c>
      <c r="AL19" s="103">
        <f t="shared" si="3"/>
        <v>21.858049506934407</v>
      </c>
      <c r="AM19" s="329"/>
      <c r="AN19" s="103">
        <f t="shared" si="0"/>
        <v>12.094358953517682</v>
      </c>
      <c r="AO19" s="329"/>
      <c r="AP19" s="103">
        <f t="shared" si="1"/>
        <v>7.256615372110609</v>
      </c>
      <c r="AQ19" s="329"/>
      <c r="AT19" s="174">
        <f t="shared" si="4"/>
        <v>6.870532822659178</v>
      </c>
      <c r="AU19" s="121">
        <f>SUMIFS('Constraint 3'!$BU$4:$BU$764,'Constraint 3'!$BG$4:$BG$764,'Constraint 2'!AA19,'Constraint 3'!$BJ$4:$BJ$764,'Constraint 2'!AB19)/1000000</f>
        <v>9.5308044258977223</v>
      </c>
      <c r="AV19" s="175">
        <f t="shared" si="5"/>
        <v>1.3872001883849396</v>
      </c>
      <c r="AX19" s="153"/>
      <c r="AY19" s="2"/>
      <c r="AZ19" s="2"/>
      <c r="BA19" s="2"/>
      <c r="BB19" s="35"/>
      <c r="BC19" s="2"/>
      <c r="BD19" s="2"/>
      <c r="BE19" s="2"/>
      <c r="BF19" s="2"/>
      <c r="BG19" s="2"/>
      <c r="BH19" s="2"/>
      <c r="BI19" s="2"/>
      <c r="BJ19" s="2"/>
      <c r="BK19" s="2"/>
      <c r="BL19" s="2"/>
      <c r="BM19" s="2"/>
      <c r="BN19" s="2"/>
      <c r="BO19" s="2"/>
      <c r="BP19" s="2"/>
      <c r="BQ19" s="2"/>
    </row>
    <row r="20" spans="1:69" ht="15.75" thickBot="1" x14ac:dyDescent="0.3">
      <c r="A20" s="9" t="s">
        <v>7</v>
      </c>
      <c r="B20" s="87" t="s">
        <v>8</v>
      </c>
      <c r="C20" s="11">
        <f>IF(C6*$AM$3/(1000*8760*$W$8)&lt;C102,C6*$AM$3/(1000*8760*$W$8),C102)</f>
        <v>0.20488645594541455</v>
      </c>
      <c r="D20" s="12">
        <f t="shared" ref="D20:D29" si="6">IF(D6*$AM$8/(1000*8760*$W$8)&lt;D102,D6*$AM$8/(1000*8760*$W$8),D102)</f>
        <v>5.7678795756466996E-3</v>
      </c>
      <c r="E20" s="12">
        <f t="shared" ref="E20:E29" si="7">IF(E6*$AM$12/(1000*8760*$W$8)&lt;E102,E6*$AM$12/(1000*8760*$W$8),E102)</f>
        <v>155.91361392323952</v>
      </c>
      <c r="F20" s="12">
        <f t="shared" ref="F20:F29" si="8">IF(F6*$AM$17/(1000*8760*$W$8)&lt;F102,F6*$AM$17/(1000*8760*$W$8),F102)</f>
        <v>31.649677472388309</v>
      </c>
      <c r="G20" s="12">
        <f t="shared" ref="G20:G29" si="9">IF(G6*$AM$21/(1000*8760*$W$8)&lt;G102,G6*$AM$21/(1000*8760*$W$8),G102)</f>
        <v>87.234641040180676</v>
      </c>
      <c r="H20" s="12">
        <f t="shared" ref="H20:H29" si="10">IF(H6*$AM$26/(1000*8760*$W$8)&lt;H102,H6*$AM$26/(1000*8760*$W$8),H102)</f>
        <v>52.45213819167985</v>
      </c>
      <c r="I20" s="12">
        <f t="shared" ref="I20:I29" si="11">IF(I6*$AM$67/(1000*8760*$W$8)&lt;I102,I6*$AM$67/(1000*8760*$W$8),I102)</f>
        <v>4.0742426425283043E-2</v>
      </c>
      <c r="J20" s="12">
        <f t="shared" ref="J20:J29" si="12">IF(J6*$AM$72/(1000*8760*$W$8)&lt;J102,J6*$AM$72/(1000*8760*$W$8),J102)</f>
        <v>3.5105530041017736E-3</v>
      </c>
      <c r="K20" s="12">
        <f t="shared" ref="K20:K29" si="13">IF(K6*$AM$76/(1000*8760*$W$8)&lt;K102,K6*$AM$76/(1000*8760*$W$8),K102)</f>
        <v>7.8483596850729614E-2</v>
      </c>
      <c r="L20" s="12">
        <f t="shared" ref="L20:L29" si="14">IF(L6*$AM$81/(1000*8760*$W$8)&lt;L102,L6*$AM$81/(1000*8760*$W$8),L102)</f>
        <v>2.5932692131366571E-2</v>
      </c>
      <c r="M20" s="12">
        <f t="shared" ref="M20:M29" si="15">IF(M6*$AM$30/(1000*8760*$W$8)&lt;M102,M6*$AM$30/(1000*8760*$W$8),M102)</f>
        <v>1018.2997844133311</v>
      </c>
      <c r="N20" s="12">
        <f t="shared" ref="N20:N29" si="16">IF(N6*$AM$35/(1000*8760*$W$8)&lt;N102,N6*$AM$35/(1000*8760*$W$8),N102)</f>
        <v>225.42528994325193</v>
      </c>
      <c r="O20" s="12">
        <f t="shared" ref="O20:O29" si="17">IF(O6*$AM$39/(1000*8760*$W$8)&lt;O102,O6*$AM$39/(1000*8760*$W$8),O102)</f>
        <v>9.715226473231052</v>
      </c>
      <c r="P20" s="12">
        <f t="shared" ref="P20:P29" si="18">IF(P6*$AM$44/(1000*8760*$W$8)&lt;P102,P6*$AM$44/(1000*8760*$W$8),P102)</f>
        <v>12.129192912438672</v>
      </c>
      <c r="Q20" s="12">
        <f t="shared" ref="Q20:Q29" si="19">IF(Q6*$AM$49/(1000*8760*$W$8)&lt;Q102,Q6*$AM$49/(1000*8760*$W$8),Q102)</f>
        <v>3.3747743805616426</v>
      </c>
      <c r="R20" s="12">
        <f t="shared" ref="R20:R29" si="20">IF(R6*$AM$54/(1000*8760*$W$8)&lt;R102,R6*$AM$54/(1000*8760*$W$8),R102)</f>
        <v>3.7059582284401884</v>
      </c>
      <c r="S20" s="12">
        <f t="shared" ref="S20:S29" si="21">IF(S6*$AM$58/(1000*8760*$W$8)&lt;S102,S6*$AM$58/(1000*8760*$W$8),S102)</f>
        <v>0.19057020757043114</v>
      </c>
      <c r="T20" s="13">
        <f t="shared" ref="T20:T29" si="22">IF(T6*$AM$63/(1000*8760*$W$8)&lt;T102,T6*$AM$63/(1000*8760*$W$8),T102)</f>
        <v>0.11574509698541299</v>
      </c>
      <c r="U20" s="82"/>
      <c r="AA20" s="77">
        <v>120</v>
      </c>
      <c r="AB20" s="78" t="s">
        <v>73</v>
      </c>
      <c r="AC20" s="34" t="s">
        <v>30</v>
      </c>
      <c r="AD20" s="81">
        <f>f_values!F23</f>
        <v>0.86408505209065201</v>
      </c>
      <c r="AE20" s="78">
        <v>7119829</v>
      </c>
      <c r="AF20" s="2">
        <v>41054</v>
      </c>
      <c r="AG20" s="80">
        <f t="shared" si="2"/>
        <v>173.42595118624251</v>
      </c>
      <c r="AH20" s="320"/>
      <c r="AI20" s="325"/>
      <c r="AJ20" s="106">
        <v>16.262802881367733</v>
      </c>
      <c r="AK20" s="106">
        <v>33.271324051141221</v>
      </c>
      <c r="AL20" s="103">
        <f t="shared" si="3"/>
        <v>13.89795427800315</v>
      </c>
      <c r="AM20" s="329"/>
      <c r="AN20" s="103">
        <f t="shared" si="0"/>
        <v>8.1314014406838666</v>
      </c>
      <c r="AO20" s="329"/>
      <c r="AP20" s="103">
        <f t="shared" si="1"/>
        <v>4.8788408644103196</v>
      </c>
      <c r="AQ20" s="329"/>
      <c r="AT20" s="176">
        <f t="shared" si="4"/>
        <v>6.1521378123415342</v>
      </c>
      <c r="AU20" s="177">
        <f>SUMIFS('Constraint 3'!$BU$4:$BU$764,'Constraint 3'!$BG$4:$BG$764,'Constraint 2'!AA20,'Constraint 3'!$BJ$4:$BJ$764,'Constraint 2'!AB20)/1000000</f>
        <v>6.8619992732986903</v>
      </c>
      <c r="AV20" s="178">
        <f t="shared" si="5"/>
        <v>1.115384518781932</v>
      </c>
      <c r="AX20" s="153"/>
      <c r="AY20" s="2"/>
      <c r="AZ20" s="2"/>
      <c r="BA20" s="2"/>
      <c r="BB20" s="35"/>
      <c r="BC20" s="2"/>
      <c r="BD20" s="2"/>
      <c r="BE20" s="2"/>
      <c r="BF20" s="2"/>
      <c r="BG20" s="2"/>
      <c r="BH20" s="2"/>
      <c r="BI20" s="2"/>
      <c r="BJ20" s="2"/>
      <c r="BK20" s="2"/>
      <c r="BL20" s="2"/>
      <c r="BM20" s="2"/>
      <c r="BN20" s="2"/>
      <c r="BO20" s="2"/>
      <c r="BP20" s="2"/>
      <c r="BQ20" s="2"/>
    </row>
    <row r="21" spans="1:69" ht="15" customHeight="1" x14ac:dyDescent="0.25">
      <c r="A21" s="14" t="s">
        <v>7</v>
      </c>
      <c r="B21" s="88" t="s">
        <v>11</v>
      </c>
      <c r="C21" s="16">
        <f t="shared" ref="C21:C29" si="23">IF(C7*$AM$3/(1000*8760*$W$8)&lt;C103,C7*$AM$3/(1000*8760*$W$8),C103)</f>
        <v>0.46266763223754009</v>
      </c>
      <c r="D21" s="17">
        <f t="shared" si="6"/>
        <v>5.0745974985738941E-2</v>
      </c>
      <c r="E21" s="17">
        <f t="shared" si="7"/>
        <v>221.49572540122472</v>
      </c>
      <c r="F21" s="17">
        <f t="shared" si="8"/>
        <v>68.972643983436711</v>
      </c>
      <c r="G21" s="17">
        <f t="shared" si="9"/>
        <v>37.672104243234742</v>
      </c>
      <c r="H21" s="17">
        <f t="shared" si="10"/>
        <v>21.771295109594863</v>
      </c>
      <c r="I21" s="17">
        <f t="shared" si="11"/>
        <v>0.67697906765581917</v>
      </c>
      <c r="J21" s="17">
        <f t="shared" si="12"/>
        <v>2.1502137150123363E-2</v>
      </c>
      <c r="K21" s="17">
        <f t="shared" si="13"/>
        <v>0.312813548983914</v>
      </c>
      <c r="L21" s="17">
        <f t="shared" si="14"/>
        <v>3.8821128821547896E-2</v>
      </c>
      <c r="M21" s="17">
        <f t="shared" si="15"/>
        <v>54.889596220780085</v>
      </c>
      <c r="N21" s="17">
        <f t="shared" si="16"/>
        <v>19.771649002279819</v>
      </c>
      <c r="O21" s="17">
        <f t="shared" si="17"/>
        <v>1.7497628367971876</v>
      </c>
      <c r="P21" s="17">
        <f t="shared" si="18"/>
        <v>0.66805056354077041</v>
      </c>
      <c r="Q21" s="17">
        <f t="shared" si="19"/>
        <v>0.58124242928037428</v>
      </c>
      <c r="R21" s="17">
        <f t="shared" si="20"/>
        <v>0.79832582124353446</v>
      </c>
      <c r="S21" s="17">
        <f t="shared" si="21"/>
        <v>0.13360893569793933</v>
      </c>
      <c r="T21" s="18">
        <f t="shared" si="22"/>
        <v>5.659602703383123E-2</v>
      </c>
      <c r="U21" s="82"/>
      <c r="AA21" s="77">
        <v>130</v>
      </c>
      <c r="AB21" s="78" t="s">
        <v>44</v>
      </c>
      <c r="AC21" s="76" t="s">
        <v>285</v>
      </c>
      <c r="AD21" s="81">
        <f>f_values!F24</f>
        <v>0.73181455260199513</v>
      </c>
      <c r="AE21" s="78">
        <v>1477122</v>
      </c>
      <c r="AF21" s="2">
        <v>11139</v>
      </c>
      <c r="AG21" s="80">
        <f t="shared" si="2"/>
        <v>132.60813358470239</v>
      </c>
      <c r="AH21" s="320" t="s">
        <v>10</v>
      </c>
      <c r="AI21" s="325">
        <f>SUMPRODUCT(AD21:AD25,AE21:AE25)/SUM(AE21:AE25)</f>
        <v>0.74533811166079078</v>
      </c>
      <c r="AJ21" s="106">
        <v>29.088219348780324</v>
      </c>
      <c r="AK21" s="106">
        <v>119.7373401297542</v>
      </c>
      <c r="AL21" s="103">
        <f t="shared" si="3"/>
        <v>30.881076589682632</v>
      </c>
      <c r="AM21" s="329">
        <f>SUMPRODUCT(AL21:AL25,AE21:AE25)/SUM(AE21:AE25)</f>
        <v>26.478329847427073</v>
      </c>
      <c r="AN21" s="103">
        <f t="shared" si="0"/>
        <v>14.544109674390162</v>
      </c>
      <c r="AO21" s="329">
        <f>SUMPRODUCT(AN21:AN25,AE21:AE25)/SUM(AE21:AE25)</f>
        <v>11.878913519377738</v>
      </c>
      <c r="AP21" s="103">
        <f t="shared" si="1"/>
        <v>8.7264658046340973</v>
      </c>
      <c r="AQ21" s="329">
        <f>SUMPRODUCT(AP21:AP25,AE21:AE25)/SUM(AE21:AE25)</f>
        <v>7.1273481116266435</v>
      </c>
      <c r="AT21" s="174">
        <f t="shared" si="4"/>
        <v>1.0809793755685644</v>
      </c>
      <c r="AU21" s="121">
        <f>SUMIFS('Constraint 3'!$BU$4:$BU$764,'Constraint 3'!$BG$4:$BG$764,'Constraint 2'!AA21,'Constraint 3'!$BJ$4:$BJ$764,'Constraint 2'!AB21)/1000000</f>
        <v>1.7128788381019493</v>
      </c>
      <c r="AV21" s="175">
        <f t="shared" si="5"/>
        <v>1.5845619970325742</v>
      </c>
      <c r="AX21" s="153"/>
      <c r="AY21" s="2"/>
      <c r="AZ21" s="2"/>
      <c r="BA21" s="2"/>
      <c r="BB21" s="35"/>
      <c r="BC21" s="2"/>
      <c r="BD21" s="2"/>
      <c r="BE21" s="2"/>
      <c r="BF21" s="2"/>
      <c r="BG21" s="2"/>
      <c r="BH21" s="2"/>
      <c r="BI21" s="2"/>
      <c r="BJ21" s="2"/>
      <c r="BK21" s="2"/>
      <c r="BL21" s="2"/>
      <c r="BM21" s="2"/>
      <c r="BN21" s="2"/>
      <c r="BO21" s="2"/>
      <c r="BP21" s="2"/>
      <c r="BQ21" s="2"/>
    </row>
    <row r="22" spans="1:69" x14ac:dyDescent="0.25">
      <c r="A22" s="14" t="s">
        <v>7</v>
      </c>
      <c r="B22" s="88" t="s">
        <v>12</v>
      </c>
      <c r="C22" s="16">
        <f t="shared" si="23"/>
        <v>2.0114729347401035</v>
      </c>
      <c r="D22" s="17">
        <f t="shared" si="6"/>
        <v>8.2341453252335634E-2</v>
      </c>
      <c r="E22" s="17">
        <f t="shared" si="7"/>
        <v>214.24950246487515</v>
      </c>
      <c r="F22" s="17">
        <f t="shared" si="8"/>
        <v>86.903288755780508</v>
      </c>
      <c r="G22" s="17">
        <f t="shared" si="9"/>
        <v>50.855048055628401</v>
      </c>
      <c r="H22" s="17">
        <f t="shared" si="10"/>
        <v>86.667154516285919</v>
      </c>
      <c r="I22" s="17">
        <f t="shared" si="11"/>
        <v>0.86031998656959285</v>
      </c>
      <c r="J22" s="17">
        <f t="shared" si="12"/>
        <v>0.1003433067005757</v>
      </c>
      <c r="K22" s="17">
        <f t="shared" si="13"/>
        <v>1.647159233048429</v>
      </c>
      <c r="L22" s="17">
        <f t="shared" si="14"/>
        <v>0.46801274855105768</v>
      </c>
      <c r="M22" s="17">
        <f t="shared" si="15"/>
        <v>198.09398027963795</v>
      </c>
      <c r="N22" s="17">
        <f t="shared" si="16"/>
        <v>89.744022573587188</v>
      </c>
      <c r="O22" s="17">
        <f t="shared" si="17"/>
        <v>1.2789364355806199</v>
      </c>
      <c r="P22" s="17">
        <f t="shared" si="18"/>
        <v>2.4094562838509797</v>
      </c>
      <c r="Q22" s="17">
        <f t="shared" si="19"/>
        <v>2.5663113146850769</v>
      </c>
      <c r="R22" s="17">
        <f t="shared" si="20"/>
        <v>2.8741886569649839</v>
      </c>
      <c r="S22" s="17">
        <f t="shared" si="21"/>
        <v>0.31080765422389789</v>
      </c>
      <c r="T22" s="18">
        <f t="shared" si="22"/>
        <v>4.1374313167074871E-2</v>
      </c>
      <c r="U22" s="82"/>
      <c r="AA22" s="77">
        <v>130</v>
      </c>
      <c r="AB22" s="78" t="s">
        <v>52</v>
      </c>
      <c r="AC22" s="76" t="s">
        <v>53</v>
      </c>
      <c r="AD22" s="81">
        <f>f_values!F25</f>
        <v>0.69731385390140266</v>
      </c>
      <c r="AE22" s="78">
        <v>2469788</v>
      </c>
      <c r="AF22" s="2">
        <v>18785</v>
      </c>
      <c r="AG22" s="80">
        <f t="shared" si="2"/>
        <v>131.47660367314347</v>
      </c>
      <c r="AH22" s="320"/>
      <c r="AI22" s="325"/>
      <c r="AJ22" s="106">
        <v>20.436492004024782</v>
      </c>
      <c r="AK22" s="106">
        <v>119.63012236975501</v>
      </c>
      <c r="AL22" s="103">
        <f t="shared" si="3"/>
        <v>25.24673203959161</v>
      </c>
      <c r="AM22" s="329"/>
      <c r="AN22" s="103">
        <f t="shared" si="0"/>
        <v>10.218246002012391</v>
      </c>
      <c r="AO22" s="329"/>
      <c r="AP22" s="103">
        <f t="shared" si="1"/>
        <v>6.130947601207434</v>
      </c>
      <c r="AQ22" s="329"/>
      <c r="AT22" s="174">
        <f t="shared" si="4"/>
        <v>1.7222173885994374</v>
      </c>
      <c r="AU22" s="121">
        <f>SUMIFS('Constraint 3'!$BU$4:$BU$764,'Constraint 3'!$BG$4:$BG$764,'Constraint 2'!AA22,'Constraint 3'!$BJ$4:$BJ$764,'Constraint 2'!AB22)/1000000</f>
        <v>2.3687591819508502</v>
      </c>
      <c r="AV22" s="175">
        <f t="shared" si="5"/>
        <v>1.3754124175213451</v>
      </c>
      <c r="AX22" s="153"/>
      <c r="AY22" s="2"/>
      <c r="AZ22" s="2"/>
      <c r="BA22" s="2"/>
      <c r="BB22" s="35"/>
      <c r="BC22" s="2"/>
      <c r="BD22" s="2"/>
      <c r="BE22" s="2"/>
      <c r="BF22" s="2"/>
      <c r="BG22" s="2"/>
      <c r="BH22" s="2"/>
      <c r="BI22" s="2"/>
      <c r="BJ22" s="2"/>
      <c r="BK22" s="2"/>
      <c r="BL22" s="2"/>
      <c r="BM22" s="2"/>
      <c r="BN22" s="2"/>
      <c r="BO22" s="2"/>
      <c r="BP22" s="2"/>
      <c r="BQ22" s="2"/>
    </row>
    <row r="23" spans="1:69" x14ac:dyDescent="0.25">
      <c r="A23" s="14" t="s">
        <v>7</v>
      </c>
      <c r="B23" s="88" t="s">
        <v>13</v>
      </c>
      <c r="C23" s="16">
        <f t="shared" si="23"/>
        <v>2.3349503974756196</v>
      </c>
      <c r="D23" s="17">
        <f t="shared" si="6"/>
        <v>0.21261597470228696</v>
      </c>
      <c r="E23" s="17">
        <f t="shared" si="7"/>
        <v>199.73610318571056</v>
      </c>
      <c r="F23" s="17">
        <f t="shared" si="8"/>
        <v>114.02826559139478</v>
      </c>
      <c r="G23" s="17">
        <f t="shared" si="9"/>
        <v>21.735927975575567</v>
      </c>
      <c r="H23" s="17">
        <f t="shared" si="10"/>
        <v>54.953169339686326</v>
      </c>
      <c r="I23" s="17">
        <f t="shared" si="11"/>
        <v>1.4406570486868686</v>
      </c>
      <c r="J23" s="17">
        <f t="shared" si="12"/>
        <v>1.1413685454585891</v>
      </c>
      <c r="K23" s="17">
        <f t="shared" si="13"/>
        <v>0.97784434425985201</v>
      </c>
      <c r="L23" s="17">
        <f t="shared" si="14"/>
        <v>0.56355190273803224</v>
      </c>
      <c r="M23" s="17">
        <f t="shared" si="15"/>
        <v>34.846265347209247</v>
      </c>
      <c r="N23" s="17">
        <f t="shared" si="16"/>
        <v>16.377694938767615</v>
      </c>
      <c r="O23" s="17">
        <f t="shared" si="17"/>
        <v>0.14515001548653797</v>
      </c>
      <c r="P23" s="17">
        <f t="shared" si="18"/>
        <v>0.21940162399010565</v>
      </c>
      <c r="Q23" s="17">
        <f t="shared" si="19"/>
        <v>0.85456335281919915</v>
      </c>
      <c r="R23" s="17">
        <f t="shared" si="20"/>
        <v>0.95105601130364814</v>
      </c>
      <c r="S23" s="17">
        <f t="shared" si="21"/>
        <v>0.27372349284857767</v>
      </c>
      <c r="T23" s="18">
        <f t="shared" si="22"/>
        <v>6.8106174305874609E-2</v>
      </c>
      <c r="U23" s="82"/>
      <c r="AA23" s="77">
        <v>130</v>
      </c>
      <c r="AB23" s="78" t="s">
        <v>61</v>
      </c>
      <c r="AC23" s="34" t="s">
        <v>24</v>
      </c>
      <c r="AD23" s="81">
        <f>f_values!F26</f>
        <v>0.62448433920580249</v>
      </c>
      <c r="AE23" s="78">
        <v>1903276</v>
      </c>
      <c r="AF23" s="2">
        <v>14488</v>
      </c>
      <c r="AG23" s="80">
        <f t="shared" si="2"/>
        <v>131.36913307564882</v>
      </c>
      <c r="AH23" s="320"/>
      <c r="AI23" s="325"/>
      <c r="AJ23" s="106">
        <v>29.495429848802328</v>
      </c>
      <c r="AK23" s="106">
        <v>121.3400963698584</v>
      </c>
      <c r="AL23" s="103">
        <f t="shared" si="3"/>
        <v>31.306039038707354</v>
      </c>
      <c r="AM23" s="329"/>
      <c r="AN23" s="103">
        <f t="shared" si="0"/>
        <v>14.747714924401164</v>
      </c>
      <c r="AO23" s="329"/>
      <c r="AP23" s="103">
        <f t="shared" si="1"/>
        <v>8.8486289546406987</v>
      </c>
      <c r="AQ23" s="329"/>
      <c r="AT23" s="174">
        <f t="shared" si="4"/>
        <v>1.1885660551862629</v>
      </c>
      <c r="AU23" s="121">
        <f>SUMIFS('Constraint 3'!$BU$4:$BU$764,'Constraint 3'!$BG$4:$BG$764,'Constraint 2'!AA23,'Constraint 3'!$BJ$4:$BJ$764,'Constraint 2'!AB23)/1000000</f>
        <v>1.6369764436500964</v>
      </c>
      <c r="AV23" s="175">
        <f t="shared" si="5"/>
        <v>1.3772700612702271</v>
      </c>
      <c r="AX23" s="153"/>
      <c r="AY23" s="2"/>
      <c r="AZ23" s="2"/>
      <c r="BA23" s="2"/>
      <c r="BB23" s="35"/>
      <c r="BC23" s="2"/>
      <c r="BD23" s="2"/>
      <c r="BE23" s="2"/>
      <c r="BF23" s="2"/>
      <c r="BG23" s="2"/>
      <c r="BH23" s="2"/>
      <c r="BI23" s="2"/>
      <c r="BJ23" s="2"/>
      <c r="BK23" s="2"/>
      <c r="BL23" s="2"/>
      <c r="BM23" s="2"/>
      <c r="BN23" s="2"/>
      <c r="BO23" s="2"/>
      <c r="BP23" s="2"/>
      <c r="BQ23" s="2"/>
    </row>
    <row r="24" spans="1:69" ht="15.75" thickBot="1" x14ac:dyDescent="0.3">
      <c r="A24" s="39" t="s">
        <v>7</v>
      </c>
      <c r="B24" s="89" t="s">
        <v>14</v>
      </c>
      <c r="C24" s="202">
        <f t="shared" si="23"/>
        <v>139.32764051636696</v>
      </c>
      <c r="D24" s="203">
        <f t="shared" si="6"/>
        <v>11.3640013580186</v>
      </c>
      <c r="E24" s="203">
        <f t="shared" si="7"/>
        <v>382.66804992441831</v>
      </c>
      <c r="F24" s="203">
        <f t="shared" si="8"/>
        <v>128.83555250088637</v>
      </c>
      <c r="G24" s="203">
        <f t="shared" si="9"/>
        <v>13.888821023497499</v>
      </c>
      <c r="H24" s="203">
        <f t="shared" si="10"/>
        <v>39.305016919524313</v>
      </c>
      <c r="I24" s="203">
        <f t="shared" si="11"/>
        <v>65.339453807332646</v>
      </c>
      <c r="J24" s="203">
        <f t="shared" si="12"/>
        <v>48.899516705426471</v>
      </c>
      <c r="K24" s="203">
        <f t="shared" si="13"/>
        <v>77.838292811628136</v>
      </c>
      <c r="L24" s="203">
        <f t="shared" si="14"/>
        <v>70.079282925618571</v>
      </c>
      <c r="M24" s="203">
        <f t="shared" si="15"/>
        <v>17.334342282754211</v>
      </c>
      <c r="N24" s="203">
        <f t="shared" si="16"/>
        <v>6.9386645095502555</v>
      </c>
      <c r="O24" s="203">
        <f t="shared" si="17"/>
        <v>0.26304478789045088</v>
      </c>
      <c r="P24" s="203">
        <f t="shared" si="18"/>
        <v>0.70230657918234829</v>
      </c>
      <c r="Q24" s="203">
        <f t="shared" si="19"/>
        <v>2.2174136551423533</v>
      </c>
      <c r="R24" s="203">
        <f t="shared" si="20"/>
        <v>0.83987868888762907</v>
      </c>
      <c r="S24" s="203">
        <f t="shared" si="21"/>
        <v>2.2865670085035283</v>
      </c>
      <c r="T24" s="204">
        <f t="shared" si="22"/>
        <v>0.34401716963134338</v>
      </c>
      <c r="U24" s="82"/>
      <c r="AA24" s="77">
        <v>130</v>
      </c>
      <c r="AB24" s="78" t="s">
        <v>63</v>
      </c>
      <c r="AC24" s="34" t="s">
        <v>25</v>
      </c>
      <c r="AD24" s="81">
        <f>f_values!F27</f>
        <v>0.77163376230525371</v>
      </c>
      <c r="AE24" s="78">
        <v>2181298</v>
      </c>
      <c r="AF24" s="2">
        <v>15568</v>
      </c>
      <c r="AG24" s="80">
        <f t="shared" si="2"/>
        <v>140.11420863309351</v>
      </c>
      <c r="AH24" s="320"/>
      <c r="AI24" s="325"/>
      <c r="AJ24" s="106">
        <v>30.91175017331215</v>
      </c>
      <c r="AK24" s="106">
        <v>114.23487906311806</v>
      </c>
      <c r="AL24" s="103">
        <f t="shared" si="3"/>
        <v>31.516125518964703</v>
      </c>
      <c r="AM24" s="329"/>
      <c r="AN24" s="103">
        <f t="shared" si="0"/>
        <v>15.455875086656075</v>
      </c>
      <c r="AO24" s="329"/>
      <c r="AP24" s="103">
        <f t="shared" si="1"/>
        <v>9.2735250519936443</v>
      </c>
      <c r="AQ24" s="329"/>
      <c r="AT24" s="174">
        <f t="shared" si="4"/>
        <v>1.6831631824489253</v>
      </c>
      <c r="AU24" s="121">
        <f>SUMIFS('Constraint 3'!$BU$4:$BU$764,'Constraint 3'!$BG$4:$BG$764,'Constraint 2'!AA24,'Constraint 3'!$BJ$4:$BJ$764,'Constraint 2'!AB24)/1000000</f>
        <v>2.15720131754889</v>
      </c>
      <c r="AV24" s="175">
        <f t="shared" si="5"/>
        <v>1.2816352805497213</v>
      </c>
      <c r="AX24" s="153"/>
      <c r="AY24" s="2"/>
      <c r="AZ24" s="2"/>
      <c r="BA24" s="2"/>
      <c r="BB24" s="35"/>
      <c r="BC24" s="2"/>
      <c r="BD24" s="2"/>
      <c r="BE24" s="2"/>
      <c r="BF24" s="2"/>
      <c r="BG24" s="2"/>
      <c r="BH24" s="2"/>
      <c r="BI24" s="2"/>
      <c r="BJ24" s="2"/>
      <c r="BK24" s="2"/>
      <c r="BL24" s="2"/>
      <c r="BM24" s="2"/>
      <c r="BN24" s="2"/>
      <c r="BO24" s="2"/>
      <c r="BP24" s="2"/>
      <c r="BQ24" s="2"/>
    </row>
    <row r="25" spans="1:69" x14ac:dyDescent="0.25">
      <c r="A25" s="38" t="s">
        <v>15</v>
      </c>
      <c r="B25" s="90" t="s">
        <v>8</v>
      </c>
      <c r="C25" s="205">
        <f t="shared" si="23"/>
        <v>5.1384626734491201</v>
      </c>
      <c r="D25" s="206">
        <f t="shared" si="6"/>
        <v>0.52811614617017344</v>
      </c>
      <c r="E25" s="206">
        <f t="shared" si="7"/>
        <v>492.16300294239943</v>
      </c>
      <c r="F25" s="206">
        <f t="shared" si="8"/>
        <v>303.73094390828072</v>
      </c>
      <c r="G25" s="206">
        <f t="shared" si="9"/>
        <v>83.812407586612537</v>
      </c>
      <c r="H25" s="206">
        <f t="shared" si="10"/>
        <v>161.70542600923062</v>
      </c>
      <c r="I25" s="206">
        <f t="shared" si="11"/>
        <v>0.3569812601072419</v>
      </c>
      <c r="J25" s="206">
        <f t="shared" si="12"/>
        <v>0.24281324945037266</v>
      </c>
      <c r="K25" s="206">
        <f t="shared" si="13"/>
        <v>0.35044881234203923</v>
      </c>
      <c r="L25" s="206">
        <f t="shared" si="14"/>
        <v>0.22328827018861638</v>
      </c>
      <c r="M25" s="206">
        <f t="shared" si="15"/>
        <v>542.19113885602508</v>
      </c>
      <c r="N25" s="206">
        <f t="shared" si="16"/>
        <v>186.06929532304261</v>
      </c>
      <c r="O25" s="206">
        <f t="shared" si="17"/>
        <v>9.3037436100054318</v>
      </c>
      <c r="P25" s="206">
        <f t="shared" si="18"/>
        <v>11.987915977182164</v>
      </c>
      <c r="Q25" s="206">
        <f t="shared" si="19"/>
        <v>4.4523136260215672</v>
      </c>
      <c r="R25" s="206">
        <f t="shared" si="20"/>
        <v>4.6197957309676125</v>
      </c>
      <c r="S25" s="206">
        <f t="shared" si="21"/>
        <v>0.38889630260564351</v>
      </c>
      <c r="T25" s="207">
        <f t="shared" si="22"/>
        <v>9.2306446669089784E-2</v>
      </c>
      <c r="U25" s="82"/>
      <c r="AA25" s="77">
        <v>130</v>
      </c>
      <c r="AB25" s="78" t="s">
        <v>65</v>
      </c>
      <c r="AC25" s="34" t="s">
        <v>26</v>
      </c>
      <c r="AD25" s="81">
        <f>f_values!F28</f>
        <v>0.81245034223263601</v>
      </c>
      <c r="AE25" s="78">
        <v>4637681</v>
      </c>
      <c r="AF25" s="2">
        <v>32083</v>
      </c>
      <c r="AG25" s="80">
        <f t="shared" si="2"/>
        <v>144.55259794906959</v>
      </c>
      <c r="AH25" s="320"/>
      <c r="AI25" s="325"/>
      <c r="AJ25" s="106">
        <v>18.109373363638973</v>
      </c>
      <c r="AK25" s="106">
        <v>96.100764791880778</v>
      </c>
      <c r="AL25" s="103">
        <f t="shared" si="3"/>
        <v>21.381169165553409</v>
      </c>
      <c r="AM25" s="329"/>
      <c r="AN25" s="103">
        <f t="shared" si="0"/>
        <v>9.0546866818194864</v>
      </c>
      <c r="AO25" s="329"/>
      <c r="AP25" s="103">
        <f t="shared" si="1"/>
        <v>5.432812009091692</v>
      </c>
      <c r="AQ25" s="329"/>
      <c r="AT25" s="174">
        <f t="shared" si="4"/>
        <v>3.7678855156157933</v>
      </c>
      <c r="AU25" s="121">
        <f>SUMIFS('Constraint 3'!$BU$4:$BU$764,'Constraint 3'!$BG$4:$BG$764,'Constraint 2'!AA25,'Constraint 3'!$BJ$4:$BJ$764,'Constraint 2'!AB25)/1000000</f>
        <v>5.0690247252009968</v>
      </c>
      <c r="AV25" s="175">
        <f t="shared" si="5"/>
        <v>1.3453234457874859</v>
      </c>
      <c r="AX25" s="153"/>
      <c r="AY25" s="2"/>
      <c r="AZ25" s="2"/>
      <c r="BA25" s="2"/>
      <c r="BB25" s="35"/>
      <c r="BC25" s="2"/>
      <c r="BD25" s="2"/>
      <c r="BE25" s="2"/>
      <c r="BF25" s="2"/>
      <c r="BG25" s="2"/>
      <c r="BH25" s="2"/>
      <c r="BI25" s="2"/>
      <c r="BJ25" s="2"/>
      <c r="BK25" s="2"/>
      <c r="BL25" s="2"/>
      <c r="BM25" s="2"/>
      <c r="BN25" s="2"/>
      <c r="BO25" s="2"/>
      <c r="BP25" s="2"/>
      <c r="BQ25" s="2"/>
    </row>
    <row r="26" spans="1:69" ht="15" customHeight="1" x14ac:dyDescent="0.25">
      <c r="A26" s="14" t="s">
        <v>15</v>
      </c>
      <c r="B26" s="88" t="s">
        <v>11</v>
      </c>
      <c r="C26" s="16">
        <f t="shared" si="23"/>
        <v>1.8754447827631584</v>
      </c>
      <c r="D26" s="17">
        <f t="shared" si="6"/>
        <v>0.28413199880033002</v>
      </c>
      <c r="E26" s="17">
        <f t="shared" si="7"/>
        <v>18.616135707391113</v>
      </c>
      <c r="F26" s="17">
        <f t="shared" si="8"/>
        <v>21.362893551773787</v>
      </c>
      <c r="G26" s="17">
        <f t="shared" si="9"/>
        <v>0.65464345643330535</v>
      </c>
      <c r="H26" s="17">
        <f t="shared" si="10"/>
        <v>4.3877170458011276</v>
      </c>
      <c r="I26" s="17">
        <f t="shared" si="11"/>
        <v>7.3118104566802608E-2</v>
      </c>
      <c r="J26" s="17">
        <f t="shared" si="12"/>
        <v>6.3336227115669497E-2</v>
      </c>
      <c r="K26" s="17">
        <f t="shared" si="13"/>
        <v>0.24792945828377105</v>
      </c>
      <c r="L26" s="17">
        <f t="shared" si="14"/>
        <v>0.29776963316848981</v>
      </c>
      <c r="M26" s="17">
        <f t="shared" si="15"/>
        <v>2.2708253781947372</v>
      </c>
      <c r="N26" s="17">
        <f t="shared" si="16"/>
        <v>0.88235900778835186</v>
      </c>
      <c r="O26" s="17">
        <f t="shared" si="17"/>
        <v>0</v>
      </c>
      <c r="P26" s="17">
        <f t="shared" si="18"/>
        <v>0</v>
      </c>
      <c r="Q26" s="17">
        <f t="shared" si="19"/>
        <v>5.2340567897083461E-2</v>
      </c>
      <c r="R26" s="17">
        <f t="shared" si="20"/>
        <v>2.2190696457338475E-2</v>
      </c>
      <c r="S26" s="17">
        <f t="shared" si="21"/>
        <v>2.3733863280204923E-2</v>
      </c>
      <c r="T26" s="18">
        <f t="shared" si="22"/>
        <v>9.8152700409316861E-3</v>
      </c>
      <c r="U26" s="82"/>
      <c r="AA26" s="77">
        <v>130</v>
      </c>
      <c r="AB26" s="78" t="s">
        <v>67</v>
      </c>
      <c r="AC26" s="34" t="s">
        <v>27</v>
      </c>
      <c r="AD26" s="81">
        <f>f_values!F29</f>
        <v>0.735480908439894</v>
      </c>
      <c r="AE26" s="78">
        <v>3742343</v>
      </c>
      <c r="AF26" s="2">
        <v>24169</v>
      </c>
      <c r="AG26" s="80">
        <f t="shared" si="2"/>
        <v>154.84062228474491</v>
      </c>
      <c r="AH26" s="320" t="s">
        <v>9</v>
      </c>
      <c r="AI26" s="325">
        <f>SUMPRODUCT(AD26:AD29,AE26:AE29)/SUM(AE26:AE29)</f>
        <v>0.82936239446821802</v>
      </c>
      <c r="AJ26" s="106">
        <v>22.224330011695436</v>
      </c>
      <c r="AK26" s="106">
        <v>82.855406873325393</v>
      </c>
      <c r="AL26" s="103">
        <f t="shared" si="3"/>
        <v>22.731355194934572</v>
      </c>
      <c r="AM26" s="329">
        <f>SUMPRODUCT(AL26:AL29,AE26:AE29)/SUM(AE26:AE29)</f>
        <v>23.287167424732438</v>
      </c>
      <c r="AN26" s="103">
        <f t="shared" si="0"/>
        <v>11.112165005847718</v>
      </c>
      <c r="AO26" s="329">
        <f>SUMPRODUCT(AN26:AN29,AE26:AE29)/SUM(AE26:AE29)</f>
        <v>13.051144521255088</v>
      </c>
      <c r="AP26" s="103">
        <f t="shared" si="1"/>
        <v>6.6672990035086306</v>
      </c>
      <c r="AQ26" s="329">
        <f>SUMPRODUCT(AP26:AP29,AE26:AE29)/SUM(AE26:AE29)</f>
        <v>7.8306867127530522</v>
      </c>
      <c r="AT26" s="174">
        <f t="shared" si="4"/>
        <v>2.7524218293336782</v>
      </c>
      <c r="AU26" s="121">
        <f>SUMIFS('Constraint 3'!$BU$4:$BU$764,'Constraint 3'!$BG$4:$BG$764,'Constraint 2'!AA26,'Constraint 3'!$BJ$4:$BJ$764,'Constraint 2'!AB26)/1000000</f>
        <v>3.7340295777501771</v>
      </c>
      <c r="AV26" s="175">
        <f t="shared" si="5"/>
        <v>1.3566341968208164</v>
      </c>
      <c r="AX26" s="153"/>
      <c r="AY26" s="2"/>
      <c r="AZ26" s="2"/>
      <c r="BA26" s="2"/>
      <c r="BB26" s="35"/>
      <c r="BC26" s="2"/>
      <c r="BD26" s="2"/>
      <c r="BE26" s="2"/>
      <c r="BF26" s="2"/>
      <c r="BG26" s="2"/>
      <c r="BH26" s="2"/>
      <c r="BI26" s="2"/>
      <c r="BJ26" s="2"/>
      <c r="BK26" s="2"/>
      <c r="BL26" s="2"/>
      <c r="BM26" s="2"/>
      <c r="BN26" s="2"/>
      <c r="BO26" s="2"/>
      <c r="BP26" s="2"/>
      <c r="BQ26" s="2"/>
    </row>
    <row r="27" spans="1:69" x14ac:dyDescent="0.25">
      <c r="A27" s="14" t="s">
        <v>15</v>
      </c>
      <c r="B27" s="88" t="s">
        <v>12</v>
      </c>
      <c r="C27" s="16">
        <f t="shared" si="23"/>
        <v>8.8260197908760372</v>
      </c>
      <c r="D27" s="17">
        <f t="shared" si="6"/>
        <v>1.097573498165795</v>
      </c>
      <c r="E27" s="17">
        <f t="shared" si="7"/>
        <v>601.83039803741963</v>
      </c>
      <c r="F27" s="17">
        <f t="shared" si="8"/>
        <v>414.30057150713321</v>
      </c>
      <c r="G27" s="17">
        <f t="shared" si="9"/>
        <v>65.216549583867973</v>
      </c>
      <c r="H27" s="17">
        <f t="shared" si="10"/>
        <v>142.04717550818563</v>
      </c>
      <c r="I27" s="17">
        <f t="shared" si="11"/>
        <v>0.91100550515818901</v>
      </c>
      <c r="J27" s="17">
        <f t="shared" si="12"/>
        <v>0.32589633721411465</v>
      </c>
      <c r="K27" s="17">
        <f t="shared" si="13"/>
        <v>2.2372931144144514</v>
      </c>
      <c r="L27" s="17">
        <f t="shared" si="14"/>
        <v>4.1595592982280545</v>
      </c>
      <c r="M27" s="17">
        <f t="shared" si="15"/>
        <v>257.59340972745451</v>
      </c>
      <c r="N27" s="17">
        <f t="shared" si="16"/>
        <v>107.95698379576629</v>
      </c>
      <c r="O27" s="17">
        <f t="shared" si="17"/>
        <v>4.9379132042441318</v>
      </c>
      <c r="P27" s="17">
        <f t="shared" si="18"/>
        <v>6.5588035662320978</v>
      </c>
      <c r="Q27" s="17">
        <f t="shared" si="19"/>
        <v>4.6254180050181901</v>
      </c>
      <c r="R27" s="17">
        <f t="shared" si="20"/>
        <v>4.6960438186573397</v>
      </c>
      <c r="S27" s="17">
        <f t="shared" si="21"/>
        <v>1.1852945613526626</v>
      </c>
      <c r="T27" s="18">
        <f t="shared" si="22"/>
        <v>0.35001360236673223</v>
      </c>
      <c r="AA27" s="77">
        <v>130</v>
      </c>
      <c r="AB27" s="78" t="s">
        <v>69</v>
      </c>
      <c r="AC27" s="34" t="s">
        <v>28</v>
      </c>
      <c r="AD27" s="81">
        <f>f_values!F30</f>
        <v>0.84997344862741475</v>
      </c>
      <c r="AE27" s="78">
        <v>12907992</v>
      </c>
      <c r="AF27" s="2">
        <v>81848</v>
      </c>
      <c r="AG27" s="80">
        <f t="shared" si="2"/>
        <v>157.7068712735803</v>
      </c>
      <c r="AH27" s="320"/>
      <c r="AI27" s="325"/>
      <c r="AJ27" s="106">
        <v>29.92664090289631</v>
      </c>
      <c r="AK27" s="106">
        <v>67.892968002674351</v>
      </c>
      <c r="AL27" s="103">
        <f t="shared" si="3"/>
        <v>26.241613387150039</v>
      </c>
      <c r="AM27" s="329"/>
      <c r="AN27" s="103">
        <f t="shared" si="0"/>
        <v>14.963320451448155</v>
      </c>
      <c r="AO27" s="329"/>
      <c r="AP27" s="103">
        <f t="shared" si="1"/>
        <v>8.9779922708688922</v>
      </c>
      <c r="AQ27" s="329"/>
      <c r="AT27" s="174">
        <f t="shared" si="4"/>
        <v>10.971450475095081</v>
      </c>
      <c r="AU27" s="121">
        <f>SUMIFS('Constraint 3'!$BU$4:$BU$764,'Constraint 3'!$BG$4:$BG$764,'Constraint 2'!AA27,'Constraint 3'!$BJ$4:$BJ$764,'Constraint 2'!AB27)/1000000</f>
        <v>13.746632068153577</v>
      </c>
      <c r="AV27" s="175">
        <f t="shared" si="5"/>
        <v>1.2529457339627144</v>
      </c>
      <c r="AX27" s="153"/>
      <c r="AY27" s="2"/>
      <c r="AZ27" s="2"/>
      <c r="BA27" s="2"/>
      <c r="BB27" s="35"/>
      <c r="BC27" s="2"/>
      <c r="BD27" s="2"/>
      <c r="BE27" s="2"/>
      <c r="BF27" s="2"/>
      <c r="BG27" s="2"/>
      <c r="BH27" s="2"/>
      <c r="BI27" s="2"/>
      <c r="BJ27" s="2"/>
      <c r="BK27" s="2"/>
      <c r="BL27" s="2"/>
      <c r="BM27" s="2"/>
      <c r="BN27" s="2"/>
      <c r="BO27" s="2"/>
      <c r="BP27" s="2"/>
      <c r="BQ27" s="2"/>
    </row>
    <row r="28" spans="1:69" x14ac:dyDescent="0.25">
      <c r="A28" s="14" t="s">
        <v>15</v>
      </c>
      <c r="B28" s="88" t="s">
        <v>13</v>
      </c>
      <c r="C28" s="16">
        <f t="shared" si="23"/>
        <v>5.5774305238482036</v>
      </c>
      <c r="D28" s="17">
        <f t="shared" si="6"/>
        <v>0.60110965666197824</v>
      </c>
      <c r="E28" s="17">
        <f t="shared" si="7"/>
        <v>84.606229328002513</v>
      </c>
      <c r="F28" s="17">
        <f t="shared" si="8"/>
        <v>86.652157474264911</v>
      </c>
      <c r="G28" s="17">
        <f t="shared" si="9"/>
        <v>3.9159515354492771</v>
      </c>
      <c r="H28" s="17">
        <f t="shared" si="10"/>
        <v>18.563408046264595</v>
      </c>
      <c r="I28" s="17">
        <f t="shared" si="11"/>
        <v>0.17521668507301788</v>
      </c>
      <c r="J28" s="17">
        <f t="shared" si="12"/>
        <v>0.13325474111402985</v>
      </c>
      <c r="K28" s="17">
        <f t="shared" si="13"/>
        <v>0.68769663886024901</v>
      </c>
      <c r="L28" s="17">
        <f t="shared" si="14"/>
        <v>0.70169635541379261</v>
      </c>
      <c r="M28" s="17">
        <f t="shared" si="15"/>
        <v>9.0606452686141079</v>
      </c>
      <c r="N28" s="17">
        <f t="shared" si="16"/>
        <v>3.6020418114954889</v>
      </c>
      <c r="O28" s="17">
        <f t="shared" si="17"/>
        <v>0.26185633252347595</v>
      </c>
      <c r="P28" s="17">
        <f t="shared" si="18"/>
        <v>0.49053682262259413</v>
      </c>
      <c r="Q28" s="17">
        <f t="shared" si="19"/>
        <v>0.35080863988920818</v>
      </c>
      <c r="R28" s="17">
        <f t="shared" si="20"/>
        <v>0.55102317654290678</v>
      </c>
      <c r="S28" s="17">
        <f t="shared" si="21"/>
        <v>0.17283338295834944</v>
      </c>
      <c r="T28" s="18">
        <f t="shared" si="22"/>
        <v>0.21198837874195844</v>
      </c>
      <c r="AA28" s="77">
        <v>130</v>
      </c>
      <c r="AB28" s="78" t="s">
        <v>71</v>
      </c>
      <c r="AC28" s="34" t="s">
        <v>29</v>
      </c>
      <c r="AD28" s="81">
        <f>f_values!F31</f>
        <v>0.90676259078529187</v>
      </c>
      <c r="AE28" s="78">
        <v>4105060</v>
      </c>
      <c r="AF28" s="2">
        <v>24953</v>
      </c>
      <c r="AG28" s="80">
        <f t="shared" si="2"/>
        <v>164.51168196208872</v>
      </c>
      <c r="AH28" s="320"/>
      <c r="AI28" s="325"/>
      <c r="AJ28" s="106">
        <v>22.932839701771435</v>
      </c>
      <c r="AK28" s="106">
        <v>50.780316536167597</v>
      </c>
      <c r="AL28" s="103">
        <f t="shared" si="3"/>
        <v>19.984377459768194</v>
      </c>
      <c r="AM28" s="329"/>
      <c r="AN28" s="103">
        <f t="shared" si="0"/>
        <v>11.466419850885718</v>
      </c>
      <c r="AO28" s="329"/>
      <c r="AP28" s="103">
        <f t="shared" si="1"/>
        <v>6.8798519105314302</v>
      </c>
      <c r="AQ28" s="329"/>
      <c r="AT28" s="174">
        <f t="shared" si="4"/>
        <v>3.7223148409290698</v>
      </c>
      <c r="AU28" s="121">
        <f>SUMIFS('Constraint 3'!$BU$4:$BU$764,'Constraint 3'!$BG$4:$BG$764,'Constraint 2'!AA28,'Constraint 3'!$BJ$4:$BJ$764,'Constraint 2'!AB28)/1000000</f>
        <v>4.5890980572513227</v>
      </c>
      <c r="AV28" s="175">
        <f t="shared" si="5"/>
        <v>1.2328613385389797</v>
      </c>
      <c r="AX28" s="153"/>
      <c r="AY28" s="2"/>
      <c r="AZ28" s="2"/>
      <c r="BA28" s="2"/>
      <c r="BB28" s="35"/>
      <c r="BC28" s="2"/>
      <c r="BD28" s="2"/>
      <c r="BE28" s="2"/>
      <c r="BF28" s="2"/>
      <c r="BG28" s="2"/>
      <c r="BH28" s="2"/>
      <c r="BI28" s="2"/>
      <c r="BJ28" s="2"/>
      <c r="BK28" s="2"/>
      <c r="BL28" s="2"/>
      <c r="BM28" s="2"/>
      <c r="BN28" s="2"/>
      <c r="BO28" s="2"/>
      <c r="BP28" s="2"/>
      <c r="BQ28" s="2"/>
    </row>
    <row r="29" spans="1:69" ht="15.75" thickBot="1" x14ac:dyDescent="0.3">
      <c r="A29" s="29" t="s">
        <v>15</v>
      </c>
      <c r="B29" s="91" t="s">
        <v>14</v>
      </c>
      <c r="C29" s="31">
        <f t="shared" si="23"/>
        <v>423.50408044068234</v>
      </c>
      <c r="D29" s="32">
        <f t="shared" si="6"/>
        <v>61.077525899716782</v>
      </c>
      <c r="E29" s="32">
        <f t="shared" si="7"/>
        <v>750.18437956164541</v>
      </c>
      <c r="F29" s="32">
        <f t="shared" si="8"/>
        <v>270.36585564631991</v>
      </c>
      <c r="G29" s="32">
        <f t="shared" si="9"/>
        <v>17.957204313993092</v>
      </c>
      <c r="H29" s="32">
        <f t="shared" si="10"/>
        <v>44.30891347872484</v>
      </c>
      <c r="I29" s="32">
        <f t="shared" si="11"/>
        <v>29.99818779949419</v>
      </c>
      <c r="J29" s="32">
        <f t="shared" si="12"/>
        <v>27.725323715102949</v>
      </c>
      <c r="K29" s="32">
        <f t="shared" si="13"/>
        <v>73.071466645684168</v>
      </c>
      <c r="L29" s="32">
        <f t="shared" si="14"/>
        <v>119.4875613037709</v>
      </c>
      <c r="M29" s="32">
        <f t="shared" si="15"/>
        <v>28.355785739364006</v>
      </c>
      <c r="N29" s="32">
        <f t="shared" si="16"/>
        <v>6.4161260788846706</v>
      </c>
      <c r="O29" s="32">
        <f t="shared" si="17"/>
        <v>0.70237712188218293</v>
      </c>
      <c r="P29" s="32">
        <f t="shared" si="18"/>
        <v>1.9470583312196814</v>
      </c>
      <c r="Q29" s="32">
        <f t="shared" si="19"/>
        <v>3.2101087554844532</v>
      </c>
      <c r="R29" s="32">
        <f t="shared" si="20"/>
        <v>1.4901037409275786</v>
      </c>
      <c r="S29" s="32">
        <f t="shared" si="21"/>
        <v>3.7771595772471844</v>
      </c>
      <c r="T29" s="33">
        <f t="shared" si="22"/>
        <v>0.59657533120915274</v>
      </c>
      <c r="AA29" s="77">
        <v>130</v>
      </c>
      <c r="AB29" s="78" t="s">
        <v>73</v>
      </c>
      <c r="AC29" s="34" t="s">
        <v>30</v>
      </c>
      <c r="AD29" s="81">
        <f>f_values!F32</f>
        <v>0.74632023836425021</v>
      </c>
      <c r="AE29" s="78">
        <v>2799097</v>
      </c>
      <c r="AF29" s="2">
        <v>17704</v>
      </c>
      <c r="AG29" s="80">
        <f t="shared" si="2"/>
        <v>158.10534342521464</v>
      </c>
      <c r="AH29" s="320"/>
      <c r="AI29" s="325"/>
      <c r="AJ29" s="106">
        <v>18.299318772062232</v>
      </c>
      <c r="AK29" s="106">
        <v>33.550988875419804</v>
      </c>
      <c r="AL29" s="103">
        <f t="shared" si="3"/>
        <v>15.249656089382432</v>
      </c>
      <c r="AM29" s="329"/>
      <c r="AN29" s="103">
        <f t="shared" si="0"/>
        <v>9.1496593860311162</v>
      </c>
      <c r="AO29" s="329"/>
      <c r="AP29" s="103">
        <f t="shared" si="1"/>
        <v>5.4897956316186693</v>
      </c>
      <c r="AQ29" s="329"/>
      <c r="AT29" s="176">
        <f t="shared" si="4"/>
        <v>2.0890227402446579</v>
      </c>
      <c r="AU29" s="177">
        <f>SUMIFS('Constraint 3'!$BU$4:$BU$764,'Constraint 3'!$BG$4:$BG$764,'Constraint 2'!AA29,'Constraint 3'!$BJ$4:$BJ$764,'Constraint 2'!AB29)/1000000</f>
        <v>2.1534757768495814</v>
      </c>
      <c r="AV29" s="178">
        <f t="shared" si="5"/>
        <v>1.0308532000936357</v>
      </c>
      <c r="BB29" s="35"/>
    </row>
    <row r="30" spans="1:69" ht="15" customHeight="1" thickTop="1" x14ac:dyDescent="0.25">
      <c r="C30" s="81"/>
      <c r="AA30" s="77">
        <v>140</v>
      </c>
      <c r="AB30" s="78" t="s">
        <v>44</v>
      </c>
      <c r="AC30" s="76" t="s">
        <v>285</v>
      </c>
      <c r="AD30" s="81">
        <f>f_values!F33</f>
        <v>0.28682397155343992</v>
      </c>
      <c r="AE30" s="78">
        <v>5038985</v>
      </c>
      <c r="AF30" s="2">
        <v>9620</v>
      </c>
      <c r="AG30" s="80">
        <f t="shared" si="2"/>
        <v>523.80301455301458</v>
      </c>
      <c r="AH30" s="320" t="s">
        <v>10</v>
      </c>
      <c r="AI30" s="325">
        <f>SUMPRODUCT(AD30:AD34,AE30:AE34)/SUM(AE30:AE34)</f>
        <v>0.296980946983677</v>
      </c>
      <c r="AJ30" s="106">
        <v>55.584660865594593</v>
      </c>
      <c r="AK30" s="106">
        <v>110.74364844961511</v>
      </c>
      <c r="AL30" s="103">
        <f t="shared" si="3"/>
        <v>47.204394407598002</v>
      </c>
      <c r="AM30" s="329">
        <f>SUMPRODUCT(AL30:AL34,AE30:AE34)/SUM(AE30:AE34)</f>
        <v>31.205770264778803</v>
      </c>
      <c r="AN30" s="103">
        <f t="shared" si="0"/>
        <v>27.792330432797296</v>
      </c>
      <c r="AO30" s="329">
        <f>SUMPRODUCT(AN30:AN34,AE30:AE34)/SUM(AE30:AE34)</f>
        <v>15.199014107726867</v>
      </c>
      <c r="AP30" s="103">
        <f t="shared" si="1"/>
        <v>16.675398259678378</v>
      </c>
      <c r="AQ30" s="329">
        <f>SUMPRODUCT(AP30:AP34,AE30:AE34)/SUM(AE30:AE34)</f>
        <v>9.1194084646361198</v>
      </c>
      <c r="AT30" s="174">
        <f t="shared" si="4"/>
        <v>1.4453016902982103</v>
      </c>
      <c r="AU30" s="121">
        <f>SUMIFS('Constraint 3'!$BU$4:$BU$764,'Constraint 3'!$BG$4:$BG$764,'Constraint 2'!AA30,'Constraint 3'!$BJ$4:$BJ$764,'Constraint 2'!AB30)/1000000</f>
        <v>3.2134035894482751</v>
      </c>
      <c r="AV30" s="175">
        <f t="shared" si="5"/>
        <v>2.2233445176316446</v>
      </c>
      <c r="BB30" s="35"/>
    </row>
    <row r="31" spans="1:69" ht="15.75" thickBot="1" x14ac:dyDescent="0.3">
      <c r="C31" s="327" t="s">
        <v>308</v>
      </c>
      <c r="D31" s="327"/>
      <c r="E31" s="327"/>
      <c r="F31" s="327"/>
      <c r="AA31" s="77">
        <v>140</v>
      </c>
      <c r="AB31" s="78" t="s">
        <v>52</v>
      </c>
      <c r="AC31" s="76" t="s">
        <v>53</v>
      </c>
      <c r="AD31" s="81">
        <f>f_values!F34</f>
        <v>0.28194720059484762</v>
      </c>
      <c r="AE31" s="78">
        <v>19800084</v>
      </c>
      <c r="AF31" s="2">
        <v>35538</v>
      </c>
      <c r="AG31" s="80">
        <f t="shared" si="2"/>
        <v>557.15245652540943</v>
      </c>
      <c r="AH31" s="320"/>
      <c r="AI31" s="325"/>
      <c r="AJ31" s="106">
        <v>25.420391554445377</v>
      </c>
      <c r="AK31" s="106">
        <v>124.58439652326443</v>
      </c>
      <c r="AL31" s="103">
        <f t="shared" si="3"/>
        <v>28.981694162715939</v>
      </c>
      <c r="AM31" s="329"/>
      <c r="AN31" s="103">
        <f t="shared" si="0"/>
        <v>12.710195777222689</v>
      </c>
      <c r="AO31" s="329"/>
      <c r="AP31" s="103">
        <f t="shared" si="1"/>
        <v>7.6261174663336124</v>
      </c>
      <c r="AQ31" s="329"/>
      <c r="AT31" s="174">
        <f t="shared" si="4"/>
        <v>5.5825782553428329</v>
      </c>
      <c r="AU31" s="121">
        <f>SUMIFS('Constraint 3'!$BU$4:$BU$764,'Constraint 3'!$BG$4:$BG$764,'Constraint 2'!AA31,'Constraint 3'!$BJ$4:$BJ$764,'Constraint 2'!AB31)/1000000</f>
        <v>9.1780125399015393</v>
      </c>
      <c r="AV31" s="175">
        <f t="shared" si="5"/>
        <v>1.6440454786491669</v>
      </c>
      <c r="BB31" s="35"/>
    </row>
    <row r="32" spans="1:69" ht="16.5" thickTop="1" thickBot="1" x14ac:dyDescent="0.3">
      <c r="C32" s="322" t="s">
        <v>16</v>
      </c>
      <c r="D32" s="322"/>
      <c r="E32" s="323" t="s">
        <v>17</v>
      </c>
      <c r="F32" s="324"/>
      <c r="G32" s="78"/>
      <c r="H32" s="238"/>
      <c r="I32" s="309" t="s">
        <v>315</v>
      </c>
      <c r="J32" s="309"/>
      <c r="K32" s="309"/>
      <c r="L32" s="310"/>
      <c r="AA32" s="77">
        <v>140</v>
      </c>
      <c r="AB32" s="78" t="s">
        <v>61</v>
      </c>
      <c r="AC32" s="34" t="s">
        <v>24</v>
      </c>
      <c r="AD32" s="81">
        <f>f_values!F35</f>
        <v>0.29851833071119999</v>
      </c>
      <c r="AE32" s="78">
        <v>14352593</v>
      </c>
      <c r="AF32" s="2">
        <v>16782</v>
      </c>
      <c r="AG32" s="80">
        <f t="shared" si="2"/>
        <v>855.23733762364441</v>
      </c>
      <c r="AH32" s="320"/>
      <c r="AI32" s="325"/>
      <c r="AJ32" s="106">
        <v>33.566727354359649</v>
      </c>
      <c r="AK32" s="106">
        <v>113.29122146538344</v>
      </c>
      <c r="AL32" s="103">
        <f t="shared" si="3"/>
        <v>33.14749492687212</v>
      </c>
      <c r="AM32" s="329"/>
      <c r="AN32" s="103">
        <f t="shared" si="0"/>
        <v>16.783363677179825</v>
      </c>
      <c r="AO32" s="329"/>
      <c r="AP32" s="103">
        <f t="shared" si="1"/>
        <v>10.070018206307894</v>
      </c>
      <c r="AQ32" s="329"/>
      <c r="AT32" s="174">
        <f t="shared" si="4"/>
        <v>4.2845121037372538</v>
      </c>
      <c r="AU32" s="121">
        <f>SUMIFS('Constraint 3'!$BU$4:$BU$764,'Constraint 3'!$BG$4:$BG$764,'Constraint 2'!AA32,'Constraint 3'!$BJ$4:$BJ$764,'Constraint 2'!AB32)/1000000</f>
        <v>5.4508988548010198</v>
      </c>
      <c r="AV32" s="175">
        <f t="shared" si="5"/>
        <v>1.2722332724994196</v>
      </c>
      <c r="BB32" s="35"/>
    </row>
    <row r="33" spans="1:54" ht="15.75" thickBot="1" x14ac:dyDescent="0.3">
      <c r="C33" s="92" t="s">
        <v>10</v>
      </c>
      <c r="D33" s="93" t="s">
        <v>9</v>
      </c>
      <c r="E33" s="93" t="s">
        <v>10</v>
      </c>
      <c r="F33" s="94" t="s">
        <v>9</v>
      </c>
      <c r="H33" s="236"/>
      <c r="I33" s="311" t="s">
        <v>312</v>
      </c>
      <c r="J33" s="311"/>
      <c r="K33" s="311" t="s">
        <v>17</v>
      </c>
      <c r="L33" s="312"/>
      <c r="AA33" s="77">
        <v>140</v>
      </c>
      <c r="AB33" s="78" t="s">
        <v>63</v>
      </c>
      <c r="AC33" s="34" t="s">
        <v>25</v>
      </c>
      <c r="AD33" s="81">
        <f>f_values!F36</f>
        <v>0.322682916328356</v>
      </c>
      <c r="AE33" s="78">
        <v>7719203</v>
      </c>
      <c r="AF33" s="2">
        <v>5646</v>
      </c>
      <c r="AG33" s="80">
        <f t="shared" si="2"/>
        <v>1367.1985476443499</v>
      </c>
      <c r="AH33" s="320"/>
      <c r="AI33" s="325"/>
      <c r="AJ33" s="106">
        <v>31.338144673390854</v>
      </c>
      <c r="AK33" s="106">
        <v>126.44793016625481</v>
      </c>
      <c r="AL33" s="103">
        <f t="shared" si="3"/>
        <v>33.014587054329539</v>
      </c>
      <c r="AM33" s="329"/>
      <c r="AN33" s="103">
        <f t="shared" si="0"/>
        <v>15.669072336695427</v>
      </c>
      <c r="AO33" s="329"/>
      <c r="AP33" s="103">
        <f t="shared" si="1"/>
        <v>9.4014434020172555</v>
      </c>
      <c r="AQ33" s="329"/>
      <c r="AT33" s="174">
        <f t="shared" si="4"/>
        <v>2.4908549357705945</v>
      </c>
      <c r="AU33" s="121">
        <f>SUMIFS('Constraint 3'!$BU$4:$BU$764,'Constraint 3'!$BG$4:$BG$764,'Constraint 2'!AA33,'Constraint 3'!$BJ$4:$BJ$764,'Constraint 2'!AB33)/1000000</f>
        <v>2.9697226653992015</v>
      </c>
      <c r="AV33" s="175">
        <f t="shared" si="5"/>
        <v>1.1922503485657465</v>
      </c>
      <c r="BB33" s="35"/>
    </row>
    <row r="34" spans="1:54" x14ac:dyDescent="0.25">
      <c r="A34" s="9" t="s">
        <v>7</v>
      </c>
      <c r="B34" s="87" t="s">
        <v>8</v>
      </c>
      <c r="C34" s="212">
        <f>SUM(C20,E20,G20,I20)</f>
        <v>243.3938838457909</v>
      </c>
      <c r="D34" s="213">
        <f>SUM(D20,F20,H20,J20)</f>
        <v>84.111094096647918</v>
      </c>
      <c r="E34" s="213">
        <f t="shared" ref="E34:E43" si="24">SUM(M20,O20,Q20,S20)</f>
        <v>1031.580355474694</v>
      </c>
      <c r="F34" s="214">
        <f t="shared" ref="F34:F43" si="25">SUM(N20,P20,R20,T20)</f>
        <v>241.3761861811162</v>
      </c>
      <c r="H34" s="236" t="s">
        <v>313</v>
      </c>
      <c r="I34" s="313">
        <f>SUM(C34:D35,C39:D40)/1000</f>
        <v>1.7736242161423044</v>
      </c>
      <c r="J34" s="313"/>
      <c r="K34" s="313">
        <f>SUM(E34:F35,E39:F40)/1000</f>
        <v>2.1139720441486416</v>
      </c>
      <c r="L34" s="314"/>
      <c r="AA34" s="77">
        <v>140</v>
      </c>
      <c r="AB34" s="78" t="s">
        <v>65</v>
      </c>
      <c r="AC34" s="34" t="s">
        <v>26</v>
      </c>
      <c r="AD34" s="81">
        <f>f_values!F37</f>
        <v>0.30627991828423573</v>
      </c>
      <c r="AE34" s="78">
        <v>13806487</v>
      </c>
      <c r="AF34" s="2">
        <v>6613</v>
      </c>
      <c r="AG34" s="80">
        <f t="shared" si="2"/>
        <v>2087.7796763949796</v>
      </c>
      <c r="AH34" s="320"/>
      <c r="AI34" s="325"/>
      <c r="AJ34" s="106">
        <v>24.524453063588549</v>
      </c>
      <c r="AK34" s="106">
        <v>95.855642139956132</v>
      </c>
      <c r="AL34" s="103">
        <f t="shared" si="3"/>
        <v>25.526458705328171</v>
      </c>
      <c r="AM34" s="329"/>
      <c r="AN34" s="103">
        <f t="shared" si="0"/>
        <v>12.262226531794274</v>
      </c>
      <c r="AO34" s="329"/>
      <c r="AP34" s="103">
        <f t="shared" si="1"/>
        <v>7.3573359190765641</v>
      </c>
      <c r="AQ34" s="329"/>
      <c r="AT34" s="174">
        <f t="shared" si="4"/>
        <v>4.2286497101523626</v>
      </c>
      <c r="AU34" s="121">
        <f>SUMIFS('Constraint 3'!$BU$4:$BU$764,'Constraint 3'!$BG$4:$BG$764,'Constraint 2'!AA34,'Constraint 3'!$BJ$4:$BJ$764,'Constraint 2'!AB34)/1000000</f>
        <v>4.7741166747487824</v>
      </c>
      <c r="AV34" s="175">
        <f t="shared" si="5"/>
        <v>1.1289931779610012</v>
      </c>
      <c r="BB34" s="35"/>
    </row>
    <row r="35" spans="1:54" ht="15" customHeight="1" x14ac:dyDescent="0.25">
      <c r="A35" s="14" t="s">
        <v>7</v>
      </c>
      <c r="B35" s="88" t="s">
        <v>11</v>
      </c>
      <c r="C35" s="215">
        <f t="shared" ref="C35:C43" si="26">SUM(C21,E21,G21,I21)</f>
        <v>260.30747634435278</v>
      </c>
      <c r="D35" s="216">
        <f t="shared" ref="D35:D43" si="27">SUM(D21,F21,H21,J21)</f>
        <v>90.816187205167438</v>
      </c>
      <c r="E35" s="216">
        <f t="shared" si="24"/>
        <v>57.354210422555589</v>
      </c>
      <c r="F35" s="217">
        <f t="shared" si="25"/>
        <v>21.294621414097954</v>
      </c>
      <c r="H35" s="236" t="s">
        <v>314</v>
      </c>
      <c r="I35" s="313">
        <f>SUM(C36:D37,C41:D42)/1000</f>
        <v>2.2720924772912223</v>
      </c>
      <c r="J35" s="313"/>
      <c r="K35" s="313">
        <f>SUM(E36:F37,E41:F42)/1000</f>
        <v>0.75366065256290848</v>
      </c>
      <c r="L35" s="314"/>
      <c r="AA35" s="77">
        <v>140</v>
      </c>
      <c r="AB35" s="78" t="s">
        <v>67</v>
      </c>
      <c r="AC35" s="34" t="s">
        <v>27</v>
      </c>
      <c r="AD35" s="81">
        <f>f_values!F38</f>
        <v>0.31051936298434984</v>
      </c>
      <c r="AE35" s="78">
        <v>4384178</v>
      </c>
      <c r="AF35" s="2">
        <v>2100</v>
      </c>
      <c r="AG35" s="80">
        <f t="shared" si="2"/>
        <v>2087.7038095238095</v>
      </c>
      <c r="AH35" s="320" t="s">
        <v>9</v>
      </c>
      <c r="AI35" s="325">
        <f>SUMPRODUCT(AD35:AD38,AE35:AE38)/SUM(AE35:AE38)</f>
        <v>0.35109053761218678</v>
      </c>
      <c r="AJ35" s="106">
        <v>35.390121463994561</v>
      </c>
      <c r="AK35" s="106">
        <v>73.519553611932238</v>
      </c>
      <c r="AL35" s="103">
        <f t="shared" ref="AL35:AL67" si="28">AJ35*$X$13+AK35*$Y$13</f>
        <v>30.35553431278969</v>
      </c>
      <c r="AM35" s="329">
        <f>SUMPRODUCT(AL35:AL38,AE35:AE38)/SUM(AE35:AE38)</f>
        <v>30.548829769290816</v>
      </c>
      <c r="AN35" s="103">
        <f t="shared" ref="AN35:AN67" si="29">AJ35*$X$14+AK35*$Y$14</f>
        <v>17.69506073199728</v>
      </c>
      <c r="AO35" s="329">
        <f>SUMPRODUCT(AN35:AN38,AE35:AE38)/SUM(AE35:AE38)</f>
        <v>19.157003347379852</v>
      </c>
      <c r="AP35" s="103">
        <f t="shared" ref="AP35:AP67" si="30">AJ35*$X$15+AK35*$Y$15</f>
        <v>10.617036439198367</v>
      </c>
      <c r="AQ35" s="329">
        <f>SUMPRODUCT(AP35:AP38,AE35:AE38)/SUM(AE35:AE38)</f>
        <v>11.49420200842791</v>
      </c>
      <c r="AT35" s="174">
        <f t="shared" ref="AT35:AT67" si="31">(AD35*AE35)/1000000</f>
        <v>1.361372159770001</v>
      </c>
      <c r="AU35" s="121">
        <f>SUMIFS('Constraint 3'!$BU$4:$BU$764,'Constraint 3'!$BG$4:$BG$764,'Constraint 2'!AA35,'Constraint 3'!$BJ$4:$BJ$764,'Constraint 2'!AB35)/1000000</f>
        <v>1.6838396393508919</v>
      </c>
      <c r="AV35" s="175">
        <f t="shared" si="5"/>
        <v>1.2368694535632128</v>
      </c>
      <c r="BB35" s="35"/>
    </row>
    <row r="36" spans="1:54" ht="15.75" thickBot="1" x14ac:dyDescent="0.3">
      <c r="A36" s="14" t="s">
        <v>7</v>
      </c>
      <c r="B36" s="88" t="s">
        <v>12</v>
      </c>
      <c r="C36" s="215">
        <f t="shared" si="26"/>
        <v>267.97634344181324</v>
      </c>
      <c r="D36" s="216">
        <f t="shared" si="27"/>
        <v>173.75312803201936</v>
      </c>
      <c r="E36" s="216">
        <f t="shared" si="24"/>
        <v>202.25003568412754</v>
      </c>
      <c r="F36" s="217">
        <f t="shared" si="25"/>
        <v>95.069041827570231</v>
      </c>
      <c r="H36" s="237" t="s">
        <v>14</v>
      </c>
      <c r="I36" s="307">
        <f>SUM(C38:D38,C43:D43)/1000</f>
        <v>2.4547495236111505</v>
      </c>
      <c r="J36" s="307"/>
      <c r="K36" s="307">
        <f>SUM(E38:F38,E43:F43)/1000</f>
        <v>7.7421529357761032E-2</v>
      </c>
      <c r="L36" s="308"/>
      <c r="AA36" s="77">
        <v>140</v>
      </c>
      <c r="AB36" s="78" t="s">
        <v>69</v>
      </c>
      <c r="AC36" s="34" t="s">
        <v>28</v>
      </c>
      <c r="AD36" s="81">
        <f>f_values!F39</f>
        <v>0.40870004949177935</v>
      </c>
      <c r="AE36" s="78">
        <v>7713283</v>
      </c>
      <c r="AF36" s="2">
        <v>8622</v>
      </c>
      <c r="AG36" s="80">
        <f t="shared" si="2"/>
        <v>894.60484806309444</v>
      </c>
      <c r="AH36" s="320"/>
      <c r="AI36" s="325"/>
      <c r="AJ36" s="106">
        <v>50.274458591727118</v>
      </c>
      <c r="AK36" s="106">
        <v>63.148930254169805</v>
      </c>
      <c r="AL36" s="103">
        <f t="shared" si="28"/>
        <v>38.993291110039607</v>
      </c>
      <c r="AM36" s="329"/>
      <c r="AN36" s="103">
        <f t="shared" si="29"/>
        <v>25.137229295863559</v>
      </c>
      <c r="AO36" s="329"/>
      <c r="AP36" s="103">
        <f t="shared" si="30"/>
        <v>15.082337577518135</v>
      </c>
      <c r="AQ36" s="329"/>
      <c r="AT36" s="174">
        <f t="shared" si="31"/>
        <v>3.1524191438441003</v>
      </c>
      <c r="AU36" s="121">
        <f>SUMIFS('Constraint 3'!$BU$4:$BU$764,'Constraint 3'!$BG$4:$BG$764,'Constraint 2'!AA36,'Constraint 3'!$BJ$4:$BJ$764,'Constraint 2'!AB36)/1000000</f>
        <v>3.6461619271491053</v>
      </c>
      <c r="AV36" s="175">
        <f t="shared" si="5"/>
        <v>1.1566234567091636</v>
      </c>
      <c r="BB36" s="35"/>
    </row>
    <row r="37" spans="1:54" ht="15.75" thickTop="1" x14ac:dyDescent="0.25">
      <c r="A37" s="14" t="s">
        <v>7</v>
      </c>
      <c r="B37" s="88" t="s">
        <v>13</v>
      </c>
      <c r="C37" s="215">
        <f t="shared" si="26"/>
        <v>225.24763860744861</v>
      </c>
      <c r="D37" s="216">
        <f t="shared" si="27"/>
        <v>170.33541945124199</v>
      </c>
      <c r="E37" s="216">
        <f t="shared" si="24"/>
        <v>36.119702208363556</v>
      </c>
      <c r="F37" s="217">
        <f t="shared" si="25"/>
        <v>17.616258748367244</v>
      </c>
      <c r="AA37" s="77">
        <v>140</v>
      </c>
      <c r="AB37" s="78" t="s">
        <v>71</v>
      </c>
      <c r="AC37" s="34" t="s">
        <v>29</v>
      </c>
      <c r="AD37" s="81">
        <f>f_values!F40</f>
        <v>0.34921229721104191</v>
      </c>
      <c r="AE37" s="78">
        <v>3614228</v>
      </c>
      <c r="AF37" s="2">
        <v>3379</v>
      </c>
      <c r="AG37" s="80">
        <f t="shared" si="2"/>
        <v>1069.6146788990825</v>
      </c>
      <c r="AH37" s="320"/>
      <c r="AI37" s="325"/>
      <c r="AJ37" s="106">
        <v>32.614506800370897</v>
      </c>
      <c r="AK37" s="106">
        <v>43.693784671916838</v>
      </c>
      <c r="AL37" s="103">
        <f t="shared" si="28"/>
        <v>25.568807887432769</v>
      </c>
      <c r="AM37" s="329"/>
      <c r="AN37" s="103">
        <f t="shared" si="29"/>
        <v>16.307253400185449</v>
      </c>
      <c r="AO37" s="329"/>
      <c r="AP37" s="103">
        <f t="shared" si="30"/>
        <v>9.7843520401112691</v>
      </c>
      <c r="AQ37" s="329"/>
      <c r="AT37" s="174">
        <f t="shared" si="31"/>
        <v>1.2621328625244697</v>
      </c>
      <c r="AU37" s="121">
        <f>SUMIFS('Constraint 3'!$BU$4:$BU$764,'Constraint 3'!$BG$4:$BG$764,'Constraint 2'!AA37,'Constraint 3'!$BJ$4:$BJ$764,'Constraint 2'!AB37)/1000000</f>
        <v>1.5135283725002946</v>
      </c>
      <c r="AV37" s="175">
        <f t="shared" si="5"/>
        <v>1.1991830792465012</v>
      </c>
      <c r="BB37" s="35"/>
    </row>
    <row r="38" spans="1:54" ht="15.75" thickBot="1" x14ac:dyDescent="0.3">
      <c r="A38" s="39" t="s">
        <v>7</v>
      </c>
      <c r="B38" s="89" t="s">
        <v>14</v>
      </c>
      <c r="C38" s="224">
        <f t="shared" si="26"/>
        <v>601.22396527161538</v>
      </c>
      <c r="D38" s="225">
        <f t="shared" si="27"/>
        <v>228.40408748385576</v>
      </c>
      <c r="E38" s="225">
        <f t="shared" si="24"/>
        <v>22.101367734290545</v>
      </c>
      <c r="F38" s="226">
        <f t="shared" si="25"/>
        <v>8.8248669472515751</v>
      </c>
      <c r="AA38" s="77">
        <v>140</v>
      </c>
      <c r="AB38" s="78" t="s">
        <v>73</v>
      </c>
      <c r="AC38" s="34" t="s">
        <v>30</v>
      </c>
      <c r="AD38" s="81">
        <f>f_values!F41</f>
        <v>0.27252208477840356</v>
      </c>
      <c r="AE38" s="78">
        <v>3305383</v>
      </c>
      <c r="AF38" s="2">
        <v>2289</v>
      </c>
      <c r="AG38" s="80">
        <f t="shared" si="2"/>
        <v>1444.0292704237659</v>
      </c>
      <c r="AH38" s="320"/>
      <c r="AI38" s="325"/>
      <c r="AJ38" s="106">
        <v>20.513883416563498</v>
      </c>
      <c r="AK38" s="106">
        <v>32.10938556457792</v>
      </c>
      <c r="AL38" s="103">
        <f t="shared" si="28"/>
        <v>16.544962777224065</v>
      </c>
      <c r="AM38" s="329"/>
      <c r="AN38" s="103">
        <f t="shared" si="29"/>
        <v>10.256941708281749</v>
      </c>
      <c r="AO38" s="329"/>
      <c r="AP38" s="103">
        <f t="shared" si="30"/>
        <v>6.1541650249690489</v>
      </c>
      <c r="AQ38" s="329"/>
      <c r="AT38" s="176">
        <f t="shared" si="31"/>
        <v>0.90078986615109391</v>
      </c>
      <c r="AU38" s="177">
        <f>SUMIFS('Constraint 3'!$BU$4:$BU$764,'Constraint 3'!$BG$4:$BG$764,'Constraint 2'!AA38,'Constraint 3'!$BJ$4:$BJ$764,'Constraint 2'!AB38)/1000000</f>
        <v>0.84984426105107325</v>
      </c>
      <c r="AV38" s="178">
        <f t="shared" si="5"/>
        <v>0.94344340781973746</v>
      </c>
      <c r="BB38" s="35"/>
    </row>
    <row r="39" spans="1:54" ht="15" customHeight="1" x14ac:dyDescent="0.25">
      <c r="A39" s="38" t="s">
        <v>15</v>
      </c>
      <c r="B39" s="90" t="s">
        <v>8</v>
      </c>
      <c r="C39" s="221">
        <f t="shared" si="26"/>
        <v>581.47085446256824</v>
      </c>
      <c r="D39" s="222">
        <f t="shared" si="27"/>
        <v>466.2072993131319</v>
      </c>
      <c r="E39" s="222">
        <f t="shared" si="24"/>
        <v>556.33609239465773</v>
      </c>
      <c r="F39" s="223">
        <f t="shared" si="25"/>
        <v>202.76931347786146</v>
      </c>
      <c r="AA39" s="77">
        <v>150</v>
      </c>
      <c r="AB39" s="78" t="s">
        <v>44</v>
      </c>
      <c r="AC39" s="76" t="s">
        <v>285</v>
      </c>
      <c r="AD39" s="81">
        <f>f_values!F42</f>
        <v>0.31214738055267699</v>
      </c>
      <c r="AE39" s="78">
        <v>23232</v>
      </c>
      <c r="AF39" s="2">
        <v>42</v>
      </c>
      <c r="AG39" s="80">
        <f t="shared" si="2"/>
        <v>553.14285714285711</v>
      </c>
      <c r="AH39" s="320" t="s">
        <v>10</v>
      </c>
      <c r="AI39" s="325">
        <f>SUMPRODUCT(AD39:AD43,AE39:AE43)/SUM(AE39:AE43)</f>
        <v>0.41457208255545819</v>
      </c>
      <c r="AJ39" s="106">
        <v>102.7524082299975</v>
      </c>
      <c r="AK39" s="106">
        <v>85.770038822654854</v>
      </c>
      <c r="AL39" s="103">
        <f t="shared" si="28"/>
        <v>75.366069231763859</v>
      </c>
      <c r="AM39" s="329">
        <f>SUMPRODUCT(AL39:AL43,AE39:AE43)/SUM(AE39:AE43)</f>
        <v>34.702896715667919</v>
      </c>
      <c r="AN39" s="103">
        <f t="shared" si="29"/>
        <v>51.37620411499875</v>
      </c>
      <c r="AO39" s="329">
        <f>SUMPRODUCT(AN39:AN43,AE39:AE43)/SUM(AE39:AE43)</f>
        <v>19.24370069664327</v>
      </c>
      <c r="AP39" s="103">
        <f t="shared" si="30"/>
        <v>30.825722468999249</v>
      </c>
      <c r="AQ39" s="329">
        <f>SUMPRODUCT(AP39:AP43,AE39:AE43)/SUM(AE39:AE43)</f>
        <v>11.546220417985964</v>
      </c>
      <c r="AT39" s="174">
        <f t="shared" si="31"/>
        <v>7.2518079449997918E-3</v>
      </c>
      <c r="AU39" s="121">
        <f>SUMIFS('Constraint 3'!$BU$4:$BU$764,'Constraint 3'!$BG$4:$BG$764,'Constraint 2'!AA39,'Constraint 3'!$BJ$4:$BJ$764,'Constraint 2'!AB39)/1000000</f>
        <v>1.4484191350019852E-2</v>
      </c>
      <c r="AV39" s="175">
        <f t="shared" si="5"/>
        <v>1.9973214210680903</v>
      </c>
      <c r="BB39" s="35"/>
    </row>
    <row r="40" spans="1:54" x14ac:dyDescent="0.25">
      <c r="A40" s="14" t="s">
        <v>15</v>
      </c>
      <c r="B40" s="88" t="s">
        <v>11</v>
      </c>
      <c r="C40" s="215">
        <f t="shared" si="26"/>
        <v>21.219342051154378</v>
      </c>
      <c r="D40" s="216">
        <f t="shared" si="27"/>
        <v>26.098078823490916</v>
      </c>
      <c r="E40" s="216">
        <f t="shared" si="24"/>
        <v>2.3468998093720259</v>
      </c>
      <c r="F40" s="217">
        <f t="shared" si="25"/>
        <v>0.914364974286622</v>
      </c>
      <c r="AA40" s="77">
        <v>150</v>
      </c>
      <c r="AB40" s="78" t="s">
        <v>52</v>
      </c>
      <c r="AC40" s="76" t="s">
        <v>53</v>
      </c>
      <c r="AD40" s="81">
        <f>f_values!F43</f>
        <v>0.38650766795397773</v>
      </c>
      <c r="AE40" s="78">
        <v>72267</v>
      </c>
      <c r="AF40" s="2">
        <v>129</v>
      </c>
      <c r="AG40" s="80">
        <f t="shared" si="2"/>
        <v>560.20930232558135</v>
      </c>
      <c r="AH40" s="320"/>
      <c r="AI40" s="325"/>
      <c r="AJ40" s="106">
        <v>39.369233936150643</v>
      </c>
      <c r="AK40" s="106">
        <v>111.21101549923196</v>
      </c>
      <c r="AL40" s="103">
        <f t="shared" si="28"/>
        <v>36.711103608421112</v>
      </c>
      <c r="AM40" s="329"/>
      <c r="AN40" s="103">
        <f t="shared" si="29"/>
        <v>19.684616968075321</v>
      </c>
      <c r="AO40" s="329"/>
      <c r="AP40" s="103">
        <f t="shared" si="30"/>
        <v>11.810770180845193</v>
      </c>
      <c r="AQ40" s="329"/>
      <c r="AT40" s="174">
        <f t="shared" si="31"/>
        <v>2.7931749640030111E-2</v>
      </c>
      <c r="AU40" s="121">
        <f>SUMIFS('Constraint 3'!$BU$4:$BU$764,'Constraint 3'!$BG$4:$BG$764,'Constraint 2'!AA40,'Constraint 3'!$BJ$4:$BJ$764,'Constraint 2'!AB40)/1000000</f>
        <v>3.6743192700213492E-2</v>
      </c>
      <c r="AV40" s="175">
        <f t="shared" si="5"/>
        <v>1.315463340955747</v>
      </c>
      <c r="BB40" s="35"/>
    </row>
    <row r="41" spans="1:54" x14ac:dyDescent="0.25">
      <c r="A41" s="14" t="s">
        <v>15</v>
      </c>
      <c r="B41" s="88" t="s">
        <v>12</v>
      </c>
      <c r="C41" s="215">
        <f t="shared" si="26"/>
        <v>676.78397291732176</v>
      </c>
      <c r="D41" s="216">
        <f t="shared" si="27"/>
        <v>557.77121685069869</v>
      </c>
      <c r="E41" s="216">
        <f t="shared" si="24"/>
        <v>268.34203549806944</v>
      </c>
      <c r="F41" s="217">
        <f t="shared" si="25"/>
        <v>119.56184478302247</v>
      </c>
      <c r="AA41" s="77">
        <v>150</v>
      </c>
      <c r="AB41" s="78" t="s">
        <v>61</v>
      </c>
      <c r="AC41" s="34" t="s">
        <v>24</v>
      </c>
      <c r="AD41" s="81">
        <f>f_values!F44</f>
        <v>0.3368267444945609</v>
      </c>
      <c r="AE41" s="78">
        <v>57063</v>
      </c>
      <c r="AF41" s="2">
        <v>62</v>
      </c>
      <c r="AG41" s="80">
        <f t="shared" si="2"/>
        <v>920.37096774193549</v>
      </c>
      <c r="AH41" s="320"/>
      <c r="AI41" s="325"/>
      <c r="AJ41" s="106">
        <v>49.084435814170902</v>
      </c>
      <c r="AK41" s="106">
        <v>89.069066580375292</v>
      </c>
      <c r="AL41" s="103">
        <f t="shared" si="28"/>
        <v>40.811789937248619</v>
      </c>
      <c r="AM41" s="329"/>
      <c r="AN41" s="103">
        <f t="shared" si="29"/>
        <v>24.542217907085451</v>
      </c>
      <c r="AO41" s="329"/>
      <c r="AP41" s="103">
        <f t="shared" si="30"/>
        <v>14.72533074425127</v>
      </c>
      <c r="AQ41" s="329"/>
      <c r="AT41" s="174">
        <f t="shared" si="31"/>
        <v>1.9220344521093127E-2</v>
      </c>
      <c r="AU41" s="121">
        <f>SUMIFS('Constraint 3'!$BU$4:$BU$764,'Constraint 3'!$BG$4:$BG$764,'Constraint 2'!AA41,'Constraint 3'!$BJ$4:$BJ$764,'Constraint 2'!AB41)/1000000</f>
        <v>3.3029016849829458E-2</v>
      </c>
      <c r="AV41" s="175">
        <f t="shared" si="5"/>
        <v>1.7184404167980536</v>
      </c>
      <c r="BB41" s="35"/>
    </row>
    <row r="42" spans="1:54" x14ac:dyDescent="0.25">
      <c r="A42" s="14" t="s">
        <v>15</v>
      </c>
      <c r="B42" s="88" t="s">
        <v>13</v>
      </c>
      <c r="C42" s="215">
        <f t="shared" si="26"/>
        <v>94.274828072373026</v>
      </c>
      <c r="D42" s="216">
        <f t="shared" si="27"/>
        <v>105.94992991830551</v>
      </c>
      <c r="E42" s="216">
        <f t="shared" si="24"/>
        <v>9.8461436239851423</v>
      </c>
      <c r="F42" s="217">
        <f t="shared" si="25"/>
        <v>4.8555901894029478</v>
      </c>
      <c r="AA42" s="77">
        <v>150</v>
      </c>
      <c r="AB42" s="78" t="s">
        <v>63</v>
      </c>
      <c r="AC42" s="34" t="s">
        <v>25</v>
      </c>
      <c r="AD42" s="81">
        <f>f_values!F45</f>
        <v>0.27307982377821199</v>
      </c>
      <c r="AE42" s="78">
        <v>71614</v>
      </c>
      <c r="AF42" s="2">
        <v>59</v>
      </c>
      <c r="AG42" s="80">
        <f t="shared" si="2"/>
        <v>1213.7966101694915</v>
      </c>
      <c r="AH42" s="320"/>
      <c r="AI42" s="325"/>
      <c r="AJ42" s="106">
        <v>54.550532492158965</v>
      </c>
      <c r="AK42" s="106">
        <v>104.55259659978731</v>
      </c>
      <c r="AL42" s="103">
        <f t="shared" si="28"/>
        <v>45.913105779882059</v>
      </c>
      <c r="AM42" s="329"/>
      <c r="AN42" s="103">
        <f t="shared" si="29"/>
        <v>27.275266246079482</v>
      </c>
      <c r="AO42" s="329"/>
      <c r="AP42" s="103">
        <f t="shared" si="30"/>
        <v>16.365159747647688</v>
      </c>
      <c r="AQ42" s="329"/>
      <c r="AT42" s="174">
        <f t="shared" si="31"/>
        <v>1.9556338500052874E-2</v>
      </c>
      <c r="AU42" s="121">
        <f>SUMIFS('Constraint 3'!$BU$4:$BU$764,'Constraint 3'!$BG$4:$BG$764,'Constraint 2'!AA42,'Constraint 3'!$BJ$4:$BJ$764,'Constraint 2'!AB42)/1000000</f>
        <v>4.0213822500030701E-2</v>
      </c>
      <c r="AV42" s="175">
        <f t="shared" si="5"/>
        <v>2.0563063223681661</v>
      </c>
      <c r="BB42" s="35"/>
    </row>
    <row r="43" spans="1:54" ht="15.75" thickBot="1" x14ac:dyDescent="0.3">
      <c r="A43" s="29" t="s">
        <v>15</v>
      </c>
      <c r="B43" s="91" t="s">
        <v>14</v>
      </c>
      <c r="C43" s="218">
        <f t="shared" si="26"/>
        <v>1221.643852115815</v>
      </c>
      <c r="D43" s="219">
        <f t="shared" si="27"/>
        <v>403.47761873986445</v>
      </c>
      <c r="E43" s="219">
        <f t="shared" si="24"/>
        <v>36.045431193977826</v>
      </c>
      <c r="F43" s="220">
        <f t="shared" si="25"/>
        <v>10.449863482241083</v>
      </c>
      <c r="AA43" s="77">
        <v>150</v>
      </c>
      <c r="AB43" s="78" t="s">
        <v>65</v>
      </c>
      <c r="AC43" s="34" t="s">
        <v>26</v>
      </c>
      <c r="AD43" s="81">
        <f>f_values!F46</f>
        <v>0.45316955230143446</v>
      </c>
      <c r="AE43" s="78">
        <v>491661</v>
      </c>
      <c r="AF43" s="2">
        <v>452</v>
      </c>
      <c r="AG43" s="80">
        <f t="shared" si="2"/>
        <v>1087.7455752212391</v>
      </c>
      <c r="AH43" s="320"/>
      <c r="AI43" s="325"/>
      <c r="AJ43" s="106">
        <v>31.751508823244983</v>
      </c>
      <c r="AK43" s="106">
        <v>95.05962905695668</v>
      </c>
      <c r="AL43" s="103">
        <f t="shared" si="28"/>
        <v>30.144443640804909</v>
      </c>
      <c r="AM43" s="329"/>
      <c r="AN43" s="103">
        <f t="shared" si="29"/>
        <v>15.875754411622491</v>
      </c>
      <c r="AO43" s="329"/>
      <c r="AP43" s="103">
        <f t="shared" si="30"/>
        <v>9.5254526469734948</v>
      </c>
      <c r="AQ43" s="329"/>
      <c r="AT43" s="174">
        <f t="shared" si="31"/>
        <v>0.22280579525407557</v>
      </c>
      <c r="AU43" s="121">
        <f>SUMIFS('Constraint 3'!$BU$4:$BU$764,'Constraint 3'!$BG$4:$BG$764,'Constraint 2'!AA43,'Constraint 3'!$BJ$4:$BJ$764,'Constraint 2'!AB43)/1000000</f>
        <v>0.25298113074967066</v>
      </c>
      <c r="AV43" s="175">
        <f t="shared" si="5"/>
        <v>1.1354333510992602</v>
      </c>
      <c r="BB43" s="35"/>
    </row>
    <row r="44" spans="1:54" ht="15" customHeight="1" thickTop="1" x14ac:dyDescent="0.25">
      <c r="AA44" s="77">
        <v>150</v>
      </c>
      <c r="AB44" s="78" t="s">
        <v>67</v>
      </c>
      <c r="AC44" s="34" t="s">
        <v>27</v>
      </c>
      <c r="AD44" s="81">
        <f>f_values!F47</f>
        <v>0.60709257060821076</v>
      </c>
      <c r="AE44" s="78">
        <v>127348</v>
      </c>
      <c r="AF44" s="2">
        <v>159</v>
      </c>
      <c r="AG44" s="80">
        <f t="shared" si="2"/>
        <v>800.93081761006295</v>
      </c>
      <c r="AH44" s="320" t="s">
        <v>9</v>
      </c>
      <c r="AI44" s="325">
        <f>SUMPRODUCT(AD44:AD48,AE44:AE48)/SUM(AE44:AE48)</f>
        <v>0.46283304202100695</v>
      </c>
      <c r="AJ44" s="106">
        <v>84.660156990036228</v>
      </c>
      <c r="AK44" s="106">
        <v>74.113596661144527</v>
      </c>
      <c r="AL44" s="103">
        <f t="shared" si="28"/>
        <v>62.440461709638001</v>
      </c>
      <c r="AM44" s="329">
        <f>SUMPRODUCT(AL44:AL48,AE44:AE48)/SUM(AE44:AE48)</f>
        <v>51.034472282350649</v>
      </c>
      <c r="AN44" s="103">
        <f t="shared" si="29"/>
        <v>42.330078495018114</v>
      </c>
      <c r="AO44" s="329">
        <f>SUMPRODUCT(AN44:AN48,AE44:AE48)/SUM(AE44:AE48)</f>
        <v>34.811425700072846</v>
      </c>
      <c r="AP44" s="103">
        <f t="shared" si="30"/>
        <v>25.398047097010867</v>
      </c>
      <c r="AQ44" s="329">
        <f>SUMPRODUCT(AP44:AP48,AE44:AE48)/SUM(AE44:AE48)</f>
        <v>20.886855420043705</v>
      </c>
      <c r="AT44" s="174">
        <f t="shared" si="31"/>
        <v>7.7312024681814417E-2</v>
      </c>
      <c r="AU44" s="121">
        <f>SUMIFS('Constraint 3'!$BU$4:$BU$764,'Constraint 3'!$BG$4:$BG$764,'Constraint 2'!AA44,'Constraint 3'!$BJ$4:$BJ$764,'Constraint 2'!AB44)/1000000</f>
        <v>5.9268770750099037E-2</v>
      </c>
      <c r="AV44" s="175">
        <f t="shared" si="5"/>
        <v>0.76661775440529145</v>
      </c>
      <c r="BB44" s="35"/>
    </row>
    <row r="45" spans="1:54" ht="15" customHeight="1" x14ac:dyDescent="0.25">
      <c r="AA45" s="77"/>
      <c r="AB45" s="78"/>
      <c r="AC45" s="34"/>
      <c r="AD45" s="81"/>
      <c r="AE45" s="78"/>
      <c r="AF45" s="2"/>
      <c r="AG45" s="80"/>
      <c r="AH45" s="320"/>
      <c r="AI45" s="325"/>
      <c r="AJ45" s="106"/>
      <c r="AK45" s="106"/>
      <c r="AL45" s="103"/>
      <c r="AM45" s="329"/>
      <c r="AN45" s="103"/>
      <c r="AO45" s="329"/>
      <c r="AP45" s="103"/>
      <c r="AQ45" s="329"/>
      <c r="AT45" s="174"/>
      <c r="AU45" s="121"/>
      <c r="AV45" s="175"/>
      <c r="BB45" s="35"/>
    </row>
    <row r="46" spans="1:54" ht="15.75" thickBot="1" x14ac:dyDescent="0.3">
      <c r="AA46" s="77">
        <v>150</v>
      </c>
      <c r="AB46" s="78" t="s">
        <v>69</v>
      </c>
      <c r="AC46" s="34" t="s">
        <v>28</v>
      </c>
      <c r="AD46" s="81">
        <f>f_values!F48</f>
        <v>0.52861871578575359</v>
      </c>
      <c r="AE46" s="78">
        <v>245101</v>
      </c>
      <c r="AF46" s="2">
        <v>644</v>
      </c>
      <c r="AG46" s="80">
        <f t="shared" si="2"/>
        <v>380.59161490683232</v>
      </c>
      <c r="AH46" s="320"/>
      <c r="AI46" s="325"/>
      <c r="AJ46" s="106">
        <v>92.003886892328339</v>
      </c>
      <c r="AK46" s="106">
        <v>68.494848745631529</v>
      </c>
      <c r="AL46" s="103">
        <f t="shared" si="28"/>
        <v>66.652011354576572</v>
      </c>
      <c r="AM46" s="329"/>
      <c r="AN46" s="103">
        <f t="shared" si="29"/>
        <v>46.001943446164169</v>
      </c>
      <c r="AO46" s="329"/>
      <c r="AP46" s="103">
        <f t="shared" si="30"/>
        <v>27.6011660676985</v>
      </c>
      <c r="AQ46" s="329"/>
      <c r="AT46" s="174">
        <f t="shared" si="31"/>
        <v>0.12956497585780399</v>
      </c>
      <c r="AU46" s="121">
        <f>SUMIFS('Constraint 3'!$BU$4:$BU$764,'Constraint 3'!$BG$4:$BG$764,'Constraint 2'!AA46,'Constraint 3'!$BJ$4:$BJ$764,'Constraint 2'!AB46)/1000000</f>
        <v>0.21060386504990702</v>
      </c>
      <c r="AV46" s="175">
        <f t="shared" si="5"/>
        <v>1.6254691027075268</v>
      </c>
      <c r="BB46" s="35"/>
    </row>
    <row r="47" spans="1:54" ht="16.5" thickTop="1" thickBot="1" x14ac:dyDescent="0.3">
      <c r="C47" s="321" t="s">
        <v>309</v>
      </c>
      <c r="D47" s="291"/>
      <c r="E47" s="291"/>
      <c r="F47" s="291"/>
      <c r="G47" s="291"/>
      <c r="H47" s="291"/>
      <c r="I47" s="291"/>
      <c r="J47" s="291"/>
      <c r="K47" s="291"/>
      <c r="L47" s="291"/>
      <c r="M47" s="291"/>
      <c r="N47" s="291"/>
      <c r="O47" s="291"/>
      <c r="P47" s="291"/>
      <c r="Q47" s="291"/>
      <c r="R47" s="291"/>
      <c r="S47" s="291"/>
      <c r="T47" s="292"/>
      <c r="AA47" s="77">
        <v>150</v>
      </c>
      <c r="AB47" s="78" t="s">
        <v>71</v>
      </c>
      <c r="AC47" s="34" t="s">
        <v>29</v>
      </c>
      <c r="AD47" s="81">
        <f>f_values!F49</f>
        <v>0.38361835964630864</v>
      </c>
      <c r="AE47" s="78">
        <v>148401</v>
      </c>
      <c r="AF47" s="2">
        <v>181</v>
      </c>
      <c r="AG47" s="80">
        <f t="shared" si="2"/>
        <v>819.89502762430936</v>
      </c>
      <c r="AH47" s="320"/>
      <c r="AI47" s="325"/>
      <c r="AJ47" s="106">
        <v>45.418831796263873</v>
      </c>
      <c r="AK47" s="106">
        <v>47.88776710443301</v>
      </c>
      <c r="AL47" s="103">
        <f t="shared" si="28"/>
        <v>34.311017378014824</v>
      </c>
      <c r="AM47" s="329"/>
      <c r="AN47" s="103">
        <f t="shared" si="29"/>
        <v>22.709415898131937</v>
      </c>
      <c r="AO47" s="329"/>
      <c r="AP47" s="103">
        <f t="shared" si="30"/>
        <v>13.625649538879161</v>
      </c>
      <c r="AQ47" s="329"/>
      <c r="AT47" s="174">
        <f t="shared" si="31"/>
        <v>5.6929348189871845E-2</v>
      </c>
      <c r="AU47" s="121">
        <f>SUMIFS('Constraint 3'!$BU$4:$BU$764,'Constraint 3'!$BG$4:$BG$764,'Constraint 2'!AA47,'Constraint 3'!$BJ$4:$BJ$764,'Constraint 2'!AB47)/1000000</f>
        <v>0.11729555929958473</v>
      </c>
      <c r="AV47" s="175">
        <f t="shared" si="5"/>
        <v>2.060370670473485</v>
      </c>
      <c r="BB47" s="35"/>
    </row>
    <row r="48" spans="1:54" ht="15.75" thickBot="1" x14ac:dyDescent="0.3">
      <c r="A48" s="9" t="s">
        <v>7</v>
      </c>
      <c r="B48" s="10" t="s">
        <v>8</v>
      </c>
      <c r="C48" s="11">
        <f t="shared" ref="C48:C57" si="32">IF(C6*$AO$3/(1000*8760*$W$8)&lt;C102,C6*$AO$3/(1000*8760*$W$8),C102)</f>
        <v>8.0441795873919128E-2</v>
      </c>
      <c r="D48" s="12">
        <f t="shared" ref="D48:D57" si="33">IF(D6*$AO$8/(1000*8760*$W$8)&lt;D102,D6*$AO$8/(1000*8760*$W$8),D102)</f>
        <v>3.085272549342646E-3</v>
      </c>
      <c r="E48" s="12">
        <f t="shared" ref="E48:E57" si="34">IF(E6*$AO$12/(1000*8760*$W$8)&lt;E102,E6*$AO$12/(1000*8760*$W$8),E102)</f>
        <v>61.664986316280491</v>
      </c>
      <c r="F48" s="12">
        <f t="shared" ref="F48:F57" si="35">IF(F6*$AO$17/(1000*8760*$W$8)&lt;F102,F6*$AO$17/(1000*8760*$W$8),F102)</f>
        <v>16.526557525395845</v>
      </c>
      <c r="G48" s="12">
        <f t="shared" ref="G48:G57" si="36">IF(G6*$AO$21/(1000*8760*$W$8)&lt;G102,G6*$AO$21/(1000*8760*$W$8),G102)</f>
        <v>39.135880653400051</v>
      </c>
      <c r="H48" s="12">
        <f t="shared" ref="H48:H57" si="37">IF(H6*$AO$26/(1000*8760*$W$8)&lt;H102,H6*$AO$26/(1000*8760*$W$8),H102)</f>
        <v>29.396466453082265</v>
      </c>
      <c r="I48" s="12">
        <f t="shared" ref="I48:I57" si="38">IF(I6*$AO$67/(1000*8760*$W$8)&lt;I102,I6*$AO$67/(1000*8760*$W$8),I102)</f>
        <v>2.7409207073266332E-2</v>
      </c>
      <c r="J48" s="12">
        <f t="shared" ref="J48:J57" si="39">IF(J6*$AO$72/(1000*8760*$W$8)&lt;J102,J6*$AO$72/(1000*8760*$W$8),J102)</f>
        <v>2.5180623340223954E-3</v>
      </c>
      <c r="K48" s="12">
        <f t="shared" ref="K48:K57" si="40">IF(K6*$AO$76/(1000*8760*$W$8)&lt;K102,K6*$AO$76/(1000*8760*$W$8),K102)</f>
        <v>5.1989079731991912E-2</v>
      </c>
      <c r="L48" s="12">
        <f t="shared" ref="L48:L57" si="41">IF(L6*$AO$81/(1000*8760*$W$8)&lt;L102,L6*$AO$81/(1000*8760*$W$8),L102)</f>
        <v>1.8489878284199891E-2</v>
      </c>
      <c r="M48" s="12">
        <f t="shared" ref="M48:M57" si="42">IF(M6*$AO$30/(1000*8760*$W$8)&lt;M102,M6*$AO$30/(1000*8760*$W$8),M102)</f>
        <v>495.97086237163433</v>
      </c>
      <c r="N48" s="12">
        <f t="shared" ref="N48:N57" si="43">IF(N6*$AO$35/(1000*8760*$W$8)&lt;N102,N6*$AO$35/(1000*8760*$W$8),N102)</f>
        <v>141.36296109018528</v>
      </c>
      <c r="O48" s="12">
        <f t="shared" ref="O48:O57" si="44">IF(O6*$AO$39/(1000*8760*$W$8)&lt;O102,O6*$AO$39/(1000*8760*$W$8),O102)</f>
        <v>5.3873574872657475</v>
      </c>
      <c r="P48" s="12">
        <f t="shared" ref="P48:P57" si="45">IF(P6*$AO$44/(1000*8760*$W$8)&lt;P102,P6*$AO$44/(1000*8760*$W$8),P102)</f>
        <v>8.2735155080506466</v>
      </c>
      <c r="Q48" s="12">
        <f t="shared" ref="Q48:Q57" si="46">IF(Q6*$AO$49/(1000*8760*$W$8)&lt;Q102,Q6*$AO$49/(1000*8760*$W$8),Q102)</f>
        <v>0.77486914727835388</v>
      </c>
      <c r="R48" s="12">
        <f t="shared" ref="R48:R57" si="47">IF(R6*$AO$54/(1000*8760*$W$8)&lt;R102,R6*$AO$54/(1000*8760*$W$8),R102)</f>
        <v>0.94085747104216488</v>
      </c>
      <c r="S48" s="12">
        <f t="shared" ref="S48:S57" si="48">IF(S6*$AO$58/(1000*8760*$W$8)&lt;S102,S6*$AO$58/(1000*8760*$W$8),S102)</f>
        <v>4.6672183697904206E-2</v>
      </c>
      <c r="T48" s="13">
        <f t="shared" ref="T48:T57" si="49">IF(T6*$AO$63/(1000*8760*$W$8)&lt;T102,T6*$AO$63/(1000*8760*$W$8),T102)</f>
        <v>2.9899600404663561E-2</v>
      </c>
      <c r="AA48" s="77">
        <v>150</v>
      </c>
      <c r="AB48" s="78" t="s">
        <v>73</v>
      </c>
      <c r="AC48" s="34" t="s">
        <v>30</v>
      </c>
      <c r="AD48" s="81">
        <f>f_values!F50</f>
        <v>0.26711277870948796</v>
      </c>
      <c r="AE48" s="78">
        <v>116185</v>
      </c>
      <c r="AF48" s="2">
        <v>96</v>
      </c>
      <c r="AG48" s="80">
        <f t="shared" si="2"/>
        <v>1210.2604166666667</v>
      </c>
      <c r="AH48" s="320"/>
      <c r="AI48" s="325"/>
      <c r="AJ48" s="106">
        <v>36.841646776526744</v>
      </c>
      <c r="AK48" s="106">
        <v>29.997231370694706</v>
      </c>
      <c r="AL48" s="103">
        <f t="shared" si="28"/>
        <v>26.946793541811854</v>
      </c>
      <c r="AM48" s="329"/>
      <c r="AN48" s="103">
        <f t="shared" si="29"/>
        <v>18.420823388263372</v>
      </c>
      <c r="AO48" s="329"/>
      <c r="AP48" s="103">
        <f t="shared" si="30"/>
        <v>11.052494032958023</v>
      </c>
      <c r="AQ48" s="329"/>
      <c r="AT48" s="176">
        <f t="shared" si="31"/>
        <v>3.1034498194361857E-2</v>
      </c>
      <c r="AU48" s="177">
        <f>SUMIFS('Constraint 3'!$BU$4:$BU$764,'Constraint 3'!$BG$4:$BG$764,'Constraint 2'!AA48,'Constraint 3'!$BJ$4:$BJ$764,'Constraint 2'!AB48)/1000000</f>
        <v>5.035753029964557E-2</v>
      </c>
      <c r="AV48" s="178">
        <f t="shared" si="5"/>
        <v>1.6226307248233256</v>
      </c>
      <c r="BB48" s="35"/>
    </row>
    <row r="49" spans="1:54" ht="15" customHeight="1" x14ac:dyDescent="0.25">
      <c r="A49" s="14" t="s">
        <v>7</v>
      </c>
      <c r="B49" s="15" t="s">
        <v>11</v>
      </c>
      <c r="C49" s="16">
        <f t="shared" si="32"/>
        <v>0.18165092981957373</v>
      </c>
      <c r="D49" s="17">
        <f t="shared" si="33"/>
        <v>2.7144319079438255E-2</v>
      </c>
      <c r="E49" s="17">
        <f t="shared" si="34"/>
        <v>87.603195976879903</v>
      </c>
      <c r="F49" s="17">
        <f t="shared" si="35"/>
        <v>36.015544533285201</v>
      </c>
      <c r="G49" s="17">
        <f t="shared" si="36"/>
        <v>16.900751330501798</v>
      </c>
      <c r="H49" s="17">
        <f t="shared" si="37"/>
        <v>12.201583546328687</v>
      </c>
      <c r="I49" s="17">
        <f t="shared" si="38"/>
        <v>0.45543334252989859</v>
      </c>
      <c r="J49" s="17">
        <f t="shared" si="39"/>
        <v>1.542313179588717E-2</v>
      </c>
      <c r="K49" s="17">
        <f t="shared" si="40"/>
        <v>0.2072138534922521</v>
      </c>
      <c r="L49" s="17">
        <f t="shared" si="41"/>
        <v>2.7679268435746446E-2</v>
      </c>
      <c r="M49" s="17">
        <f t="shared" si="42"/>
        <v>26.734406497527981</v>
      </c>
      <c r="N49" s="17">
        <f t="shared" si="43"/>
        <v>12.398692486107855</v>
      </c>
      <c r="O49" s="17">
        <f t="shared" si="44"/>
        <v>0.97029111423520154</v>
      </c>
      <c r="P49" s="17">
        <f t="shared" si="45"/>
        <v>0.45568792066522301</v>
      </c>
      <c r="Q49" s="17">
        <f t="shared" si="46"/>
        <v>0.13345686992667269</v>
      </c>
      <c r="R49" s="17">
        <f t="shared" si="47"/>
        <v>0.20267654596824436</v>
      </c>
      <c r="S49" s="17">
        <f t="shared" si="48"/>
        <v>3.272190795232803E-2</v>
      </c>
      <c r="T49" s="18">
        <f t="shared" si="49"/>
        <v>1.46200455732164E-2</v>
      </c>
      <c r="AA49" s="77">
        <v>160</v>
      </c>
      <c r="AB49" s="78" t="s">
        <v>44</v>
      </c>
      <c r="AC49" s="76" t="s">
        <v>285</v>
      </c>
      <c r="AD49" s="81">
        <f>f_values!F51</f>
        <v>0.54413907603515643</v>
      </c>
      <c r="AE49" s="78">
        <v>107133</v>
      </c>
      <c r="AF49" s="2">
        <v>214</v>
      </c>
      <c r="AG49" s="80">
        <f t="shared" si="2"/>
        <v>500.62149532710282</v>
      </c>
      <c r="AH49" s="320" t="s">
        <v>10</v>
      </c>
      <c r="AI49" s="325">
        <f>SUMPRODUCT(AD49:AD53,AE49:AE53)/SUM(AE49:AE53)</f>
        <v>0.61638498432694222</v>
      </c>
      <c r="AJ49" s="106">
        <v>12.69774899593793</v>
      </c>
      <c r="AK49" s="106">
        <v>117.36468536341508</v>
      </c>
      <c r="AL49" s="103">
        <f t="shared" si="28"/>
        <v>19.990005383701163</v>
      </c>
      <c r="AM49" s="329">
        <f>SUMPRODUCT(AL49:AL53,AE49:AE53)/SUM(AE49:AE53)</f>
        <v>14.814325517882104</v>
      </c>
      <c r="AN49" s="103">
        <f t="shared" si="29"/>
        <v>6.3488744979689651</v>
      </c>
      <c r="AO49" s="329">
        <f>SUMPRODUCT(AN49:AN53,AE49:AE53)/SUM(AE49:AE53)</f>
        <v>3.4014611014188327</v>
      </c>
      <c r="AP49" s="103">
        <f t="shared" si="30"/>
        <v>3.8093246987813787</v>
      </c>
      <c r="AQ49" s="329">
        <f>SUMPRODUCT(AP49:AP53,AE49:AE53)/SUM(AE49:AE53)</f>
        <v>2.0408766608512998</v>
      </c>
      <c r="AT49" s="174">
        <f t="shared" si="31"/>
        <v>5.8295251632874419E-2</v>
      </c>
      <c r="AU49" s="121">
        <f>SUMIFS('Constraint 3'!$BU$4:$BU$764,'Constraint 3'!$BG$4:$BG$764,'Constraint 2'!AA49,'Constraint 3'!$BJ$4:$BJ$764,'Constraint 2'!AB49)/1000000</f>
        <v>8.4576032800146667E-2</v>
      </c>
      <c r="AV49" s="175">
        <f t="shared" si="5"/>
        <v>1.4508219868880665</v>
      </c>
      <c r="BB49" s="35"/>
    </row>
    <row r="50" spans="1:54" x14ac:dyDescent="0.25">
      <c r="A50" s="14" t="s">
        <v>7</v>
      </c>
      <c r="B50" s="15" t="s">
        <v>12</v>
      </c>
      <c r="C50" s="16">
        <f t="shared" si="32"/>
        <v>0.78973739125725628</v>
      </c>
      <c r="D50" s="17">
        <f t="shared" si="33"/>
        <v>4.4044925359581225E-2</v>
      </c>
      <c r="E50" s="17">
        <f t="shared" si="34"/>
        <v>84.737261264888019</v>
      </c>
      <c r="F50" s="17">
        <f t="shared" si="35"/>
        <v>45.378415057198211</v>
      </c>
      <c r="G50" s="17">
        <f t="shared" si="36"/>
        <v>22.81498573956733</v>
      </c>
      <c r="H50" s="17">
        <f t="shared" si="37"/>
        <v>48.572054222304764</v>
      </c>
      <c r="I50" s="17">
        <f t="shared" si="38"/>
        <v>0.57877477435959712</v>
      </c>
      <c r="J50" s="17">
        <f t="shared" si="39"/>
        <v>7.1974615047473461E-2</v>
      </c>
      <c r="K50" s="17">
        <f t="shared" si="40"/>
        <v>1.0911107050956386</v>
      </c>
      <c r="L50" s="17">
        <f t="shared" si="41"/>
        <v>0.33369072182429416</v>
      </c>
      <c r="M50" s="17">
        <f t="shared" si="42"/>
        <v>96.483220102541082</v>
      </c>
      <c r="N50" s="17">
        <f t="shared" si="43"/>
        <v>56.277983603083669</v>
      </c>
      <c r="O50" s="17">
        <f t="shared" si="44"/>
        <v>0.70920506083382573</v>
      </c>
      <c r="P50" s="17">
        <f t="shared" si="45"/>
        <v>1.6435284750041241</v>
      </c>
      <c r="Q50" s="17">
        <f t="shared" si="46"/>
        <v>0.58924100867740781</v>
      </c>
      <c r="R50" s="17">
        <f t="shared" si="47"/>
        <v>0.7296903268735252</v>
      </c>
      <c r="S50" s="17">
        <f t="shared" si="48"/>
        <v>7.611930593763605E-2</v>
      </c>
      <c r="T50" s="18">
        <f t="shared" si="49"/>
        <v>1.0687929449563238E-2</v>
      </c>
      <c r="AA50" s="77">
        <v>160</v>
      </c>
      <c r="AB50" s="78" t="s">
        <v>52</v>
      </c>
      <c r="AC50" s="76" t="s">
        <v>53</v>
      </c>
      <c r="AD50" s="81">
        <f>f_values!F52</f>
        <v>0.51061273449491096</v>
      </c>
      <c r="AE50" s="78">
        <v>276713</v>
      </c>
      <c r="AF50" s="2">
        <v>542</v>
      </c>
      <c r="AG50" s="80">
        <f t="shared" si="2"/>
        <v>510.54059040590408</v>
      </c>
      <c r="AH50" s="320"/>
      <c r="AI50" s="325"/>
      <c r="AJ50" s="106">
        <v>8.9643646124323748</v>
      </c>
      <c r="AK50" s="106">
        <v>115.92225593675073</v>
      </c>
      <c r="AL50" s="103">
        <f t="shared" si="28"/>
        <v>17.419062591756116</v>
      </c>
      <c r="AM50" s="329"/>
      <c r="AN50" s="103">
        <f t="shared" si="29"/>
        <v>4.4821823062161874</v>
      </c>
      <c r="AO50" s="329"/>
      <c r="AP50" s="103">
        <f t="shared" si="30"/>
        <v>2.6893093837297122</v>
      </c>
      <c r="AQ50" s="329"/>
      <c r="AT50" s="174">
        <f t="shared" si="31"/>
        <v>0.14129318160029028</v>
      </c>
      <c r="AU50" s="121">
        <f>SUMIFS('Constraint 3'!$BU$4:$BU$764,'Constraint 3'!$BG$4:$BG$764,'Constraint 2'!AA50,'Constraint 3'!$BJ$4:$BJ$764,'Constraint 2'!AB50)/1000000</f>
        <v>0.25541528850038331</v>
      </c>
      <c r="AV50" s="175">
        <f t="shared" si="5"/>
        <v>1.8076971981771734</v>
      </c>
      <c r="BB50" s="35"/>
    </row>
    <row r="51" spans="1:54" x14ac:dyDescent="0.25">
      <c r="A51" s="14" t="s">
        <v>7</v>
      </c>
      <c r="B51" s="15" t="s">
        <v>13</v>
      </c>
      <c r="C51" s="16">
        <f t="shared" si="32"/>
        <v>0.91673996889038267</v>
      </c>
      <c r="D51" s="17">
        <f t="shared" si="33"/>
        <v>0.1137295294912858</v>
      </c>
      <c r="E51" s="17">
        <f t="shared" si="34"/>
        <v>78.997104613827275</v>
      </c>
      <c r="F51" s="17">
        <f t="shared" si="35"/>
        <v>59.542303154948911</v>
      </c>
      <c r="G51" s="17">
        <f t="shared" si="36"/>
        <v>9.7513404422815153</v>
      </c>
      <c r="H51" s="17">
        <f t="shared" si="37"/>
        <v>30.798153415238335</v>
      </c>
      <c r="I51" s="17">
        <f t="shared" si="38"/>
        <v>0.96919282511153948</v>
      </c>
      <c r="J51" s="17">
        <f t="shared" si="39"/>
        <v>0.81868501634903124</v>
      </c>
      <c r="K51" s="17">
        <f t="shared" si="40"/>
        <v>0.64774334535013345</v>
      </c>
      <c r="L51" s="17">
        <f t="shared" si="41"/>
        <v>0.40180965538290869</v>
      </c>
      <c r="M51" s="17">
        <f t="shared" si="42"/>
        <v>16.972145667931372</v>
      </c>
      <c r="N51" s="17">
        <f t="shared" si="43"/>
        <v>10.270362535449124</v>
      </c>
      <c r="O51" s="17">
        <f t="shared" si="44"/>
        <v>8.048963396404217E-2</v>
      </c>
      <c r="P51" s="17">
        <f t="shared" si="45"/>
        <v>0.14965733925396615</v>
      </c>
      <c r="Q51" s="17">
        <f t="shared" si="46"/>
        <v>0.1962130506585576</v>
      </c>
      <c r="R51" s="17">
        <f t="shared" si="47"/>
        <v>0.24145122488097157</v>
      </c>
      <c r="S51" s="17">
        <f t="shared" si="48"/>
        <v>6.703709516577655E-2</v>
      </c>
      <c r="T51" s="18">
        <f t="shared" si="49"/>
        <v>1.7593379329861811E-2</v>
      </c>
      <c r="AA51" s="77">
        <v>160</v>
      </c>
      <c r="AB51" s="78" t="s">
        <v>61</v>
      </c>
      <c r="AC51" s="34" t="s">
        <v>24</v>
      </c>
      <c r="AD51" s="81">
        <f>f_values!F53</f>
        <v>0.49926212707770184</v>
      </c>
      <c r="AE51" s="78">
        <v>177679</v>
      </c>
      <c r="AF51" s="2">
        <v>255</v>
      </c>
      <c r="AG51" s="80">
        <f t="shared" si="2"/>
        <v>696.78039215686272</v>
      </c>
      <c r="AH51" s="320"/>
      <c r="AI51" s="325"/>
      <c r="AJ51" s="106">
        <v>7.6043318415385457</v>
      </c>
      <c r="AK51" s="106">
        <v>103.97973794981007</v>
      </c>
      <c r="AL51" s="103">
        <f t="shared" si="28"/>
        <v>15.340789491981063</v>
      </c>
      <c r="AM51" s="329"/>
      <c r="AN51" s="103">
        <f t="shared" si="29"/>
        <v>3.8021659207692728</v>
      </c>
      <c r="AO51" s="329"/>
      <c r="AP51" s="103">
        <f t="shared" si="30"/>
        <v>2.2812995524615638</v>
      </c>
      <c r="AQ51" s="329"/>
      <c r="AT51" s="174">
        <f t="shared" si="31"/>
        <v>8.8708395477038987E-2</v>
      </c>
      <c r="AU51" s="121">
        <f>SUMIFS('Constraint 3'!$BU$4:$BU$764,'Constraint 3'!$BG$4:$BG$764,'Constraint 2'!AA51,'Constraint 3'!$BJ$4:$BJ$764,'Constraint 2'!AB51)/1000000</f>
        <v>0.15238607275008328</v>
      </c>
      <c r="AV51" s="175">
        <f t="shared" si="5"/>
        <v>1.717831462632265</v>
      </c>
      <c r="BB51" s="35"/>
    </row>
    <row r="52" spans="1:54" ht="15.75" thickBot="1" x14ac:dyDescent="0.3">
      <c r="A52" s="39" t="s">
        <v>7</v>
      </c>
      <c r="B52" s="37" t="s">
        <v>14</v>
      </c>
      <c r="C52" s="202">
        <f t="shared" si="32"/>
        <v>54.70232557001389</v>
      </c>
      <c r="D52" s="203">
        <f t="shared" si="33"/>
        <v>6.0786708496174278</v>
      </c>
      <c r="E52" s="203">
        <f t="shared" si="34"/>
        <v>151.34804119083881</v>
      </c>
      <c r="F52" s="203">
        <f t="shared" si="35"/>
        <v>67.274245419392059</v>
      </c>
      <c r="G52" s="203">
        <f t="shared" si="36"/>
        <v>6.2309105134240124</v>
      </c>
      <c r="H52" s="203">
        <f t="shared" si="37"/>
        <v>22.028246152525877</v>
      </c>
      <c r="I52" s="203">
        <f t="shared" si="38"/>
        <v>43.95670009354037</v>
      </c>
      <c r="J52" s="203">
        <f t="shared" si="39"/>
        <v>35.074824685445364</v>
      </c>
      <c r="K52" s="203">
        <f t="shared" si="40"/>
        <v>51.561617631802626</v>
      </c>
      <c r="L52" s="203">
        <f t="shared" si="41"/>
        <v>49.966174162513099</v>
      </c>
      <c r="M52" s="203">
        <f t="shared" si="42"/>
        <v>8.4428267806968407</v>
      </c>
      <c r="N52" s="203">
        <f t="shared" si="43"/>
        <v>4.3511984007132671</v>
      </c>
      <c r="O52" s="203">
        <f t="shared" si="44"/>
        <v>0.14586549386496725</v>
      </c>
      <c r="P52" s="203">
        <f t="shared" si="45"/>
        <v>0.4790544940803404</v>
      </c>
      <c r="Q52" s="203">
        <f t="shared" si="46"/>
        <v>0.50913194020323893</v>
      </c>
      <c r="R52" s="203">
        <f t="shared" si="47"/>
        <v>0.21322586238151314</v>
      </c>
      <c r="S52" s="203">
        <f t="shared" si="48"/>
        <v>0.55999873652340226</v>
      </c>
      <c r="T52" s="204">
        <f t="shared" si="49"/>
        <v>8.8867487022943489E-2</v>
      </c>
      <c r="AA52" s="77">
        <v>160</v>
      </c>
      <c r="AB52" s="78" t="s">
        <v>63</v>
      </c>
      <c r="AC52" s="34" t="s">
        <v>25</v>
      </c>
      <c r="AD52" s="81">
        <f>f_values!F54</f>
        <v>0.56351148404901752</v>
      </c>
      <c r="AE52" s="78">
        <v>203268</v>
      </c>
      <c r="AF52" s="2">
        <v>230</v>
      </c>
      <c r="AG52" s="80">
        <f t="shared" si="2"/>
        <v>883.77391304347827</v>
      </c>
      <c r="AH52" s="320"/>
      <c r="AI52" s="325"/>
      <c r="AJ52" s="106">
        <v>5.7218381979366244</v>
      </c>
      <c r="AK52" s="106">
        <v>106.71777239696178</v>
      </c>
      <c r="AL52" s="103">
        <f t="shared" si="28"/>
        <v>14.390972068354984</v>
      </c>
      <c r="AM52" s="329"/>
      <c r="AN52" s="103">
        <f t="shared" si="29"/>
        <v>2.8609190989683122</v>
      </c>
      <c r="AO52" s="329"/>
      <c r="AP52" s="103">
        <f t="shared" si="30"/>
        <v>1.7165514593809872</v>
      </c>
      <c r="AQ52" s="329"/>
      <c r="AT52" s="174">
        <f t="shared" si="31"/>
        <v>0.11454385233967569</v>
      </c>
      <c r="AU52" s="121">
        <f>SUMIFS('Constraint 3'!$BU$4:$BU$764,'Constraint 3'!$BG$4:$BG$764,'Constraint 2'!AA52,'Constraint 3'!$BJ$4:$BJ$764,'Constraint 2'!AB52)/1000000</f>
        <v>0.18370745619981529</v>
      </c>
      <c r="AV52" s="175">
        <f t="shared" si="5"/>
        <v>1.6038176859552218</v>
      </c>
      <c r="BB52" s="35"/>
    </row>
    <row r="53" spans="1:54" x14ac:dyDescent="0.25">
      <c r="A53" s="38" t="s">
        <v>15</v>
      </c>
      <c r="B53" s="36" t="s">
        <v>8</v>
      </c>
      <c r="C53" s="205">
        <f t="shared" si="32"/>
        <v>2.0174450457255704</v>
      </c>
      <c r="D53" s="206">
        <f t="shared" si="33"/>
        <v>0.28249241810163428</v>
      </c>
      <c r="E53" s="206">
        <f t="shared" si="34"/>
        <v>194.65410414233818</v>
      </c>
      <c r="F53" s="206">
        <f t="shared" si="35"/>
        <v>158.59962304899267</v>
      </c>
      <c r="G53" s="206">
        <f t="shared" si="36"/>
        <v>37.600571762231162</v>
      </c>
      <c r="H53" s="206">
        <f t="shared" si="37"/>
        <v>90.626775091425202</v>
      </c>
      <c r="I53" s="206">
        <f t="shared" si="38"/>
        <v>0.24015686197528596</v>
      </c>
      <c r="J53" s="206">
        <f t="shared" si="39"/>
        <v>0.17416597810321566</v>
      </c>
      <c r="K53" s="206">
        <f t="shared" si="40"/>
        <v>0.23214419290038912</v>
      </c>
      <c r="L53" s="206">
        <f t="shared" si="41"/>
        <v>0.15920340692601642</v>
      </c>
      <c r="M53" s="206">
        <f t="shared" si="42"/>
        <v>264.07842840073653</v>
      </c>
      <c r="N53" s="206">
        <f t="shared" si="43"/>
        <v>116.68303304146131</v>
      </c>
      <c r="O53" s="206">
        <f t="shared" si="44"/>
        <v>5.1591790407634273</v>
      </c>
      <c r="P53" s="206">
        <f t="shared" si="45"/>
        <v>8.1771482622485046</v>
      </c>
      <c r="Q53" s="206">
        <f t="shared" si="46"/>
        <v>1.0222788470490203</v>
      </c>
      <c r="R53" s="206">
        <f t="shared" si="47"/>
        <v>1.1728597734354438</v>
      </c>
      <c r="S53" s="206">
        <f t="shared" si="48"/>
        <v>9.5243846905808727E-2</v>
      </c>
      <c r="T53" s="207">
        <f t="shared" si="49"/>
        <v>2.3844862046536602E-2</v>
      </c>
      <c r="AA53" s="77">
        <v>160</v>
      </c>
      <c r="AB53" s="78" t="s">
        <v>65</v>
      </c>
      <c r="AC53" s="34" t="s">
        <v>26</v>
      </c>
      <c r="AD53" s="81">
        <f>f_values!F55</f>
        <v>0.74037905331402243</v>
      </c>
      <c r="AE53" s="78">
        <v>552980</v>
      </c>
      <c r="AF53" s="2">
        <v>588</v>
      </c>
      <c r="AG53" s="80">
        <f t="shared" si="2"/>
        <v>940.44217687074831</v>
      </c>
      <c r="AH53" s="320"/>
      <c r="AI53" s="325"/>
      <c r="AJ53" s="106">
        <v>4.7191694956911157</v>
      </c>
      <c r="AK53" s="106">
        <v>94.271827089453069</v>
      </c>
      <c r="AL53" s="103">
        <f t="shared" si="28"/>
        <v>12.494642881144532</v>
      </c>
      <c r="AM53" s="329"/>
      <c r="AN53" s="103">
        <f t="shared" si="29"/>
        <v>2.3595847478455578</v>
      </c>
      <c r="AO53" s="329"/>
      <c r="AP53" s="103">
        <f t="shared" si="30"/>
        <v>1.4157508487073347</v>
      </c>
      <c r="AQ53" s="329"/>
      <c r="AT53" s="174">
        <f t="shared" si="31"/>
        <v>0.40941480890158816</v>
      </c>
      <c r="AU53" s="121">
        <f>SUMIFS('Constraint 3'!$BU$4:$BU$764,'Constraint 3'!$BG$4:$BG$764,'Constraint 2'!AA53,'Constraint 3'!$BJ$4:$BJ$764,'Constraint 2'!AB53)/1000000</f>
        <v>0.63042501399940931</v>
      </c>
      <c r="AV53" s="175">
        <f t="shared" si="5"/>
        <v>1.5398197629703858</v>
      </c>
      <c r="BB53" s="35"/>
    </row>
    <row r="54" spans="1:54" ht="15" customHeight="1" x14ac:dyDescent="0.25">
      <c r="A54" s="14" t="s">
        <v>15</v>
      </c>
      <c r="B54" s="15" t="s">
        <v>11</v>
      </c>
      <c r="C54" s="16">
        <f t="shared" si="32"/>
        <v>0.73633049921090699</v>
      </c>
      <c r="D54" s="17">
        <f t="shared" si="33"/>
        <v>0.15198386942574613</v>
      </c>
      <c r="E54" s="17">
        <f t="shared" si="34"/>
        <v>7.3628192225950659</v>
      </c>
      <c r="F54" s="17">
        <f t="shared" si="35"/>
        <v>11.155092796768891</v>
      </c>
      <c r="G54" s="17">
        <f t="shared" si="36"/>
        <v>0.29369122032269757</v>
      </c>
      <c r="H54" s="17">
        <f t="shared" si="37"/>
        <v>2.4590680454466178</v>
      </c>
      <c r="I54" s="17">
        <f t="shared" si="38"/>
        <v>4.91897376939869E-2</v>
      </c>
      <c r="J54" s="17">
        <f t="shared" si="39"/>
        <v>4.5430041276320714E-2</v>
      </c>
      <c r="K54" s="17">
        <f t="shared" si="40"/>
        <v>0.16423335438027531</v>
      </c>
      <c r="L54" s="17">
        <f t="shared" si="41"/>
        <v>0.21230824189505748</v>
      </c>
      <c r="M54" s="17">
        <f t="shared" si="42"/>
        <v>1.1060232343734668</v>
      </c>
      <c r="N54" s="17">
        <f t="shared" si="43"/>
        <v>0.55332248709521126</v>
      </c>
      <c r="O54" s="17">
        <f t="shared" si="44"/>
        <v>0</v>
      </c>
      <c r="P54" s="17">
        <f t="shared" si="45"/>
        <v>0</v>
      </c>
      <c r="Q54" s="17">
        <f t="shared" si="46"/>
        <v>1.2017719302387314E-2</v>
      </c>
      <c r="R54" s="17">
        <f t="shared" si="47"/>
        <v>5.6337069288293967E-3</v>
      </c>
      <c r="S54" s="17">
        <f t="shared" si="48"/>
        <v>5.812614893990071E-3</v>
      </c>
      <c r="T54" s="18">
        <f t="shared" si="49"/>
        <v>2.5355082826938979E-3</v>
      </c>
      <c r="AA54" s="77">
        <v>160</v>
      </c>
      <c r="AB54" s="78" t="s">
        <v>67</v>
      </c>
      <c r="AC54" s="34" t="s">
        <v>27</v>
      </c>
      <c r="AD54" s="81">
        <f>f_values!F56</f>
        <v>0.76610775688185739</v>
      </c>
      <c r="AE54" s="78">
        <v>413720</v>
      </c>
      <c r="AF54" s="2">
        <v>349</v>
      </c>
      <c r="AG54" s="80">
        <f t="shared" si="2"/>
        <v>1185.4441260744986</v>
      </c>
      <c r="AH54" s="320" t="s">
        <v>9</v>
      </c>
      <c r="AI54" s="325">
        <f>SUMPRODUCT(AD54:AD57,AE54:AE57)/SUM(AE54:AE57)</f>
        <v>0.73744345762744679</v>
      </c>
      <c r="AJ54" s="106">
        <v>4.3620288672400305</v>
      </c>
      <c r="AK54" s="106">
        <v>76.933525785851316</v>
      </c>
      <c r="AL54" s="103">
        <f t="shared" si="28"/>
        <v>10.528671342291151</v>
      </c>
      <c r="AM54" s="329">
        <f>SUMPRODUCT(AL54:AL57,AE54:AE57)/SUM(AE54:AE57)</f>
        <v>8.9129069677342976</v>
      </c>
      <c r="AN54" s="103">
        <f t="shared" si="29"/>
        <v>2.1810144336200152</v>
      </c>
      <c r="AO54" s="329">
        <f>SUMPRODUCT(AN54:AN57,AE54:AE57)/SUM(AE54:AE57)</f>
        <v>2.2627818751281756</v>
      </c>
      <c r="AP54" s="103">
        <f t="shared" si="30"/>
        <v>1.3086086601720091</v>
      </c>
      <c r="AQ54" s="329">
        <f>SUMPRODUCT(AP54:AP57,AE54:AE57)/SUM(AE54:AE57)</f>
        <v>1.3576691250769051</v>
      </c>
      <c r="AT54" s="174">
        <f t="shared" si="31"/>
        <v>0.31695410117716205</v>
      </c>
      <c r="AU54" s="121">
        <f>SUMIFS('Constraint 3'!$BU$4:$BU$764,'Constraint 3'!$BG$4:$BG$764,'Constraint 2'!AA54,'Constraint 3'!$BJ$4:$BJ$764,'Constraint 2'!AB54)/1000000</f>
        <v>0.47885474944953504</v>
      </c>
      <c r="AV54" s="175">
        <f t="shared" si="5"/>
        <v>1.5108015566641251</v>
      </c>
      <c r="BB54" s="35"/>
    </row>
    <row r="55" spans="1:54" x14ac:dyDescent="0.25">
      <c r="A55" s="14" t="s">
        <v>15</v>
      </c>
      <c r="B55" s="15" t="s">
        <v>12</v>
      </c>
      <c r="C55" s="16">
        <f t="shared" si="32"/>
        <v>3.4652406823122188</v>
      </c>
      <c r="D55" s="17">
        <f t="shared" si="33"/>
        <v>0.58709848920471464</v>
      </c>
      <c r="E55" s="17">
        <f t="shared" si="34"/>
        <v>238.02836920944119</v>
      </c>
      <c r="F55" s="17">
        <f t="shared" si="35"/>
        <v>216.33592423778768</v>
      </c>
      <c r="G55" s="17">
        <f t="shared" si="36"/>
        <v>29.257953843877221</v>
      </c>
      <c r="H55" s="17">
        <f t="shared" si="37"/>
        <v>79.609433924732357</v>
      </c>
      <c r="I55" s="17">
        <f t="shared" si="38"/>
        <v>0.61287313315907721</v>
      </c>
      <c r="J55" s="17">
        <f t="shared" si="39"/>
        <v>0.23376012000841237</v>
      </c>
      <c r="K55" s="17">
        <f t="shared" si="40"/>
        <v>1.4820270066158177</v>
      </c>
      <c r="L55" s="17">
        <f t="shared" si="41"/>
        <v>2.9657447345053467</v>
      </c>
      <c r="M55" s="17">
        <f t="shared" si="42"/>
        <v>125.46288187361301</v>
      </c>
      <c r="N55" s="17">
        <f t="shared" si="43"/>
        <v>67.699231543969503</v>
      </c>
      <c r="O55" s="17">
        <f t="shared" si="44"/>
        <v>2.7382072611124357</v>
      </c>
      <c r="P55" s="17">
        <f t="shared" si="45"/>
        <v>4.4738642885158688</v>
      </c>
      <c r="Q55" s="17">
        <f t="shared" si="46"/>
        <v>1.0620246870423116</v>
      </c>
      <c r="R55" s="17">
        <f t="shared" si="47"/>
        <v>1.1922174074219853</v>
      </c>
      <c r="S55" s="17">
        <f t="shared" si="48"/>
        <v>0.29028821560753626</v>
      </c>
      <c r="T55" s="18">
        <f t="shared" si="49"/>
        <v>9.0416502465594739E-2</v>
      </c>
      <c r="AA55" s="77">
        <v>160</v>
      </c>
      <c r="AB55" s="78" t="s">
        <v>69</v>
      </c>
      <c r="AC55" s="34" t="s">
        <v>28</v>
      </c>
      <c r="AD55" s="81">
        <f>f_values!F57</f>
        <v>0.69835311836872926</v>
      </c>
      <c r="AE55" s="78">
        <v>618933</v>
      </c>
      <c r="AF55" s="2">
        <v>926</v>
      </c>
      <c r="AG55" s="80">
        <f t="shared" si="2"/>
        <v>668.39416846652273</v>
      </c>
      <c r="AH55" s="320"/>
      <c r="AI55" s="325"/>
      <c r="AJ55" s="106">
        <v>7.6341244437090623</v>
      </c>
      <c r="AK55" s="106">
        <v>72.465070741509777</v>
      </c>
      <c r="AL55" s="103">
        <f t="shared" si="28"/>
        <v>12.208687962561868</v>
      </c>
      <c r="AM55" s="329"/>
      <c r="AN55" s="103">
        <f t="shared" si="29"/>
        <v>3.8170622218545311</v>
      </c>
      <c r="AO55" s="329"/>
      <c r="AP55" s="103">
        <f t="shared" si="30"/>
        <v>2.2902373331127186</v>
      </c>
      <c r="AQ55" s="329"/>
      <c r="AT55" s="174">
        <f t="shared" si="31"/>
        <v>0.43223379061131273</v>
      </c>
      <c r="AU55" s="121">
        <f>SUMIFS('Constraint 3'!$BU$4:$BU$764,'Constraint 3'!$BG$4:$BG$764,'Constraint 2'!AA55,'Constraint 3'!$BJ$4:$BJ$764,'Constraint 2'!AB55)/1000000</f>
        <v>0.72247948744995905</v>
      </c>
      <c r="AV55" s="175">
        <f t="shared" si="5"/>
        <v>1.6715016344005609</v>
      </c>
      <c r="BB55" s="35"/>
    </row>
    <row r="56" spans="1:54" x14ac:dyDescent="0.25">
      <c r="A56" s="14" t="s">
        <v>15</v>
      </c>
      <c r="B56" s="15" t="s">
        <v>13</v>
      </c>
      <c r="C56" s="16">
        <f t="shared" si="32"/>
        <v>2.1897910509999439</v>
      </c>
      <c r="D56" s="17">
        <f t="shared" si="33"/>
        <v>0.32153707415710847</v>
      </c>
      <c r="E56" s="17">
        <f t="shared" si="34"/>
        <v>33.462388835088845</v>
      </c>
      <c r="F56" s="17">
        <f t="shared" si="35"/>
        <v>45.247281475378472</v>
      </c>
      <c r="G56" s="17">
        <f t="shared" si="36"/>
        <v>1.7568045229331775</v>
      </c>
      <c r="H56" s="17">
        <f t="shared" si="37"/>
        <v>10.40374369282538</v>
      </c>
      <c r="I56" s="17">
        <f t="shared" si="38"/>
        <v>0.11787590541925549</v>
      </c>
      <c r="J56" s="17">
        <f t="shared" si="39"/>
        <v>9.5581449428933429E-2</v>
      </c>
      <c r="K56" s="17">
        <f t="shared" si="40"/>
        <v>0.45554379289123981</v>
      </c>
      <c r="L56" s="17">
        <f t="shared" si="41"/>
        <v>0.50030595120414867</v>
      </c>
      <c r="M56" s="17">
        <f t="shared" si="42"/>
        <v>4.4130580368403116</v>
      </c>
      <c r="N56" s="17">
        <f t="shared" si="43"/>
        <v>2.2588206344187953</v>
      </c>
      <c r="O56" s="17">
        <f t="shared" si="44"/>
        <v>0.14520646301919179</v>
      </c>
      <c r="P56" s="17">
        <f t="shared" si="45"/>
        <v>0.33460297305321157</v>
      </c>
      <c r="Q56" s="17">
        <f t="shared" si="46"/>
        <v>8.0547841424466055E-2</v>
      </c>
      <c r="R56" s="17">
        <f t="shared" si="47"/>
        <v>0.13989209818643447</v>
      </c>
      <c r="S56" s="17">
        <f t="shared" si="48"/>
        <v>4.2328292031591983E-2</v>
      </c>
      <c r="T56" s="18">
        <f t="shared" si="49"/>
        <v>5.4761436811581216E-2</v>
      </c>
      <c r="AA56" s="77">
        <v>160</v>
      </c>
      <c r="AB56" s="78" t="s">
        <v>71</v>
      </c>
      <c r="AC56" s="34" t="s">
        <v>29</v>
      </c>
      <c r="AD56" s="81">
        <f>f_values!F58</f>
        <v>0.78534156075281913</v>
      </c>
      <c r="AE56" s="78">
        <v>469414</v>
      </c>
      <c r="AF56" s="2">
        <v>602</v>
      </c>
      <c r="AG56" s="80">
        <f t="shared" si="2"/>
        <v>779.75747508305653</v>
      </c>
      <c r="AH56" s="320"/>
      <c r="AI56" s="325"/>
      <c r="AJ56" s="106">
        <v>3.0996036983442026</v>
      </c>
      <c r="AK56" s="106">
        <v>52.88310140431318</v>
      </c>
      <c r="AL56" s="103">
        <f t="shared" si="28"/>
        <v>7.30305254435505</v>
      </c>
      <c r="AM56" s="329"/>
      <c r="AN56" s="103">
        <f t="shared" si="29"/>
        <v>1.5498018491721013</v>
      </c>
      <c r="AO56" s="329"/>
      <c r="AP56" s="103">
        <f t="shared" si="30"/>
        <v>0.92988110950326075</v>
      </c>
      <c r="AQ56" s="329"/>
      <c r="AT56" s="174">
        <f t="shared" si="31"/>
        <v>0.36865032339922388</v>
      </c>
      <c r="AU56" s="121">
        <f>SUMIFS('Constraint 3'!$BU$4:$BU$764,'Constraint 3'!$BG$4:$BG$764,'Constraint 2'!AA56,'Constraint 3'!$BJ$4:$BJ$764,'Constraint 2'!AB56)/1000000</f>
        <v>0.55752933240039726</v>
      </c>
      <c r="AV56" s="175">
        <f t="shared" si="5"/>
        <v>1.5123527554772547</v>
      </c>
      <c r="BB56" s="35"/>
    </row>
    <row r="57" spans="1:54" ht="15.75" thickBot="1" x14ac:dyDescent="0.3">
      <c r="A57" s="29" t="s">
        <v>15</v>
      </c>
      <c r="B57" s="30" t="s">
        <v>14</v>
      </c>
      <c r="C57" s="31">
        <f t="shared" si="32"/>
        <v>166.2746745917523</v>
      </c>
      <c r="D57" s="32">
        <f t="shared" si="33"/>
        <v>32.670726142723346</v>
      </c>
      <c r="E57" s="32">
        <f t="shared" si="34"/>
        <v>296.70346505553601</v>
      </c>
      <c r="F57" s="32">
        <f t="shared" si="35"/>
        <v>141.1773270087798</v>
      </c>
      <c r="G57" s="32">
        <f t="shared" si="36"/>
        <v>8.0561001515149773</v>
      </c>
      <c r="H57" s="32">
        <f t="shared" si="37"/>
        <v>24.832648077947578</v>
      </c>
      <c r="I57" s="32">
        <f t="shared" si="38"/>
        <v>20.181089182966005</v>
      </c>
      <c r="J57" s="32">
        <f t="shared" si="39"/>
        <v>19.886921879261454</v>
      </c>
      <c r="K57" s="32">
        <f t="shared" si="40"/>
        <v>48.40397813063209</v>
      </c>
      <c r="L57" s="32">
        <f t="shared" si="41"/>
        <v>85.19402666684006</v>
      </c>
      <c r="M57" s="32">
        <f t="shared" si="42"/>
        <v>13.810906887778717</v>
      </c>
      <c r="N57" s="32">
        <f t="shared" si="43"/>
        <v>4.023517421081829</v>
      </c>
      <c r="O57" s="32">
        <f t="shared" si="44"/>
        <v>0.38948722985329359</v>
      </c>
      <c r="P57" s="32">
        <f t="shared" si="45"/>
        <v>1.3281194729704733</v>
      </c>
      <c r="Q57" s="32">
        <f t="shared" si="46"/>
        <v>0.73706089757000326</v>
      </c>
      <c r="R57" s="32">
        <f t="shared" si="47"/>
        <v>0.37830303280824407</v>
      </c>
      <c r="S57" s="32">
        <f t="shared" si="48"/>
        <v>0.92505690103961269</v>
      </c>
      <c r="T57" s="33">
        <f t="shared" si="49"/>
        <v>0.15410902473632615</v>
      </c>
      <c r="AA57" s="77">
        <v>160</v>
      </c>
      <c r="AB57" s="78" t="s">
        <v>73</v>
      </c>
      <c r="AC57" s="34" t="s">
        <v>30</v>
      </c>
      <c r="AD57" s="81">
        <f>f_values!F59</f>
        <v>0.71783378117994134</v>
      </c>
      <c r="AE57" s="78">
        <v>517537</v>
      </c>
      <c r="AF57" s="2">
        <v>443</v>
      </c>
      <c r="AG57" s="80">
        <f t="shared" si="2"/>
        <v>1168.2550790067721</v>
      </c>
      <c r="AH57" s="320"/>
      <c r="AI57" s="325"/>
      <c r="AJ57" s="106">
        <v>2.232070662668475</v>
      </c>
      <c r="AK57" s="106">
        <v>36.890874115061003</v>
      </c>
      <c r="AL57" s="103">
        <f t="shared" si="28"/>
        <v>5.1399333422406093</v>
      </c>
      <c r="AM57" s="329"/>
      <c r="AN57" s="103">
        <f t="shared" si="29"/>
        <v>1.1160353313342375</v>
      </c>
      <c r="AO57" s="329"/>
      <c r="AP57" s="103">
        <f t="shared" si="30"/>
        <v>0.66962119880054249</v>
      </c>
      <c r="AQ57" s="329"/>
      <c r="AT57" s="176">
        <f t="shared" si="31"/>
        <v>0.37150554161052329</v>
      </c>
      <c r="AU57" s="177">
        <f>SUMIFS('Constraint 3'!$BU$4:$BU$764,'Constraint 3'!$BG$4:$BG$764,'Constraint 2'!AA57,'Constraint 3'!$BJ$4:$BJ$764,'Constraint 2'!AB57)/1000000</f>
        <v>0.30350720490023836</v>
      </c>
      <c r="AV57" s="178">
        <f t="shared" si="5"/>
        <v>0.81696548477984043</v>
      </c>
      <c r="BB57" s="35"/>
    </row>
    <row r="58" spans="1:54" ht="15" customHeight="1" thickTop="1" x14ac:dyDescent="0.25">
      <c r="C58" s="81"/>
      <c r="AA58" s="77">
        <v>190</v>
      </c>
      <c r="AB58" s="78" t="s">
        <v>44</v>
      </c>
      <c r="AC58" s="76" t="s">
        <v>285</v>
      </c>
      <c r="AD58" s="81">
        <f>f_values!F60</f>
        <v>0.84316350273720109</v>
      </c>
      <c r="AE58" s="78">
        <v>121594</v>
      </c>
      <c r="AF58" s="2">
        <v>888</v>
      </c>
      <c r="AG58" s="80">
        <f t="shared" si="2"/>
        <v>136.93018018018017</v>
      </c>
      <c r="AH58" s="320" t="s">
        <v>10</v>
      </c>
      <c r="AI58" s="325">
        <f>SUMPRODUCT(AD58:AD62,AE58:AE62)/SUM(AE58:AE62)</f>
        <v>0.75382406784178591</v>
      </c>
      <c r="AJ58" s="106">
        <v>12.69774899593793</v>
      </c>
      <c r="AK58" s="106">
        <v>136.945912679994</v>
      </c>
      <c r="AL58" s="103">
        <f t="shared" si="28"/>
        <v>21.948128115359054</v>
      </c>
      <c r="AM58" s="329">
        <f>SUMPRODUCT(AL58:AL62,AE58:AE62)/SUM(AE58:AE62)</f>
        <v>18.563271637017422</v>
      </c>
      <c r="AN58" s="103">
        <f t="shared" si="29"/>
        <v>6.3488744979689651</v>
      </c>
      <c r="AO58" s="329">
        <f>SUMPRODUCT(AN58:AN62,AE58:AE62)/SUM(AE58:AE62)</f>
        <v>4.5462952206565195</v>
      </c>
      <c r="AP58" s="103">
        <f t="shared" si="30"/>
        <v>3.8093246987813787</v>
      </c>
      <c r="AQ58" s="329">
        <f>SUMPRODUCT(AP58:AP62,AE58:AE62)/SUM(AE58:AE62)</f>
        <v>2.7277771323939111</v>
      </c>
      <c r="AT58" s="174">
        <f t="shared" si="31"/>
        <v>0.10252362295182724</v>
      </c>
      <c r="AU58" s="121">
        <f>SUMIFS('Constraint 3'!$BU$4:$BU$764,'Constraint 3'!$BG$4:$BG$764,'Constraint 2'!AA58,'Constraint 3'!$BJ$4:$BJ$764,'Constraint 2'!AB58)/1000000</f>
        <v>0.16567382249995952</v>
      </c>
      <c r="AV58" s="175">
        <f t="shared" si="5"/>
        <v>1.6159575493913696</v>
      </c>
      <c r="BB58" s="35"/>
    </row>
    <row r="59" spans="1:54" ht="15.75" thickBot="1" x14ac:dyDescent="0.3">
      <c r="C59" s="327" t="s">
        <v>309</v>
      </c>
      <c r="D59" s="327"/>
      <c r="E59" s="327"/>
      <c r="F59" s="327"/>
      <c r="AA59" s="77">
        <v>190</v>
      </c>
      <c r="AB59" s="78" t="s">
        <v>52</v>
      </c>
      <c r="AC59" s="76" t="s">
        <v>53</v>
      </c>
      <c r="AD59" s="81">
        <f>f_values!F61</f>
        <v>0.71301375582536963</v>
      </c>
      <c r="AE59" s="78">
        <v>150778</v>
      </c>
      <c r="AF59" s="2">
        <v>1380</v>
      </c>
      <c r="AG59" s="80">
        <f t="shared" si="2"/>
        <v>109.25942028985507</v>
      </c>
      <c r="AH59" s="320"/>
      <c r="AI59" s="325"/>
      <c r="AJ59" s="106">
        <v>8.9643646124323748</v>
      </c>
      <c r="AK59" s="106">
        <v>133.54393868323029</v>
      </c>
      <c r="AL59" s="103">
        <f t="shared" si="28"/>
        <v>19.181230866404071</v>
      </c>
      <c r="AM59" s="329"/>
      <c r="AN59" s="103">
        <f t="shared" si="29"/>
        <v>4.4821823062161874</v>
      </c>
      <c r="AO59" s="329"/>
      <c r="AP59" s="103">
        <f t="shared" si="30"/>
        <v>2.6893093837297122</v>
      </c>
      <c r="AQ59" s="329"/>
      <c r="AT59" s="174">
        <f t="shared" si="31"/>
        <v>0.10750678807583758</v>
      </c>
      <c r="AU59" s="121">
        <f>SUMIFS('Constraint 3'!$BU$4:$BU$764,'Constraint 3'!$BG$4:$BG$764,'Constraint 2'!AA59,'Constraint 3'!$BJ$4:$BJ$764,'Constraint 2'!AB59)/1000000</f>
        <v>0.21720590930055586</v>
      </c>
      <c r="AV59" s="175">
        <f t="shared" si="5"/>
        <v>2.0203925090510024</v>
      </c>
      <c r="BB59" s="35"/>
    </row>
    <row r="60" spans="1:54" ht="16.5" thickTop="1" thickBot="1" x14ac:dyDescent="0.3">
      <c r="C60" s="322" t="s">
        <v>16</v>
      </c>
      <c r="D60" s="322"/>
      <c r="E60" s="323" t="s">
        <v>17</v>
      </c>
      <c r="F60" s="324"/>
      <c r="G60" s="78"/>
      <c r="H60" s="238"/>
      <c r="I60" s="309" t="s">
        <v>316</v>
      </c>
      <c r="J60" s="309"/>
      <c r="K60" s="309"/>
      <c r="L60" s="310"/>
      <c r="N60" s="327"/>
      <c r="O60" s="327"/>
      <c r="P60" s="327"/>
      <c r="Q60" s="327"/>
      <c r="AA60" s="77">
        <v>190</v>
      </c>
      <c r="AB60" s="78" t="s">
        <v>61</v>
      </c>
      <c r="AC60" s="34" t="s">
        <v>24</v>
      </c>
      <c r="AD60" s="81">
        <f>f_values!F62</f>
        <v>0.60870113119544311</v>
      </c>
      <c r="AE60" s="78">
        <v>54688</v>
      </c>
      <c r="AF60" s="2">
        <v>540</v>
      </c>
      <c r="AG60" s="80">
        <f t="shared" si="2"/>
        <v>101.27407407407408</v>
      </c>
      <c r="AH60" s="320"/>
      <c r="AI60" s="325"/>
      <c r="AJ60" s="106">
        <v>7.6043318415385457</v>
      </c>
      <c r="AK60" s="106">
        <v>114.63967560151784</v>
      </c>
      <c r="AL60" s="103">
        <f t="shared" si="28"/>
        <v>16.40678325715184</v>
      </c>
      <c r="AM60" s="329"/>
      <c r="AN60" s="103">
        <f t="shared" si="29"/>
        <v>3.8021659207692728</v>
      </c>
      <c r="AO60" s="329"/>
      <c r="AP60" s="103">
        <f t="shared" si="30"/>
        <v>2.2812995524615638</v>
      </c>
      <c r="AQ60" s="329"/>
      <c r="AT60" s="174">
        <f t="shared" si="31"/>
        <v>3.3288647462816394E-2</v>
      </c>
      <c r="AU60" s="121">
        <f>SUMIFS('Constraint 3'!$BU$4:$BU$764,'Constraint 3'!$BG$4:$BG$764,'Constraint 2'!AA60,'Constraint 3'!$BJ$4:$BJ$764,'Constraint 2'!AB60)/1000000</f>
        <v>8.8253470699846515E-2</v>
      </c>
      <c r="AV60" s="175">
        <f t="shared" si="5"/>
        <v>2.6511582003572278</v>
      </c>
      <c r="BB60" s="35"/>
    </row>
    <row r="61" spans="1:54" ht="15.75" thickBot="1" x14ac:dyDescent="0.3">
      <c r="C61" s="92" t="s">
        <v>10</v>
      </c>
      <c r="D61" s="93" t="s">
        <v>9</v>
      </c>
      <c r="E61" s="93" t="s">
        <v>10</v>
      </c>
      <c r="F61" s="94" t="s">
        <v>9</v>
      </c>
      <c r="H61" s="236"/>
      <c r="I61" s="311" t="s">
        <v>312</v>
      </c>
      <c r="J61" s="311"/>
      <c r="K61" s="311" t="s">
        <v>17</v>
      </c>
      <c r="L61" s="312"/>
      <c r="AA61" s="77">
        <v>190</v>
      </c>
      <c r="AB61" s="78" t="s">
        <v>63</v>
      </c>
      <c r="AC61" s="34" t="s">
        <v>25</v>
      </c>
      <c r="AD61" s="81">
        <f>f_values!F63</f>
        <v>0.79034558410225508</v>
      </c>
      <c r="AE61" s="78">
        <v>36324</v>
      </c>
      <c r="AF61" s="2">
        <v>317</v>
      </c>
      <c r="AG61" s="80">
        <f t="shared" si="2"/>
        <v>114.58675078864353</v>
      </c>
      <c r="AH61" s="320"/>
      <c r="AI61" s="325"/>
      <c r="AJ61" s="106">
        <v>5.7218381979366244</v>
      </c>
      <c r="AK61" s="106">
        <v>119.00732775036775</v>
      </c>
      <c r="AL61" s="103">
        <f t="shared" si="28"/>
        <v>15.619927603695581</v>
      </c>
      <c r="AM61" s="329"/>
      <c r="AN61" s="103">
        <f t="shared" si="29"/>
        <v>2.8609190989683122</v>
      </c>
      <c r="AO61" s="329"/>
      <c r="AP61" s="103">
        <f t="shared" si="30"/>
        <v>1.7165514593809872</v>
      </c>
      <c r="AQ61" s="329"/>
      <c r="AT61" s="174">
        <f t="shared" si="31"/>
        <v>2.8708512996930311E-2</v>
      </c>
      <c r="AU61" s="121">
        <f>SUMIFS('Constraint 3'!$BU$4:$BU$764,'Constraint 3'!$BG$4:$BG$764,'Constraint 2'!AA61,'Constraint 3'!$BJ$4:$BJ$764,'Constraint 2'!AB61)/1000000</f>
        <v>7.0382639449819748E-2</v>
      </c>
      <c r="AV61" s="175">
        <f t="shared" si="5"/>
        <v>2.4516295726408917</v>
      </c>
      <c r="BB61" s="35"/>
    </row>
    <row r="62" spans="1:54" x14ac:dyDescent="0.25">
      <c r="A62" s="9" t="s">
        <v>7</v>
      </c>
      <c r="B62" s="87" t="s">
        <v>8</v>
      </c>
      <c r="C62" s="95">
        <f>SUM(C48,E48,G48,I48)</f>
        <v>100.90871797262771</v>
      </c>
      <c r="D62" s="96">
        <f>SUM(D48,F48,H48,J48)</f>
        <v>45.928627313361474</v>
      </c>
      <c r="E62" s="96">
        <f t="shared" ref="E62:E71" si="50">SUM(M48,O48,Q48,S48)</f>
        <v>502.17976118987639</v>
      </c>
      <c r="F62" s="97">
        <f t="shared" ref="F62:F71" si="51">SUM(N48,P48,R48,T48)</f>
        <v>150.60723366968276</v>
      </c>
      <c r="H62" s="236" t="s">
        <v>313</v>
      </c>
      <c r="I62" s="313">
        <f>SUM(C62:D63,C67:D68)/1000</f>
        <v>0.80668701217784267</v>
      </c>
      <c r="J62" s="313"/>
      <c r="K62" s="313">
        <f>SUM(E62:F63,E67:F68)/1000</f>
        <v>1.0918269095930389</v>
      </c>
      <c r="L62" s="314"/>
      <c r="AA62" s="77">
        <v>190</v>
      </c>
      <c r="AB62" s="78" t="s">
        <v>65</v>
      </c>
      <c r="AC62" s="34" t="s">
        <v>26</v>
      </c>
      <c r="AD62" s="81">
        <f>f_values!F64</f>
        <v>0.79243714283534461</v>
      </c>
      <c r="AE62" s="78">
        <v>49207</v>
      </c>
      <c r="AF62" s="2">
        <v>388</v>
      </c>
      <c r="AG62" s="80">
        <f t="shared" si="2"/>
        <v>126.8221649484536</v>
      </c>
      <c r="AH62" s="320"/>
      <c r="AI62" s="325"/>
      <c r="AJ62" s="106">
        <v>4.7191694956911157</v>
      </c>
      <c r="AK62" s="106">
        <v>98.074982140314944</v>
      </c>
      <c r="AL62" s="103">
        <f t="shared" si="28"/>
        <v>12.87495838623072</v>
      </c>
      <c r="AM62" s="329"/>
      <c r="AN62" s="103">
        <f t="shared" si="29"/>
        <v>2.3595847478455578</v>
      </c>
      <c r="AO62" s="329"/>
      <c r="AP62" s="103">
        <f t="shared" si="30"/>
        <v>1.4157508487073347</v>
      </c>
      <c r="AQ62" s="329"/>
      <c r="AT62" s="174">
        <f t="shared" si="31"/>
        <v>3.8993454487498802E-2</v>
      </c>
      <c r="AU62" s="121">
        <f>SUMIFS('Constraint 3'!$BU$4:$BU$764,'Constraint 3'!$BG$4:$BG$764,'Constraint 2'!AA62,'Constraint 3'!$BJ$4:$BJ$764,'Constraint 2'!AB62)/1000000</f>
        <v>0.10639383390025585</v>
      </c>
      <c r="AV62" s="175">
        <f t="shared" si="5"/>
        <v>2.7285049580402125</v>
      </c>
      <c r="BB62" s="35"/>
    </row>
    <row r="63" spans="1:54" ht="15" customHeight="1" x14ac:dyDescent="0.25">
      <c r="A63" s="14" t="s">
        <v>7</v>
      </c>
      <c r="B63" s="88" t="s">
        <v>11</v>
      </c>
      <c r="C63" s="98">
        <f t="shared" ref="C63:C71" si="52">SUM(C49,E49,G49,I49)</f>
        <v>105.14103157973118</v>
      </c>
      <c r="D63" s="86">
        <f t="shared" ref="D63:D71" si="53">SUM(D49,F49,H49,J49)</f>
        <v>48.259695530489211</v>
      </c>
      <c r="E63" s="86">
        <f t="shared" si="50"/>
        <v>27.870876389642184</v>
      </c>
      <c r="F63" s="99">
        <f t="shared" si="51"/>
        <v>13.07167699831454</v>
      </c>
      <c r="H63" s="236" t="s">
        <v>314</v>
      </c>
      <c r="I63" s="313">
        <f>SUM(C64:D65,C69:D70)/1000</f>
        <v>1.0466201546028744</v>
      </c>
      <c r="J63" s="313"/>
      <c r="K63" s="313">
        <f>SUM(E64:F65,E69:F70)/1000</f>
        <v>0.39499297529456839</v>
      </c>
      <c r="L63" s="314"/>
      <c r="AA63" s="77">
        <v>190</v>
      </c>
      <c r="AB63" s="78" t="s">
        <v>67</v>
      </c>
      <c r="AC63" s="34" t="s">
        <v>27</v>
      </c>
      <c r="AD63" s="81">
        <f>f_values!F65</f>
        <v>0.71685984089129418</v>
      </c>
      <c r="AE63" s="78">
        <v>26739</v>
      </c>
      <c r="AF63" s="2">
        <v>230</v>
      </c>
      <c r="AG63" s="80">
        <f t="shared" si="2"/>
        <v>116.25652173913043</v>
      </c>
      <c r="AH63" s="320" t="s">
        <v>9</v>
      </c>
      <c r="AI63" s="325">
        <f>SUMPRODUCT(AD63:AD66,AE63:AE66)/SUM(AE63:AE66)</f>
        <v>0.63668378823038141</v>
      </c>
      <c r="AJ63" s="106">
        <v>4.3620288672400305</v>
      </c>
      <c r="AK63" s="106">
        <v>81.570639680217838</v>
      </c>
      <c r="AL63" s="103">
        <f t="shared" si="28"/>
        <v>10.992382731727805</v>
      </c>
      <c r="AM63" s="329">
        <f>SUMPRODUCT(AL63:AL66,AE63:AE66)/SUM(AE63:AE66)</f>
        <v>9.3969142686952534</v>
      </c>
      <c r="AN63" s="103">
        <f t="shared" si="29"/>
        <v>2.1810144336200152</v>
      </c>
      <c r="AO63" s="329">
        <f>SUMPRODUCT(AN63:AN66,AE63:AE66)/SUM(AE63:AE66)</f>
        <v>2.4274374378577646</v>
      </c>
      <c r="AP63" s="103">
        <f t="shared" si="30"/>
        <v>1.3086086601720091</v>
      </c>
      <c r="AQ63" s="329">
        <f>SUMPRODUCT(AP63:AP66,AE63:AE66)/SUM(AE63:AE66)</f>
        <v>1.456462462714659</v>
      </c>
      <c r="AT63" s="174">
        <f t="shared" si="31"/>
        <v>1.9168115285592313E-2</v>
      </c>
      <c r="AU63" s="121">
        <f>SUMIFS('Constraint 3'!$BU$4:$BU$764,'Constraint 3'!$BG$4:$BG$764,'Constraint 2'!AA63,'Constraint 3'!$BJ$4:$BJ$764,'Constraint 2'!AB63)/1000000</f>
        <v>4.7656865900002073E-2</v>
      </c>
      <c r="AV63" s="175">
        <f t="shared" si="5"/>
        <v>2.4862572657742352</v>
      </c>
      <c r="BB63" s="35"/>
    </row>
    <row r="64" spans="1:54" ht="15.75" thickBot="1" x14ac:dyDescent="0.3">
      <c r="A64" s="14" t="s">
        <v>7</v>
      </c>
      <c r="B64" s="88" t="s">
        <v>12</v>
      </c>
      <c r="C64" s="98">
        <f t="shared" si="52"/>
        <v>108.92075917007222</v>
      </c>
      <c r="D64" s="86">
        <f t="shared" si="53"/>
        <v>94.066488819910035</v>
      </c>
      <c r="E64" s="86">
        <f t="shared" si="50"/>
        <v>97.85778547798995</v>
      </c>
      <c r="F64" s="99">
        <f t="shared" si="51"/>
        <v>58.661890334410877</v>
      </c>
      <c r="H64" s="237" t="s">
        <v>14</v>
      </c>
      <c r="I64" s="307">
        <f>SUM(C66:D66,C71:D71)/1000</f>
        <v>1.0964769165652792</v>
      </c>
      <c r="J64" s="307"/>
      <c r="K64" s="307">
        <f>SUM(E66:F66,E71:F71)/1000</f>
        <v>3.6536730063325015E-2</v>
      </c>
      <c r="L64" s="308"/>
      <c r="AA64" s="77">
        <v>190</v>
      </c>
      <c r="AB64" s="78" t="s">
        <v>69</v>
      </c>
      <c r="AC64" s="34" t="s">
        <v>28</v>
      </c>
      <c r="AD64" s="81">
        <f>f_values!F66</f>
        <v>0.65005697109862481</v>
      </c>
      <c r="AE64" s="78">
        <v>67588</v>
      </c>
      <c r="AF64" s="2">
        <v>615</v>
      </c>
      <c r="AG64" s="80">
        <f t="shared" si="2"/>
        <v>109.89918699186993</v>
      </c>
      <c r="AH64" s="320"/>
      <c r="AI64" s="325"/>
      <c r="AJ64" s="106">
        <v>7.6341244437090623</v>
      </c>
      <c r="AK64" s="106">
        <v>72.70985133420163</v>
      </c>
      <c r="AL64" s="103">
        <f t="shared" si="28"/>
        <v>12.233166021831053</v>
      </c>
      <c r="AM64" s="329"/>
      <c r="AN64" s="103">
        <f t="shared" si="29"/>
        <v>3.8170622218545311</v>
      </c>
      <c r="AO64" s="329"/>
      <c r="AP64" s="103">
        <f t="shared" si="30"/>
        <v>2.2902373331127186</v>
      </c>
      <c r="AQ64" s="329"/>
      <c r="AT64" s="174">
        <f t="shared" si="31"/>
        <v>4.3936050562613856E-2</v>
      </c>
      <c r="AU64" s="121">
        <f>SUMIFS('Constraint 3'!$BU$4:$BU$764,'Constraint 3'!$BG$4:$BG$764,'Constraint 2'!AA64,'Constraint 3'!$BJ$4:$BJ$764,'Constraint 2'!AB64)/1000000</f>
        <v>0.14246278180016717</v>
      </c>
      <c r="AV64" s="175">
        <f t="shared" si="5"/>
        <v>3.2425031375348938</v>
      </c>
      <c r="BB64" s="35"/>
    </row>
    <row r="65" spans="1:54" ht="15.75" thickTop="1" x14ac:dyDescent="0.25">
      <c r="A65" s="14" t="s">
        <v>7</v>
      </c>
      <c r="B65" s="88" t="s">
        <v>13</v>
      </c>
      <c r="C65" s="98">
        <f t="shared" si="52"/>
        <v>90.63437785011071</v>
      </c>
      <c r="D65" s="86">
        <f t="shared" si="53"/>
        <v>91.272871116027574</v>
      </c>
      <c r="E65" s="86">
        <f t="shared" si="50"/>
        <v>17.315885447719747</v>
      </c>
      <c r="F65" s="99">
        <f t="shared" si="51"/>
        <v>10.679064478913924</v>
      </c>
      <c r="AA65" s="77">
        <v>190</v>
      </c>
      <c r="AB65" s="78" t="s">
        <v>71</v>
      </c>
      <c r="AC65" s="34" t="s">
        <v>29</v>
      </c>
      <c r="AD65" s="81">
        <f>f_values!F67</f>
        <v>0.8001805707595383</v>
      </c>
      <c r="AE65" s="78">
        <v>45183</v>
      </c>
      <c r="AF65" s="2">
        <v>618</v>
      </c>
      <c r="AG65" s="80">
        <f t="shared" si="2"/>
        <v>73.111650485436897</v>
      </c>
      <c r="AH65" s="320"/>
      <c r="AI65" s="325"/>
      <c r="AJ65" s="106">
        <v>3.0996036983442026</v>
      </c>
      <c r="AK65" s="106">
        <v>57.717817913145126</v>
      </c>
      <c r="AL65" s="103">
        <f t="shared" si="28"/>
        <v>7.7865241952382451</v>
      </c>
      <c r="AM65" s="329"/>
      <c r="AN65" s="103">
        <f t="shared" si="29"/>
        <v>1.5498018491721013</v>
      </c>
      <c r="AO65" s="329"/>
      <c r="AP65" s="103">
        <f t="shared" si="30"/>
        <v>0.92988110950326075</v>
      </c>
      <c r="AQ65" s="329"/>
      <c r="AT65" s="174">
        <f t="shared" si="31"/>
        <v>3.6154558728628217E-2</v>
      </c>
      <c r="AU65" s="121">
        <f>SUMIFS('Constraint 3'!$BU$4:$BU$764,'Constraint 3'!$BG$4:$BG$764,'Constraint 2'!AA65,'Constraint 3'!$BJ$4:$BJ$764,'Constraint 2'!AB65)/1000000</f>
        <v>0.10142769015033708</v>
      </c>
      <c r="AV65" s="175">
        <f t="shared" si="5"/>
        <v>2.8053914559334316</v>
      </c>
      <c r="BB65" s="35"/>
    </row>
    <row r="66" spans="1:54" ht="15.75" thickBot="1" x14ac:dyDescent="0.3">
      <c r="A66" s="39" t="s">
        <v>7</v>
      </c>
      <c r="B66" s="89" t="s">
        <v>14</v>
      </c>
      <c r="C66" s="98">
        <f t="shared" si="52"/>
        <v>256.23797736781711</v>
      </c>
      <c r="D66" s="86">
        <f t="shared" si="53"/>
        <v>130.45598710698073</v>
      </c>
      <c r="E66" s="86">
        <f t="shared" si="50"/>
        <v>9.6578229512884501</v>
      </c>
      <c r="F66" s="99">
        <f t="shared" si="51"/>
        <v>5.1323462441980645</v>
      </c>
      <c r="AA66" s="77">
        <v>190</v>
      </c>
      <c r="AB66" s="78" t="s">
        <v>73</v>
      </c>
      <c r="AC66" s="34" t="s">
        <v>30</v>
      </c>
      <c r="AD66" s="81">
        <f>f_values!F68</f>
        <v>0.34966975294656077</v>
      </c>
      <c r="AE66" s="78">
        <v>36357</v>
      </c>
      <c r="AF66" s="2">
        <v>435</v>
      </c>
      <c r="AG66" s="80">
        <f t="shared" si="2"/>
        <v>83.57931034482759</v>
      </c>
      <c r="AH66" s="320"/>
      <c r="AI66" s="325"/>
      <c r="AJ66" s="106">
        <v>2.232070662668475</v>
      </c>
      <c r="AK66" s="106">
        <v>35.013792812464459</v>
      </c>
      <c r="AL66" s="103">
        <f t="shared" si="28"/>
        <v>4.9522252119809549</v>
      </c>
      <c r="AM66" s="329"/>
      <c r="AN66" s="103">
        <f t="shared" si="29"/>
        <v>1.1160353313342375</v>
      </c>
      <c r="AO66" s="329"/>
      <c r="AP66" s="103">
        <f t="shared" si="30"/>
        <v>0.66962119880054249</v>
      </c>
      <c r="AQ66" s="329"/>
      <c r="AT66" s="176">
        <f t="shared" si="31"/>
        <v>1.271294320787811E-2</v>
      </c>
      <c r="AU66" s="177">
        <f>SUMIFS('Constraint 3'!$BU$4:$BU$764,'Constraint 3'!$BG$4:$BG$764,'Constraint 2'!AA66,'Constraint 3'!$BJ$4:$BJ$764,'Constraint 2'!AB66)/1000000</f>
        <v>6.480397695011457E-2</v>
      </c>
      <c r="AV66" s="178">
        <f t="shared" si="5"/>
        <v>5.0974802522484381</v>
      </c>
      <c r="BB66" s="35"/>
    </row>
    <row r="67" spans="1:54" ht="15" customHeight="1" x14ac:dyDescent="0.25">
      <c r="A67" s="38" t="s">
        <v>15</v>
      </c>
      <c r="B67" s="90" t="s">
        <v>8</v>
      </c>
      <c r="C67" s="98">
        <f t="shared" si="52"/>
        <v>234.51227781227021</v>
      </c>
      <c r="D67" s="86">
        <f t="shared" si="53"/>
        <v>249.68305653662273</v>
      </c>
      <c r="E67" s="86">
        <f t="shared" si="50"/>
        <v>270.35513013545477</v>
      </c>
      <c r="F67" s="99">
        <f t="shared" si="51"/>
        <v>126.0568859391918</v>
      </c>
      <c r="AA67" s="77">
        <v>5101</v>
      </c>
      <c r="AB67" s="78" t="s">
        <v>44</v>
      </c>
      <c r="AC67" s="76" t="s">
        <v>285</v>
      </c>
      <c r="AD67" s="81">
        <f>f_values!F186</f>
        <v>1.0076250603848607</v>
      </c>
      <c r="AE67">
        <v>31329</v>
      </c>
      <c r="AF67">
        <v>275</v>
      </c>
      <c r="AG67" s="80">
        <f t="shared" si="2"/>
        <v>113.92363636363636</v>
      </c>
      <c r="AH67" s="320" t="s">
        <v>10</v>
      </c>
      <c r="AI67" s="325">
        <f>SUMPRODUCT(AD67:AD71,AE67:AE71)/SUM(AE67:AE71)</f>
        <v>1.0649829974170499</v>
      </c>
      <c r="AJ67" s="106">
        <v>4.9955495710763236</v>
      </c>
      <c r="AK67" s="106">
        <v>163.03906849269259</v>
      </c>
      <c r="AL67" s="103">
        <f t="shared" si="28"/>
        <v>19.55101407046887</v>
      </c>
      <c r="AM67" s="329">
        <f>SUMPRODUCT(AL67:AL71,AE67:AE71)/SUM(AE67:AE71)</f>
        <v>106.22132603734508</v>
      </c>
      <c r="AN67" s="103">
        <f t="shared" si="29"/>
        <v>2.4977747855381618</v>
      </c>
      <c r="AO67" s="329">
        <f>SUMPRODUCT(AN67:AN71,AE67:AE71)/SUM(AE67:AE71)</f>
        <v>71.459718441015795</v>
      </c>
      <c r="AP67" s="103">
        <f t="shared" si="30"/>
        <v>1.4986648713228969</v>
      </c>
      <c r="AQ67" s="329">
        <f>SUMPRODUCT(AP67:AP71,AE67:AE71)/SUM(AE67:AE71)</f>
        <v>42.875831064609478</v>
      </c>
      <c r="AT67" s="174">
        <f t="shared" si="31"/>
        <v>3.1567885516797296E-2</v>
      </c>
      <c r="AU67" s="121">
        <f>SUMIFS('Constraint 3'!$BU$4:$BU$764,'Constraint 3'!$BG$4:$BG$764,'Constraint 2'!AA67,'Constraint 3'!$BJ$4:$BJ$764,'Constraint 2'!AB67)/1000000</f>
        <v>3.4945018549952335E-2</v>
      </c>
      <c r="AV67" s="175">
        <f t="shared" si="5"/>
        <v>1.1069800202917635</v>
      </c>
      <c r="BB67" s="35"/>
    </row>
    <row r="68" spans="1:54" x14ac:dyDescent="0.25">
      <c r="A68" s="14" t="s">
        <v>15</v>
      </c>
      <c r="B68" s="88" t="s">
        <v>11</v>
      </c>
      <c r="C68" s="98">
        <f t="shared" si="52"/>
        <v>8.4420306798226559</v>
      </c>
      <c r="D68" s="86">
        <f t="shared" si="53"/>
        <v>13.811574752917576</v>
      </c>
      <c r="E68" s="86">
        <f t="shared" si="50"/>
        <v>1.1238535685698443</v>
      </c>
      <c r="F68" s="99">
        <f t="shared" si="51"/>
        <v>0.56149170230673451</v>
      </c>
      <c r="AA68" s="77">
        <v>5101</v>
      </c>
      <c r="AB68" s="78" t="s">
        <v>52</v>
      </c>
      <c r="AC68" s="76" t="s">
        <v>53</v>
      </c>
      <c r="AD68" s="81">
        <f>f_values!F187</f>
        <v>0.85803825781507415</v>
      </c>
      <c r="AE68">
        <v>54535</v>
      </c>
      <c r="AF68">
        <v>581</v>
      </c>
      <c r="AG68" s="80">
        <f t="shared" si="2"/>
        <v>93.864027538726333</v>
      </c>
      <c r="AH68" s="320"/>
      <c r="AI68" s="325"/>
      <c r="AJ68" s="106">
        <v>4.2712811520610074</v>
      </c>
      <c r="AK68" s="106">
        <v>153.2749725657763</v>
      </c>
      <c r="AL68" s="103">
        <f t="shared" ref="AL68:AL84" si="54">AJ68*$X$13+AK68*$Y$13</f>
        <v>18.103830005417283</v>
      </c>
      <c r="AM68" s="329"/>
      <c r="AN68" s="103">
        <f t="shared" ref="AN68:AN84" si="55">AJ68*$X$14+AK68*$Y$14</f>
        <v>2.1356405760305037</v>
      </c>
      <c r="AO68" s="329"/>
      <c r="AP68" s="103">
        <f t="shared" ref="AP68:AP84" si="56">AJ68*$X$15+AK68*$Y$15</f>
        <v>1.2813843456183023</v>
      </c>
      <c r="AQ68" s="329"/>
      <c r="AT68" s="174">
        <f t="shared" ref="AT68:AT84" si="57">(AD68*AE68)/1000000</f>
        <v>4.6793116389945072E-2</v>
      </c>
      <c r="AU68" s="121">
        <f>SUMIFS('Constraint 3'!$BU$4:$BU$764,'Constraint 3'!$BG$4:$BG$764,'Constraint 2'!AA68,'Constraint 3'!$BJ$4:$BJ$764,'Constraint 2'!AB68)/1000000</f>
        <v>6.2589650549891795E-2</v>
      </c>
      <c r="AV68" s="175">
        <f t="shared" si="5"/>
        <v>1.3375824347390781</v>
      </c>
      <c r="BB68" s="35"/>
    </row>
    <row r="69" spans="1:54" x14ac:dyDescent="0.25">
      <c r="A69" s="14" t="s">
        <v>15</v>
      </c>
      <c r="B69" s="88" t="s">
        <v>12</v>
      </c>
      <c r="C69" s="98">
        <f t="shared" si="52"/>
        <v>271.36443686878971</v>
      </c>
      <c r="D69" s="86">
        <f t="shared" si="53"/>
        <v>296.76621677173318</v>
      </c>
      <c r="E69" s="86">
        <f t="shared" si="50"/>
        <v>129.55340203737532</v>
      </c>
      <c r="F69" s="99">
        <f t="shared" si="51"/>
        <v>73.455729742372952</v>
      </c>
      <c r="AA69" s="77">
        <v>5101</v>
      </c>
      <c r="AB69" s="78" t="s">
        <v>61</v>
      </c>
      <c r="AC69" s="34" t="s">
        <v>24</v>
      </c>
      <c r="AD69" s="81">
        <f>f_values!F188</f>
        <v>0.81599462480955232</v>
      </c>
      <c r="AE69">
        <v>111702</v>
      </c>
      <c r="AF69">
        <v>1725</v>
      </c>
      <c r="AG69" s="80">
        <f t="shared" ref="AG69:AG84" si="58">AE69/AF69</f>
        <v>64.754782608695649</v>
      </c>
      <c r="AH69" s="320"/>
      <c r="AI69" s="325"/>
      <c r="AJ69" s="106">
        <v>32.873188650327151</v>
      </c>
      <c r="AK69" s="106">
        <v>150.83935275516535</v>
      </c>
      <c r="AL69" s="103">
        <f t="shared" si="54"/>
        <v>36.451507898229188</v>
      </c>
      <c r="AM69" s="329"/>
      <c r="AN69" s="103">
        <f t="shared" si="55"/>
        <v>16.436594325163576</v>
      </c>
      <c r="AO69" s="329"/>
      <c r="AP69" s="103">
        <f t="shared" si="56"/>
        <v>9.8619565950981443</v>
      </c>
      <c r="AQ69" s="329"/>
      <c r="AT69" s="174">
        <f t="shared" si="57"/>
        <v>9.1148231580476607E-2</v>
      </c>
      <c r="AU69" s="121">
        <f>SUMIFS('Constraint 3'!$BU$4:$BU$764,'Constraint 3'!$BG$4:$BG$764,'Constraint 2'!AA69,'Constraint 3'!$BJ$4:$BJ$764,'Constraint 2'!AB69)/1000000</f>
        <v>0.15966405654999125</v>
      </c>
      <c r="AV69" s="175">
        <f t="shared" ref="AV69:AV84" si="59">AU69/AT69</f>
        <v>1.7516967008736821</v>
      </c>
      <c r="BB69" s="35"/>
    </row>
    <row r="70" spans="1:54" x14ac:dyDescent="0.25">
      <c r="A70" s="14" t="s">
        <v>15</v>
      </c>
      <c r="B70" s="88" t="s">
        <v>13</v>
      </c>
      <c r="C70" s="98">
        <f t="shared" si="52"/>
        <v>37.526860314441222</v>
      </c>
      <c r="D70" s="86">
        <f t="shared" si="53"/>
        <v>56.068143691789892</v>
      </c>
      <c r="E70" s="86">
        <f t="shared" si="50"/>
        <v>4.6811406333155618</v>
      </c>
      <c r="F70" s="99">
        <f t="shared" si="51"/>
        <v>2.7880771424700228</v>
      </c>
      <c r="AA70" s="77">
        <v>5101</v>
      </c>
      <c r="AB70" s="78" t="s">
        <v>63</v>
      </c>
      <c r="AC70" s="34" t="s">
        <v>25</v>
      </c>
      <c r="AD70" s="81">
        <f>f_values!F189</f>
        <v>1.016633666387879</v>
      </c>
      <c r="AE70">
        <v>110508</v>
      </c>
      <c r="AF70">
        <v>1781</v>
      </c>
      <c r="AG70" s="80">
        <f t="shared" si="58"/>
        <v>62.048287478944417</v>
      </c>
      <c r="AH70" s="320"/>
      <c r="AI70" s="325"/>
      <c r="AJ70" s="106">
        <v>62.084190705368869</v>
      </c>
      <c r="AK70" s="106">
        <v>191.81830912174161</v>
      </c>
      <c r="AL70" s="103">
        <f t="shared" si="54"/>
        <v>59.53655487066392</v>
      </c>
      <c r="AM70" s="329"/>
      <c r="AN70" s="103">
        <f t="shared" si="55"/>
        <v>31.042095352684434</v>
      </c>
      <c r="AO70" s="329"/>
      <c r="AP70" s="103">
        <f t="shared" si="56"/>
        <v>18.625257211610659</v>
      </c>
      <c r="AQ70" s="329"/>
      <c r="AT70" s="174">
        <f t="shared" si="57"/>
        <v>0.11234615320519173</v>
      </c>
      <c r="AU70" s="121">
        <f>SUMIFS('Constraint 3'!$BU$4:$BU$764,'Constraint 3'!$BG$4:$BG$764,'Constraint 2'!AA70,'Constraint 3'!$BJ$4:$BJ$764,'Constraint 2'!AB70)/1000000</f>
        <v>0.167186130250292</v>
      </c>
      <c r="AV70" s="175">
        <f t="shared" si="59"/>
        <v>1.4881339990781812</v>
      </c>
      <c r="BB70" s="35"/>
    </row>
    <row r="71" spans="1:54" ht="15.75" thickBot="1" x14ac:dyDescent="0.3">
      <c r="A71" s="29" t="s">
        <v>15</v>
      </c>
      <c r="B71" s="91" t="s">
        <v>14</v>
      </c>
      <c r="C71" s="100">
        <f t="shared" si="52"/>
        <v>491.21532898176929</v>
      </c>
      <c r="D71" s="101">
        <f t="shared" si="53"/>
        <v>218.56762310871216</v>
      </c>
      <c r="E71" s="101">
        <f t="shared" si="50"/>
        <v>15.862511916241626</v>
      </c>
      <c r="F71" s="102">
        <f t="shared" si="51"/>
        <v>5.8840489515968724</v>
      </c>
      <c r="AA71" s="77">
        <v>5101</v>
      </c>
      <c r="AB71" s="78" t="s">
        <v>65</v>
      </c>
      <c r="AC71" s="34" t="s">
        <v>26</v>
      </c>
      <c r="AD71" s="81">
        <f>f_values!F190</f>
        <v>1.1546667938707729</v>
      </c>
      <c r="AE71">
        <v>515569</v>
      </c>
      <c r="AF71">
        <v>7949</v>
      </c>
      <c r="AG71" s="80">
        <f t="shared" si="58"/>
        <v>64.859604981758707</v>
      </c>
      <c r="AH71" s="320"/>
      <c r="AI71" s="325"/>
      <c r="AJ71" s="106">
        <v>207.13493867280522</v>
      </c>
      <c r="AK71" s="106">
        <v>112.93627106231833</v>
      </c>
      <c r="AL71" s="103">
        <f t="shared" si="54"/>
        <v>145.93133724355525</v>
      </c>
      <c r="AM71" s="329"/>
      <c r="AN71" s="103">
        <f t="shared" si="55"/>
        <v>103.56746933640261</v>
      </c>
      <c r="AO71" s="329"/>
      <c r="AP71" s="103">
        <f t="shared" si="56"/>
        <v>62.140481601841564</v>
      </c>
      <c r="AQ71" s="329"/>
      <c r="AT71" s="174">
        <f t="shared" si="57"/>
        <v>0.5953104042491606</v>
      </c>
      <c r="AU71" s="121">
        <f>SUMIFS('Constraint 3'!$BU$4:$BU$764,'Constraint 3'!$BG$4:$BG$764,'Constraint 2'!AA71,'Constraint 3'!$BJ$4:$BJ$764,'Constraint 2'!AB71)/1000000</f>
        <v>0.81814042924994412</v>
      </c>
      <c r="AV71" s="175">
        <f t="shared" si="59"/>
        <v>1.3743089712699199</v>
      </c>
      <c r="BB71" s="35"/>
    </row>
    <row r="72" spans="1:54" ht="15" customHeight="1" thickTop="1" x14ac:dyDescent="0.25">
      <c r="AA72" s="77">
        <v>5101</v>
      </c>
      <c r="AB72" s="78" t="s">
        <v>67</v>
      </c>
      <c r="AC72" s="34" t="s">
        <v>27</v>
      </c>
      <c r="AD72" s="81">
        <f>f_values!F191</f>
        <v>0.80400250936242534</v>
      </c>
      <c r="AE72">
        <v>246805</v>
      </c>
      <c r="AF72">
        <v>3578</v>
      </c>
      <c r="AG72" s="80">
        <f t="shared" si="58"/>
        <v>68.978479597540527</v>
      </c>
      <c r="AH72" s="320" t="s">
        <v>9</v>
      </c>
      <c r="AI72" s="325">
        <f>SUMPRODUCT(AD72:AD75,AE72:AE75)/SUM(AE72:AE75)</f>
        <v>0.99749666083179023</v>
      </c>
      <c r="AJ72" s="106">
        <v>208.297461417156</v>
      </c>
      <c r="AK72" s="106">
        <v>94.197540536841871</v>
      </c>
      <c r="AL72" s="103">
        <f t="shared" si="54"/>
        <v>144.8131039748356</v>
      </c>
      <c r="AM72" s="329">
        <f>SUMPRODUCT(AL72:AL75,AE72:AE75)/SUM(AE72:AE75)</f>
        <v>128.13518464971474</v>
      </c>
      <c r="AN72" s="103">
        <f t="shared" si="55"/>
        <v>104.148730708578</v>
      </c>
      <c r="AO72" s="329">
        <f>SUMPRODUCT(AN72:AN75,AE72:AE75)/SUM(AE72:AE75)</f>
        <v>91.909275191817429</v>
      </c>
      <c r="AP72" s="103">
        <f t="shared" si="56"/>
        <v>62.489238425146794</v>
      </c>
      <c r="AQ72" s="329">
        <f>SUMPRODUCT(AP72:AP75,AE72:AE75)/SUM(AE72:AE75)</f>
        <v>55.145565115090456</v>
      </c>
      <c r="AT72" s="174">
        <f t="shared" si="57"/>
        <v>0.19843183932319339</v>
      </c>
      <c r="AU72" s="121">
        <f>SUMIFS('Constraint 3'!$BU$4:$BU$764,'Constraint 3'!$BG$4:$BG$764,'Constraint 2'!AA72,'Constraint 3'!$BJ$4:$BJ$764,'Constraint 2'!AB72)/1000000</f>
        <v>0.39250873145034115</v>
      </c>
      <c r="AV72" s="175">
        <f t="shared" si="59"/>
        <v>1.9780531833454784</v>
      </c>
      <c r="BB72" s="35"/>
    </row>
    <row r="73" spans="1:54" ht="15.75" thickBot="1" x14ac:dyDescent="0.3">
      <c r="AA73" s="77">
        <v>5101</v>
      </c>
      <c r="AB73" s="78" t="s">
        <v>69</v>
      </c>
      <c r="AC73" s="34" t="s">
        <v>28</v>
      </c>
      <c r="AD73" s="81">
        <f>f_values!F192</f>
        <v>1.1547899224722455</v>
      </c>
      <c r="AE73">
        <v>243713</v>
      </c>
      <c r="AF73">
        <v>3420</v>
      </c>
      <c r="AG73" s="80">
        <f t="shared" si="58"/>
        <v>71.261111111111106</v>
      </c>
      <c r="AH73" s="320"/>
      <c r="AI73" s="325"/>
      <c r="AJ73" s="106">
        <v>182.93599930214438</v>
      </c>
      <c r="AK73" s="106">
        <v>82.188480958711779</v>
      </c>
      <c r="AL73" s="103">
        <f t="shared" si="54"/>
        <v>127.12724764226503</v>
      </c>
      <c r="AM73" s="329"/>
      <c r="AN73" s="103">
        <f t="shared" si="55"/>
        <v>91.467999651072191</v>
      </c>
      <c r="AO73" s="329"/>
      <c r="AP73" s="103">
        <f t="shared" si="56"/>
        <v>54.880799790643316</v>
      </c>
      <c r="AQ73" s="329"/>
      <c r="AT73" s="174">
        <f t="shared" si="57"/>
        <v>0.28143731637547842</v>
      </c>
      <c r="AU73" s="121">
        <f>SUMIFS('Constraint 3'!$BU$4:$BU$764,'Constraint 3'!$BG$4:$BG$764,'Constraint 2'!AA73,'Constraint 3'!$BJ$4:$BJ$764,'Constraint 2'!AB73)/1000000</f>
        <v>0.37508614670038326</v>
      </c>
      <c r="AV73" s="175">
        <f t="shared" si="59"/>
        <v>1.3327520015148369</v>
      </c>
      <c r="BB73" s="35"/>
    </row>
    <row r="74" spans="1:54" ht="16.5" thickTop="1" thickBot="1" x14ac:dyDescent="0.3">
      <c r="C74" s="321" t="s">
        <v>310</v>
      </c>
      <c r="D74" s="291"/>
      <c r="E74" s="291"/>
      <c r="F74" s="291"/>
      <c r="G74" s="291"/>
      <c r="H74" s="291"/>
      <c r="I74" s="291"/>
      <c r="J74" s="291"/>
      <c r="K74" s="291"/>
      <c r="L74" s="291"/>
      <c r="M74" s="291"/>
      <c r="N74" s="291"/>
      <c r="O74" s="291"/>
      <c r="P74" s="291"/>
      <c r="Q74" s="291"/>
      <c r="R74" s="291"/>
      <c r="S74" s="291"/>
      <c r="T74" s="292"/>
      <c r="AA74" s="77">
        <v>5101</v>
      </c>
      <c r="AB74" s="78" t="s">
        <v>71</v>
      </c>
      <c r="AC74" s="34" t="s">
        <v>29</v>
      </c>
      <c r="AD74" s="81">
        <f>f_values!F193</f>
        <v>1.1382135867027658</v>
      </c>
      <c r="AE74">
        <v>32359</v>
      </c>
      <c r="AF74">
        <v>383</v>
      </c>
      <c r="AG74" s="80">
        <f t="shared" si="58"/>
        <v>84.488250652741513</v>
      </c>
      <c r="AH74" s="320"/>
      <c r="AI74" s="325"/>
      <c r="AJ74" s="106">
        <v>71.441993670185695</v>
      </c>
      <c r="AK74" s="106">
        <v>77.206117673044844</v>
      </c>
      <c r="AL74" s="103">
        <f t="shared" si="54"/>
        <v>54.157907652925189</v>
      </c>
      <c r="AM74" s="329"/>
      <c r="AN74" s="103">
        <f t="shared" si="55"/>
        <v>35.720996835092848</v>
      </c>
      <c r="AO74" s="329"/>
      <c r="AP74" s="103">
        <f t="shared" si="56"/>
        <v>21.432598101055707</v>
      </c>
      <c r="AQ74" s="329"/>
      <c r="AT74" s="174">
        <f t="shared" si="57"/>
        <v>3.6831453452114804E-2</v>
      </c>
      <c r="AU74" s="121">
        <f>SUMIFS('Constraint 3'!$BU$4:$BU$764,'Constraint 3'!$BG$4:$BG$764,'Constraint 2'!AA74,'Constraint 3'!$BJ$4:$BJ$764,'Constraint 2'!AB74)/1000000</f>
        <v>4.5718957750115953E-2</v>
      </c>
      <c r="AV74" s="175">
        <f t="shared" si="59"/>
        <v>1.2413020248998847</v>
      </c>
      <c r="BB74" s="35"/>
    </row>
    <row r="75" spans="1:54" ht="15.75" thickBot="1" x14ac:dyDescent="0.3">
      <c r="A75" s="9" t="s">
        <v>7</v>
      </c>
      <c r="B75" s="10" t="s">
        <v>8</v>
      </c>
      <c r="C75" s="11">
        <f t="shared" ref="C75:C84" si="60">IF(C6*$AQ$3/(1000*8760*$W$8)&lt;C102,C6*$AQ$3/(1000*8760*$W$8),C102)</f>
        <v>4.8265077524351475E-2</v>
      </c>
      <c r="D75" s="12">
        <f t="shared" ref="D75:D84" si="61">IF(D6*$AQ$8/(1000*8760*$W$8)&lt;D102,D6*$AQ$8/(1000*8760*$W$8),D102)</f>
        <v>1.8511635296055873E-3</v>
      </c>
      <c r="E75" s="12">
        <f t="shared" ref="E75:E84" si="62">IF(E6*$AQ$12/(1000*8760*$W$8)&lt;E102,E6*$AQ$12/(1000*8760*$W$8),E102)</f>
        <v>36.998991789768304</v>
      </c>
      <c r="F75" s="12">
        <f t="shared" ref="F75:F84" si="63">IF(F6*$AQ$17/(1000*8760*$W$8)&lt;F102,F6*$AQ$17/(1000*8760*$W$8),F102)</f>
        <v>9.9159345152375042</v>
      </c>
      <c r="G75" s="12">
        <f t="shared" ref="G75:G84" si="64">IF(G6*$AQ$21/(1000*8760*$W$8)&lt;G102,G6*$AQ$21/(1000*8760*$W$8),G102)</f>
        <v>23.481528392040033</v>
      </c>
      <c r="H75" s="12">
        <f t="shared" ref="H75:H84" si="65">IF(H6*$AQ$26/(1000*8760*$W$8)&lt;H102,H6*$AQ$26/(1000*8760*$W$8),H102)</f>
        <v>17.637879871849357</v>
      </c>
      <c r="I75" s="12">
        <f t="shared" ref="I75:I84" si="66">IF(I6*$AQ$67/(1000*8760*$W$8)&lt;I102,I6*$AQ$67/(1000*8760*$W$8),I102)</f>
        <v>1.64455242439598E-2</v>
      </c>
      <c r="J75" s="12">
        <f t="shared" ref="J75:J84" si="67">IF(J6*$AQ$72/(1000*8760*$W$8)&lt;J102,J6*$AQ$72/(1000*8760*$W$8),J102)</f>
        <v>1.5108374004134371E-3</v>
      </c>
      <c r="K75" s="12">
        <f t="shared" ref="K75:K84" si="68">IF(K6*$AQ$76/(1000*8760*$W$8)&lt;K102,K6*$AQ$76/(1000*8760*$W$8),K102)</f>
        <v>3.1193447839195143E-2</v>
      </c>
      <c r="L75" s="12">
        <f t="shared" ref="L75:L84" si="69">IF(L6*$AQ$81/(1000*8760*$W$8)&lt;L102,L6*$AQ$81/(1000*8760*$W$8),L102)</f>
        <v>1.1093926970519936E-2</v>
      </c>
      <c r="M75" s="12">
        <f t="shared" ref="M75:M84" si="70">IF(M6*$AQ$30/(1000*8760*$W$8)&lt;M102,M6*$AQ$30/(1000*8760*$W$8),M102)</f>
        <v>297.58251742298057</v>
      </c>
      <c r="N75" s="12">
        <f t="shared" ref="N75:N84" si="71">IF(N6*$AQ$35/(1000*8760*$W$8)&lt;N102,N6*$AQ$35/(1000*8760*$W$8),N102)</f>
        <v>84.817776654111142</v>
      </c>
      <c r="O75" s="12">
        <f t="shared" ref="O75:O84" si="72">IF(O6*$AQ$39/(1000*8760*$W$8)&lt;O102,O6*$AQ$39/(1000*8760*$W$8),O102)</f>
        <v>3.2324144923594496</v>
      </c>
      <c r="P75" s="12">
        <f t="shared" ref="P75:P84" si="73">IF(P6*$AQ$44/(1000*8760*$W$8)&lt;P102,P6*$AQ$44/(1000*8760*$W$8),P102)</f>
        <v>4.9641093048303873</v>
      </c>
      <c r="Q75" s="12">
        <f t="shared" ref="Q75:Q84" si="74">IF(Q6*$AQ$49/(1000*8760*$W$8)&lt;Q102,Q6*$AQ$49/(1000*8760*$W$8),Q102)</f>
        <v>0.46492148836701236</v>
      </c>
      <c r="R75" s="12">
        <f t="shared" ref="R75:R84" si="75">IF(R6*$AQ$54/(1000*8760*$W$8)&lt;R102,R6*$AQ$54/(1000*8760*$W$8),R102)</f>
        <v>0.5645144826252988</v>
      </c>
      <c r="S75" s="12">
        <f t="shared" ref="S75:S84" si="76">IF(S6*$AQ$58/(1000*8760*$W$8)&lt;S102,S6*$AQ$58/(1000*8760*$W$8),S102)</f>
        <v>2.8003310218742514E-2</v>
      </c>
      <c r="T75" s="13">
        <f t="shared" ref="T75:T84" si="77">IF(T6*$AQ$63/(1000*8760*$W$8)&lt;T102,T6*$AQ$63/(1000*8760*$W$8),T102)</f>
        <v>1.7939760242798138E-2</v>
      </c>
      <c r="AA75" s="77">
        <v>5101</v>
      </c>
      <c r="AB75" s="78" t="s">
        <v>73</v>
      </c>
      <c r="AC75" s="34" t="s">
        <v>30</v>
      </c>
      <c r="AD75" s="81">
        <f>f_values!F194</f>
        <v>1.3249845418085355</v>
      </c>
      <c r="AE75">
        <v>14863</v>
      </c>
      <c r="AF75">
        <v>149</v>
      </c>
      <c r="AG75" s="80">
        <f t="shared" si="58"/>
        <v>99.75167785234899</v>
      </c>
      <c r="AH75" s="320"/>
      <c r="AI75" s="325"/>
      <c r="AJ75" s="106">
        <v>36.47040618566735</v>
      </c>
      <c r="AK75" s="106">
        <v>50.742553998884084</v>
      </c>
      <c r="AL75" s="103">
        <f t="shared" si="54"/>
        <v>28.780019420572188</v>
      </c>
      <c r="AM75" s="329"/>
      <c r="AN75" s="103">
        <f t="shared" si="55"/>
        <v>18.235203092833675</v>
      </c>
      <c r="AO75" s="329"/>
      <c r="AP75" s="103">
        <f t="shared" si="56"/>
        <v>10.941121855700205</v>
      </c>
      <c r="AQ75" s="329"/>
      <c r="AT75" s="176">
        <f t="shared" si="57"/>
        <v>1.9693245244900261E-2</v>
      </c>
      <c r="AU75" s="177">
        <f>SUMIFS('Constraint 3'!$BU$4:$BU$764,'Constraint 3'!$BG$4:$BG$764,'Constraint 2'!AA75,'Constraint 3'!$BJ$4:$BJ$764,'Constraint 2'!AB75)/1000000</f>
        <v>1.7641014950067258E-2</v>
      </c>
      <c r="AV75" s="178">
        <f t="shared" si="59"/>
        <v>0.89579014178151029</v>
      </c>
      <c r="BB75" s="35"/>
    </row>
    <row r="76" spans="1:54" x14ac:dyDescent="0.25">
      <c r="A76" s="14" t="s">
        <v>7</v>
      </c>
      <c r="B76" s="15" t="s">
        <v>11</v>
      </c>
      <c r="C76" s="16">
        <f t="shared" si="60"/>
        <v>0.10899055789174424</v>
      </c>
      <c r="D76" s="17">
        <f t="shared" si="61"/>
        <v>1.6286591447662951E-2</v>
      </c>
      <c r="E76" s="17">
        <f t="shared" si="62"/>
        <v>52.56191758612794</v>
      </c>
      <c r="F76" s="17">
        <f t="shared" si="63"/>
        <v>21.609326719971115</v>
      </c>
      <c r="G76" s="17">
        <f t="shared" si="64"/>
        <v>10.14045079830108</v>
      </c>
      <c r="H76" s="17">
        <f t="shared" si="65"/>
        <v>7.3209501277972109</v>
      </c>
      <c r="I76" s="17">
        <f t="shared" si="66"/>
        <v>0.27326000551793916</v>
      </c>
      <c r="J76" s="17">
        <f t="shared" si="67"/>
        <v>9.2538790775323031E-3</v>
      </c>
      <c r="K76" s="17">
        <f t="shared" si="68"/>
        <v>0.12432831209535125</v>
      </c>
      <c r="L76" s="17">
        <f t="shared" si="69"/>
        <v>1.6607561061447867E-2</v>
      </c>
      <c r="M76" s="17">
        <f t="shared" si="70"/>
        <v>16.040643898516791</v>
      </c>
      <c r="N76" s="17">
        <f t="shared" si="71"/>
        <v>7.4392154916647124</v>
      </c>
      <c r="O76" s="17">
        <f t="shared" si="72"/>
        <v>0.58217466854112099</v>
      </c>
      <c r="P76" s="17">
        <f t="shared" si="73"/>
        <v>0.27341275239913376</v>
      </c>
      <c r="Q76" s="17">
        <f t="shared" si="74"/>
        <v>8.0074121956003622E-2</v>
      </c>
      <c r="R76" s="17">
        <f t="shared" si="75"/>
        <v>0.12160592758094659</v>
      </c>
      <c r="S76" s="17">
        <f t="shared" si="76"/>
        <v>1.9633144771396813E-2</v>
      </c>
      <c r="T76" s="18">
        <f t="shared" si="77"/>
        <v>8.7720273439298412E-3</v>
      </c>
      <c r="AA76" s="77">
        <v>5102</v>
      </c>
      <c r="AB76" s="78" t="s">
        <v>44</v>
      </c>
      <c r="AC76" s="76" t="s">
        <v>285</v>
      </c>
      <c r="AD76" s="81">
        <f>f_values!F186</f>
        <v>1.0076250603848607</v>
      </c>
      <c r="AE76">
        <v>321990</v>
      </c>
      <c r="AF76">
        <v>3047</v>
      </c>
      <c r="AG76" s="80">
        <f t="shared" si="58"/>
        <v>105.67443386937971</v>
      </c>
      <c r="AH76" s="320" t="s">
        <v>10</v>
      </c>
      <c r="AI76" s="325">
        <f>SUMPRODUCT(AD76:AD80,AE76:AE80)/SUM(AE76:AE80)</f>
        <v>1.0629738065193781</v>
      </c>
      <c r="AJ76" s="106">
        <v>31.185536798118601</v>
      </c>
      <c r="AK76" s="106">
        <v>38.604689464392138</v>
      </c>
      <c r="AL76" s="103">
        <f t="shared" si="54"/>
        <v>24.131067865216309</v>
      </c>
      <c r="AM76" s="329">
        <f>SUMPRODUCT(AL76:AL80,AE76:AE80)/SUM(AE76:AE80)</f>
        <v>21.818987889952123</v>
      </c>
      <c r="AN76" s="103">
        <f t="shared" si="55"/>
        <v>15.592768399059301</v>
      </c>
      <c r="AO76" s="329">
        <f>SUMPRODUCT(AN76:AN80,AE76:AE80)/SUM(AE76:AE80)</f>
        <v>14.453327148595656</v>
      </c>
      <c r="AP76" s="103">
        <f t="shared" si="56"/>
        <v>9.3556610394355797</v>
      </c>
      <c r="AQ76" s="329">
        <f>SUMPRODUCT(AP76:AP80,AE76:AE80)/SUM(AE76:AE80)</f>
        <v>8.6719962891573932</v>
      </c>
      <c r="AT76" s="174">
        <f t="shared" si="57"/>
        <v>0.32444519319332127</v>
      </c>
      <c r="AU76" s="121">
        <f>SUMIFS('Constraint 3'!$BU$4:$BU$764,'Constraint 3'!$BG$4:$BG$764,'Constraint 2'!AA76,'Constraint 3'!$BJ$4:$BJ$764,'Constraint 2'!AB76)/1000000</f>
        <v>0.39210473204987378</v>
      </c>
      <c r="AV76" s="175">
        <f t="shared" si="59"/>
        <v>1.2085391932936957</v>
      </c>
    </row>
    <row r="77" spans="1:54" x14ac:dyDescent="0.25">
      <c r="A77" s="14" t="s">
        <v>7</v>
      </c>
      <c r="B77" s="15" t="s">
        <v>12</v>
      </c>
      <c r="C77" s="16">
        <f t="shared" si="60"/>
        <v>0.47384243475435384</v>
      </c>
      <c r="D77" s="17">
        <f t="shared" si="61"/>
        <v>2.642695521574873E-2</v>
      </c>
      <c r="E77" s="17">
        <f t="shared" si="62"/>
        <v>50.842356758932816</v>
      </c>
      <c r="F77" s="17">
        <f t="shared" si="63"/>
        <v>27.227049034318917</v>
      </c>
      <c r="G77" s="17">
        <f t="shared" si="64"/>
        <v>13.688991443740399</v>
      </c>
      <c r="H77" s="17">
        <f t="shared" si="65"/>
        <v>29.143232533382861</v>
      </c>
      <c r="I77" s="17">
        <f t="shared" si="66"/>
        <v>0.34726486461575828</v>
      </c>
      <c r="J77" s="17">
        <f t="shared" si="67"/>
        <v>4.3184769028484081E-2</v>
      </c>
      <c r="K77" s="17">
        <f t="shared" si="68"/>
        <v>0.6546664230573831</v>
      </c>
      <c r="L77" s="17">
        <f t="shared" si="69"/>
        <v>0.20021443309457651</v>
      </c>
      <c r="M77" s="17">
        <f t="shared" si="70"/>
        <v>57.88993206152464</v>
      </c>
      <c r="N77" s="17">
        <f t="shared" si="71"/>
        <v>33.766790161850196</v>
      </c>
      <c r="O77" s="17">
        <f t="shared" si="72"/>
        <v>0.42552303650029555</v>
      </c>
      <c r="P77" s="17">
        <f t="shared" si="73"/>
        <v>0.98611708500247441</v>
      </c>
      <c r="Q77" s="17">
        <f t="shared" si="74"/>
        <v>0.35354460520644476</v>
      </c>
      <c r="R77" s="17">
        <f t="shared" si="75"/>
        <v>0.43781419612411498</v>
      </c>
      <c r="S77" s="17">
        <f t="shared" si="76"/>
        <v>4.5671583562581615E-2</v>
      </c>
      <c r="T77" s="18">
        <f t="shared" si="77"/>
        <v>6.4127576697379446E-3</v>
      </c>
      <c r="AA77" s="77">
        <v>5102</v>
      </c>
      <c r="AB77" s="78" t="s">
        <v>52</v>
      </c>
      <c r="AC77" s="76" t="s">
        <v>53</v>
      </c>
      <c r="AD77" s="81">
        <f>f_values!F187</f>
        <v>0.85803825781507415</v>
      </c>
      <c r="AE77">
        <v>456171</v>
      </c>
      <c r="AF77">
        <v>4805</v>
      </c>
      <c r="AG77" s="80">
        <f t="shared" si="58"/>
        <v>94.936732570239329</v>
      </c>
      <c r="AH77" s="320"/>
      <c r="AI77" s="325"/>
      <c r="AJ77" s="106">
        <v>31.185536798118601</v>
      </c>
      <c r="AK77" s="106">
        <v>35.162644011312906</v>
      </c>
      <c r="AL77" s="103">
        <f t="shared" si="54"/>
        <v>23.786863319908385</v>
      </c>
      <c r="AM77" s="329"/>
      <c r="AN77" s="103">
        <f t="shared" si="55"/>
        <v>15.592768399059301</v>
      </c>
      <c r="AO77" s="329"/>
      <c r="AP77" s="103">
        <f t="shared" si="56"/>
        <v>9.3556610394355797</v>
      </c>
      <c r="AQ77" s="329"/>
      <c r="AT77" s="174">
        <f t="shared" si="57"/>
        <v>0.39141217010576018</v>
      </c>
      <c r="AU77" s="121">
        <f>SUMIFS('Constraint 3'!$BU$4:$BU$764,'Constraint 3'!$BG$4:$BG$764,'Constraint 2'!AA77,'Constraint 3'!$BJ$4:$BJ$764,'Constraint 2'!AB77)/1000000</f>
        <v>0.51664032330007659</v>
      </c>
      <c r="AV77" s="175">
        <f t="shared" si="59"/>
        <v>1.319939344656758</v>
      </c>
    </row>
    <row r="78" spans="1:54" x14ac:dyDescent="0.25">
      <c r="A78" s="14" t="s">
        <v>7</v>
      </c>
      <c r="B78" s="15" t="s">
        <v>13</v>
      </c>
      <c r="C78" s="16">
        <f t="shared" si="60"/>
        <v>0.5500439813342296</v>
      </c>
      <c r="D78" s="17">
        <f t="shared" si="61"/>
        <v>6.823771769477148E-2</v>
      </c>
      <c r="E78" s="17">
        <f t="shared" si="62"/>
        <v>47.39826276829637</v>
      </c>
      <c r="F78" s="17">
        <f t="shared" si="63"/>
        <v>35.725381892969331</v>
      </c>
      <c r="G78" s="17">
        <f t="shared" si="64"/>
        <v>5.850804265368911</v>
      </c>
      <c r="H78" s="17">
        <f t="shared" si="65"/>
        <v>18.478892049143003</v>
      </c>
      <c r="I78" s="17">
        <f t="shared" si="66"/>
        <v>0.5815156950669238</v>
      </c>
      <c r="J78" s="17">
        <f t="shared" si="67"/>
        <v>0.49121100980941873</v>
      </c>
      <c r="K78" s="17">
        <f t="shared" si="68"/>
        <v>0.38864600721008002</v>
      </c>
      <c r="L78" s="17">
        <f t="shared" si="69"/>
        <v>0.24108579322974524</v>
      </c>
      <c r="M78" s="17">
        <f t="shared" si="70"/>
        <v>10.183287400758823</v>
      </c>
      <c r="N78" s="17">
        <f t="shared" si="71"/>
        <v>6.162217521269473</v>
      </c>
      <c r="O78" s="17">
        <f t="shared" si="72"/>
        <v>4.8293780378425306E-2</v>
      </c>
      <c r="P78" s="17">
        <f t="shared" si="73"/>
        <v>8.9794403552379679E-2</v>
      </c>
      <c r="Q78" s="17">
        <f t="shared" si="74"/>
        <v>0.11772783039513456</v>
      </c>
      <c r="R78" s="17">
        <f t="shared" si="75"/>
        <v>0.14487073492858291</v>
      </c>
      <c r="S78" s="17">
        <f t="shared" si="76"/>
        <v>4.0222257099465919E-2</v>
      </c>
      <c r="T78" s="18">
        <f t="shared" si="77"/>
        <v>1.0556027597917088E-2</v>
      </c>
      <c r="AA78" s="77">
        <v>5102</v>
      </c>
      <c r="AB78" s="78" t="s">
        <v>61</v>
      </c>
      <c r="AC78" s="34" t="s">
        <v>24</v>
      </c>
      <c r="AD78" s="81">
        <f>f_values!F188</f>
        <v>0.81599462480955232</v>
      </c>
      <c r="AE78">
        <v>820862</v>
      </c>
      <c r="AF78">
        <v>12589</v>
      </c>
      <c r="AG78" s="80">
        <f t="shared" si="58"/>
        <v>65.204702518071329</v>
      </c>
      <c r="AH78" s="320"/>
      <c r="AI78" s="325"/>
      <c r="AJ78" s="106">
        <v>28.586742064942054</v>
      </c>
      <c r="AK78" s="106">
        <v>37.170539759165251</v>
      </c>
      <c r="AL78" s="103">
        <f t="shared" si="54"/>
        <v>22.298436318128861</v>
      </c>
      <c r="AM78" s="329"/>
      <c r="AN78" s="103">
        <f t="shared" si="55"/>
        <v>14.293371032471027</v>
      </c>
      <c r="AO78" s="329"/>
      <c r="AP78" s="103">
        <f t="shared" si="56"/>
        <v>8.5760226194826163</v>
      </c>
      <c r="AQ78" s="329"/>
      <c r="AT78" s="174">
        <f t="shared" si="57"/>
        <v>0.6698189797104187</v>
      </c>
      <c r="AU78" s="121">
        <f>SUMIFS('Constraint 3'!$BU$4:$BU$764,'Constraint 3'!$BG$4:$BG$764,'Constraint 2'!AA78,'Constraint 3'!$BJ$4:$BJ$764,'Constraint 2'!AB78)/1000000</f>
        <v>1.1171893854999153</v>
      </c>
      <c r="AV78" s="175">
        <f t="shared" si="59"/>
        <v>1.6678974757969791</v>
      </c>
    </row>
    <row r="79" spans="1:54" ht="15.75" thickBot="1" x14ac:dyDescent="0.3">
      <c r="A79" s="39" t="s">
        <v>7</v>
      </c>
      <c r="B79" s="37" t="s">
        <v>14</v>
      </c>
      <c r="C79" s="202">
        <f t="shared" si="60"/>
        <v>32.821395342008337</v>
      </c>
      <c r="D79" s="203">
        <f t="shared" si="61"/>
        <v>3.647202509770457</v>
      </c>
      <c r="E79" s="203">
        <f t="shared" si="62"/>
        <v>90.808824714503302</v>
      </c>
      <c r="F79" s="203">
        <f t="shared" si="63"/>
        <v>40.36454725163523</v>
      </c>
      <c r="G79" s="203">
        <f t="shared" si="64"/>
        <v>3.7385463080544081</v>
      </c>
      <c r="H79" s="203">
        <f t="shared" si="65"/>
        <v>13.216947691515523</v>
      </c>
      <c r="I79" s="203">
        <f t="shared" si="66"/>
        <v>26.37402005612422</v>
      </c>
      <c r="J79" s="203">
        <f t="shared" si="67"/>
        <v>21.04489481126722</v>
      </c>
      <c r="K79" s="203">
        <f t="shared" si="68"/>
        <v>30.936970579081571</v>
      </c>
      <c r="L79" s="203">
        <f t="shared" si="69"/>
        <v>29.979704497507853</v>
      </c>
      <c r="M79" s="203">
        <f t="shared" si="70"/>
        <v>5.065696068418104</v>
      </c>
      <c r="N79" s="203">
        <f t="shared" si="71"/>
        <v>2.6107190404279597</v>
      </c>
      <c r="O79" s="203">
        <f t="shared" si="72"/>
        <v>8.7519296318980366E-2</v>
      </c>
      <c r="P79" s="203">
        <f t="shared" si="73"/>
        <v>0.28743269644820418</v>
      </c>
      <c r="Q79" s="203">
        <f t="shared" si="74"/>
        <v>0.30547916412194343</v>
      </c>
      <c r="R79" s="203">
        <f t="shared" si="75"/>
        <v>0.12793551742890785</v>
      </c>
      <c r="S79" s="203">
        <f t="shared" si="76"/>
        <v>0.33599924191404129</v>
      </c>
      <c r="T79" s="204">
        <f t="shared" si="77"/>
        <v>5.3320492213766106E-2</v>
      </c>
      <c r="AA79" s="77">
        <v>5102</v>
      </c>
      <c r="AB79" s="78" t="s">
        <v>63</v>
      </c>
      <c r="AC79" s="34" t="s">
        <v>25</v>
      </c>
      <c r="AD79" s="81">
        <f>f_values!F189</f>
        <v>1.016633666387879</v>
      </c>
      <c r="AE79">
        <v>861837</v>
      </c>
      <c r="AF79">
        <v>13537</v>
      </c>
      <c r="AG79" s="80">
        <f t="shared" si="58"/>
        <v>63.665287729925389</v>
      </c>
      <c r="AH79" s="320"/>
      <c r="AI79" s="325"/>
      <c r="AJ79" s="106">
        <v>28.586742064942054</v>
      </c>
      <c r="AK79" s="106">
        <v>42.39313942790524</v>
      </c>
      <c r="AL79" s="103">
        <f t="shared" si="54"/>
        <v>22.82069628500286</v>
      </c>
      <c r="AM79" s="329"/>
      <c r="AN79" s="103">
        <f t="shared" si="55"/>
        <v>14.293371032471027</v>
      </c>
      <c r="AO79" s="329"/>
      <c r="AP79" s="103">
        <f t="shared" si="56"/>
        <v>8.5760226194826163</v>
      </c>
      <c r="AQ79" s="329"/>
      <c r="AT79" s="174">
        <f t="shared" si="57"/>
        <v>0.87617250913873046</v>
      </c>
      <c r="AU79" s="121">
        <f>SUMIFS('Constraint 3'!$BU$4:$BU$764,'Constraint 3'!$BG$4:$BG$764,'Constraint 2'!AA79,'Constraint 3'!$BJ$4:$BJ$764,'Constraint 2'!AB79)/1000000</f>
        <v>1.2659908140507723</v>
      </c>
      <c r="AV79" s="175">
        <f t="shared" si="59"/>
        <v>1.4449104495360505</v>
      </c>
    </row>
    <row r="80" spans="1:54" x14ac:dyDescent="0.25">
      <c r="A80" s="38" t="s">
        <v>15</v>
      </c>
      <c r="B80" s="36" t="s">
        <v>8</v>
      </c>
      <c r="C80" s="205">
        <f t="shared" si="60"/>
        <v>1.2104670274353424</v>
      </c>
      <c r="D80" s="206">
        <f t="shared" si="61"/>
        <v>0.16949545086098056</v>
      </c>
      <c r="E80" s="206">
        <f t="shared" si="62"/>
        <v>116.79246248540292</v>
      </c>
      <c r="F80" s="206">
        <f t="shared" si="63"/>
        <v>95.159773829395562</v>
      </c>
      <c r="G80" s="206">
        <f t="shared" si="64"/>
        <v>22.560343057338702</v>
      </c>
      <c r="H80" s="206">
        <f t="shared" si="65"/>
        <v>54.376065054855118</v>
      </c>
      <c r="I80" s="206">
        <f t="shared" si="66"/>
        <v>0.14409411718517157</v>
      </c>
      <c r="J80" s="206">
        <f t="shared" si="67"/>
        <v>0.10449958686192941</v>
      </c>
      <c r="K80" s="206">
        <f t="shared" si="68"/>
        <v>0.13928651574023346</v>
      </c>
      <c r="L80" s="206">
        <f t="shared" si="69"/>
        <v>9.5522044155609845E-2</v>
      </c>
      <c r="M80" s="206">
        <f t="shared" si="70"/>
        <v>158.4470570404419</v>
      </c>
      <c r="N80" s="206">
        <f t="shared" si="71"/>
        <v>70.009819824876786</v>
      </c>
      <c r="O80" s="206">
        <f t="shared" si="72"/>
        <v>3.0955074244580567</v>
      </c>
      <c r="P80" s="206">
        <f t="shared" si="73"/>
        <v>4.9062889573491022</v>
      </c>
      <c r="Q80" s="206">
        <f t="shared" si="74"/>
        <v>0.61336730822941221</v>
      </c>
      <c r="R80" s="206">
        <f t="shared" si="75"/>
        <v>0.70371586406126607</v>
      </c>
      <c r="S80" s="206">
        <f t="shared" si="76"/>
        <v>5.7146308143485224E-2</v>
      </c>
      <c r="T80" s="207">
        <f t="shared" si="77"/>
        <v>1.4306917227921965E-2</v>
      </c>
      <c r="AA80" s="77">
        <v>5102</v>
      </c>
      <c r="AB80" s="78" t="s">
        <v>65</v>
      </c>
      <c r="AC80" s="34" t="s">
        <v>26</v>
      </c>
      <c r="AD80" s="81">
        <f>f_values!F190</f>
        <v>1.1546667938707729</v>
      </c>
      <c r="AE80">
        <v>3860501</v>
      </c>
      <c r="AF80">
        <v>57359</v>
      </c>
      <c r="AG80" s="80">
        <f t="shared" si="58"/>
        <v>67.304189403580949</v>
      </c>
      <c r="AH80" s="320"/>
      <c r="AI80" s="325"/>
      <c r="AJ80" s="106">
        <v>28.586742064942054</v>
      </c>
      <c r="AK80" s="106">
        <v>24.866603497695611</v>
      </c>
      <c r="AL80" s="103">
        <f t="shared" si="54"/>
        <v>21.068042691981898</v>
      </c>
      <c r="AM80" s="329"/>
      <c r="AN80" s="103">
        <f t="shared" si="55"/>
        <v>14.293371032471027</v>
      </c>
      <c r="AO80" s="329"/>
      <c r="AP80" s="103">
        <f t="shared" si="56"/>
        <v>8.5760226194826163</v>
      </c>
      <c r="AQ80" s="329"/>
      <c r="AT80" s="174">
        <f t="shared" si="57"/>
        <v>4.4575923124049126</v>
      </c>
      <c r="AU80" s="121">
        <f>SUMIFS('Constraint 3'!$BU$4:$BU$764,'Constraint 3'!$BG$4:$BG$764,'Constraint 2'!AA80,'Constraint 3'!$BJ$4:$BJ$764,'Constraint 2'!AB80)/1000000</f>
        <v>5.8987094413512118</v>
      </c>
      <c r="AV80" s="175">
        <f t="shared" si="59"/>
        <v>1.3232949601370798</v>
      </c>
    </row>
    <row r="81" spans="1:48" x14ac:dyDescent="0.25">
      <c r="A81" s="14" t="s">
        <v>15</v>
      </c>
      <c r="B81" s="15" t="s">
        <v>11</v>
      </c>
      <c r="C81" s="16">
        <f t="shared" si="60"/>
        <v>0.4417982995265442</v>
      </c>
      <c r="D81" s="17">
        <f t="shared" si="61"/>
        <v>9.1190321655447645E-2</v>
      </c>
      <c r="E81" s="17">
        <f t="shared" si="62"/>
        <v>4.4176915335570399</v>
      </c>
      <c r="F81" s="17">
        <f t="shared" si="63"/>
        <v>6.6930556780613326</v>
      </c>
      <c r="G81" s="17">
        <f t="shared" si="64"/>
        <v>0.17621473219361855</v>
      </c>
      <c r="H81" s="17">
        <f t="shared" si="65"/>
        <v>1.4754408272679707</v>
      </c>
      <c r="I81" s="17">
        <f t="shared" si="66"/>
        <v>2.9513842616392141E-2</v>
      </c>
      <c r="J81" s="17">
        <f t="shared" si="67"/>
        <v>2.7258024765792428E-2</v>
      </c>
      <c r="K81" s="17">
        <f t="shared" si="68"/>
        <v>9.8540012628165169E-2</v>
      </c>
      <c r="L81" s="17">
        <f t="shared" si="69"/>
        <v>0.12738494513703449</v>
      </c>
      <c r="M81" s="17">
        <f t="shared" si="70"/>
        <v>0.66361394062408008</v>
      </c>
      <c r="N81" s="17">
        <f t="shared" si="71"/>
        <v>0.33199349225712671</v>
      </c>
      <c r="O81" s="17">
        <f t="shared" si="72"/>
        <v>0</v>
      </c>
      <c r="P81" s="17">
        <f t="shared" si="73"/>
        <v>0</v>
      </c>
      <c r="Q81" s="17">
        <f t="shared" si="74"/>
        <v>7.2106315814323887E-3</v>
      </c>
      <c r="R81" s="17">
        <f t="shared" si="75"/>
        <v>3.380224157297637E-3</v>
      </c>
      <c r="S81" s="17">
        <f t="shared" si="76"/>
        <v>3.4875689363940417E-3</v>
      </c>
      <c r="T81" s="18">
        <f t="shared" si="77"/>
        <v>1.5213049696163388E-3</v>
      </c>
      <c r="AA81" s="77">
        <v>5102</v>
      </c>
      <c r="AB81" s="78" t="s">
        <v>67</v>
      </c>
      <c r="AC81" s="34" t="s">
        <v>27</v>
      </c>
      <c r="AD81" s="81">
        <f>f_values!F191</f>
        <v>0.80400250936242534</v>
      </c>
      <c r="AE81">
        <v>2442333</v>
      </c>
      <c r="AF81">
        <v>33477</v>
      </c>
      <c r="AG81" s="80">
        <f t="shared" si="58"/>
        <v>72.955551572721575</v>
      </c>
      <c r="AH81" s="320" t="s">
        <v>9</v>
      </c>
      <c r="AI81" s="325">
        <f>SUMPRODUCT(AD81:AD84,AE81:AE84)/SUM(AE81:AE84)</f>
        <v>1.0822661825204172</v>
      </c>
      <c r="AJ81" s="106">
        <v>28.586742064942054</v>
      </c>
      <c r="AK81" s="106">
        <v>22.249362180744061</v>
      </c>
      <c r="AL81" s="103">
        <f t="shared" si="54"/>
        <v>20.806318560286741</v>
      </c>
      <c r="AM81" s="329">
        <f>SUMPRODUCT(AL81:AL84,AE81:AE84)/SUM(AE81:AE84)</f>
        <v>19.499603697061904</v>
      </c>
      <c r="AN81" s="103">
        <f t="shared" si="55"/>
        <v>14.293371032471027</v>
      </c>
      <c r="AO81" s="329">
        <f>SUMPRODUCT(AN81:AN84,AE81:AE84)/SUM(AE81:AE84)</f>
        <v>13.90311877850567</v>
      </c>
      <c r="AP81" s="103">
        <f t="shared" si="56"/>
        <v>8.5760226194826163</v>
      </c>
      <c r="AQ81" s="329">
        <f>SUMPRODUCT(AP81:AP84,AE81:AE84)/SUM(AE81:AE84)</f>
        <v>8.3418712671034019</v>
      </c>
      <c r="AT81" s="174">
        <f t="shared" si="57"/>
        <v>1.9636418606986603</v>
      </c>
      <c r="AU81" s="121">
        <f>SUMIFS('Constraint 3'!$BU$4:$BU$764,'Constraint 3'!$BG$4:$BG$764,'Constraint 2'!AA81,'Constraint 3'!$BJ$4:$BJ$764,'Constraint 2'!AB81)/1000000</f>
        <v>3.7231556790498614</v>
      </c>
      <c r="AV81" s="175">
        <f t="shared" si="59"/>
        <v>1.8960461953714765</v>
      </c>
    </row>
    <row r="82" spans="1:48" x14ac:dyDescent="0.25">
      <c r="A82" s="14" t="s">
        <v>15</v>
      </c>
      <c r="B82" s="15" t="s">
        <v>12</v>
      </c>
      <c r="C82" s="16">
        <f t="shared" si="60"/>
        <v>2.079144409387331</v>
      </c>
      <c r="D82" s="17">
        <f t="shared" si="61"/>
        <v>0.35225909352282875</v>
      </c>
      <c r="E82" s="17">
        <f t="shared" si="62"/>
        <v>142.81702152566473</v>
      </c>
      <c r="F82" s="17">
        <f t="shared" si="63"/>
        <v>129.80155454267259</v>
      </c>
      <c r="G82" s="17">
        <f t="shared" si="64"/>
        <v>17.554772306326335</v>
      </c>
      <c r="H82" s="17">
        <f t="shared" si="65"/>
        <v>47.765660354839419</v>
      </c>
      <c r="I82" s="17">
        <f t="shared" si="66"/>
        <v>0.36772387989544636</v>
      </c>
      <c r="J82" s="17">
        <f t="shared" si="67"/>
        <v>0.14025607200504742</v>
      </c>
      <c r="K82" s="17">
        <f t="shared" si="68"/>
        <v>0.88921620396949053</v>
      </c>
      <c r="L82" s="17">
        <f t="shared" si="69"/>
        <v>1.7794468407032078</v>
      </c>
      <c r="M82" s="17">
        <f t="shared" si="70"/>
        <v>75.277729124167791</v>
      </c>
      <c r="N82" s="17">
        <f t="shared" si="71"/>
        <v>40.619538926381693</v>
      </c>
      <c r="O82" s="17">
        <f t="shared" si="72"/>
        <v>1.6429243566674618</v>
      </c>
      <c r="P82" s="17">
        <f t="shared" si="73"/>
        <v>2.6843185731095214</v>
      </c>
      <c r="Q82" s="17">
        <f t="shared" si="74"/>
        <v>0.6372148122253869</v>
      </c>
      <c r="R82" s="17">
        <f t="shared" si="75"/>
        <v>0.71533044445319116</v>
      </c>
      <c r="S82" s="17">
        <f t="shared" si="76"/>
        <v>0.17417292936452172</v>
      </c>
      <c r="T82" s="18">
        <f t="shared" si="77"/>
        <v>5.4249901479356856E-2</v>
      </c>
      <c r="AA82" s="77">
        <v>5102</v>
      </c>
      <c r="AB82" s="78" t="s">
        <v>69</v>
      </c>
      <c r="AC82" s="34" t="s">
        <v>28</v>
      </c>
      <c r="AD82" s="81">
        <f>f_values!F192</f>
        <v>1.1547899224722455</v>
      </c>
      <c r="AE82">
        <v>3238810</v>
      </c>
      <c r="AF82">
        <v>42336</v>
      </c>
      <c r="AG82" s="80">
        <f t="shared" si="58"/>
        <v>76.502503779289498</v>
      </c>
      <c r="AH82" s="320"/>
      <c r="AI82" s="325"/>
      <c r="AJ82" s="106">
        <v>28.586742064942054</v>
      </c>
      <c r="AK82" s="106">
        <v>14.914056181682003</v>
      </c>
      <c r="AL82" s="103">
        <f t="shared" si="54"/>
        <v>20.072787960380538</v>
      </c>
      <c r="AM82" s="329"/>
      <c r="AN82" s="103">
        <f t="shared" si="55"/>
        <v>14.293371032471027</v>
      </c>
      <c r="AO82" s="329"/>
      <c r="AP82" s="103">
        <f t="shared" si="56"/>
        <v>8.5760226194826163</v>
      </c>
      <c r="AQ82" s="329"/>
      <c r="AT82" s="174">
        <f t="shared" si="57"/>
        <v>3.7401451488023336</v>
      </c>
      <c r="AU82" s="121">
        <f>SUMIFS('Constraint 3'!$BU$4:$BU$764,'Constraint 3'!$BG$4:$BG$764,'Constraint 2'!AA82,'Constraint 3'!$BJ$4:$BJ$764,'Constraint 2'!AB82)/1000000</f>
        <v>4.6465753612495231</v>
      </c>
      <c r="AV82" s="175">
        <f t="shared" si="59"/>
        <v>1.2423516137435056</v>
      </c>
    </row>
    <row r="83" spans="1:48" x14ac:dyDescent="0.25">
      <c r="A83" s="14" t="s">
        <v>15</v>
      </c>
      <c r="B83" s="15" t="s">
        <v>13</v>
      </c>
      <c r="C83" s="16">
        <f t="shared" si="60"/>
        <v>1.3138746305999662</v>
      </c>
      <c r="D83" s="17">
        <f t="shared" si="61"/>
        <v>0.19292224449426507</v>
      </c>
      <c r="E83" s="17">
        <f t="shared" si="62"/>
        <v>20.077433301053311</v>
      </c>
      <c r="F83" s="17">
        <f t="shared" si="63"/>
        <v>27.148368885227075</v>
      </c>
      <c r="G83" s="17">
        <f t="shared" si="64"/>
        <v>1.0540827137599065</v>
      </c>
      <c r="H83" s="17">
        <f t="shared" si="65"/>
        <v>6.2422462156952285</v>
      </c>
      <c r="I83" s="17">
        <f t="shared" si="66"/>
        <v>7.0725543251553308E-2</v>
      </c>
      <c r="J83" s="17">
        <f t="shared" si="67"/>
        <v>5.7348869657360052E-2</v>
      </c>
      <c r="K83" s="17">
        <f t="shared" si="68"/>
        <v>0.27332627573474388</v>
      </c>
      <c r="L83" s="17">
        <f t="shared" si="69"/>
        <v>0.30018357072248919</v>
      </c>
      <c r="M83" s="17">
        <f t="shared" si="70"/>
        <v>2.647834822104187</v>
      </c>
      <c r="N83" s="17">
        <f t="shared" si="71"/>
        <v>1.3552923806512773</v>
      </c>
      <c r="O83" s="17">
        <f t="shared" si="72"/>
        <v>8.7123877811515094E-2</v>
      </c>
      <c r="P83" s="17">
        <f t="shared" si="73"/>
        <v>0.20076178383192692</v>
      </c>
      <c r="Q83" s="17">
        <f t="shared" si="74"/>
        <v>4.832870485467964E-2</v>
      </c>
      <c r="R83" s="17">
        <f t="shared" si="75"/>
        <v>8.3935258911860683E-2</v>
      </c>
      <c r="S83" s="17">
        <f t="shared" si="76"/>
        <v>2.5396975218955183E-2</v>
      </c>
      <c r="T83" s="18">
        <f t="shared" si="77"/>
        <v>3.2856862086948734E-2</v>
      </c>
      <c r="AA83" s="77">
        <v>5102</v>
      </c>
      <c r="AB83" s="78" t="s">
        <v>71</v>
      </c>
      <c r="AC83" s="34" t="s">
        <v>29</v>
      </c>
      <c r="AD83" s="81">
        <f>f_values!F193</f>
        <v>1.1382135867027658</v>
      </c>
      <c r="AE83">
        <v>1681290</v>
      </c>
      <c r="AF83">
        <v>19637</v>
      </c>
      <c r="AG83" s="80">
        <f t="shared" si="58"/>
        <v>85.618475327188477</v>
      </c>
      <c r="AH83" s="320"/>
      <c r="AI83" s="325"/>
      <c r="AJ83" s="106">
        <v>26.387761906100359</v>
      </c>
      <c r="AK83" s="106">
        <v>13.624090306869007</v>
      </c>
      <c r="AL83" s="103">
        <f t="shared" si="54"/>
        <v>18.514454269652134</v>
      </c>
      <c r="AM83" s="329"/>
      <c r="AN83" s="103">
        <f t="shared" si="55"/>
        <v>13.193880953050179</v>
      </c>
      <c r="AO83" s="329"/>
      <c r="AP83" s="103">
        <f t="shared" si="56"/>
        <v>7.9163285718301069</v>
      </c>
      <c r="AQ83" s="329"/>
      <c r="AT83" s="174">
        <f t="shared" si="57"/>
        <v>1.9136671211874932</v>
      </c>
      <c r="AU83" s="121">
        <f>SUMIFS('Constraint 3'!$BU$4:$BU$764,'Constraint 3'!$BG$4:$BG$764,'Constraint 2'!AA83,'Constraint 3'!$BJ$4:$BJ$764,'Constraint 2'!AB83)/1000000</f>
        <v>2.2203456758995643</v>
      </c>
      <c r="AV83" s="175">
        <f t="shared" si="59"/>
        <v>1.1602570015007454</v>
      </c>
    </row>
    <row r="84" spans="1:48" ht="15.75" thickBot="1" x14ac:dyDescent="0.3">
      <c r="A84" s="29" t="s">
        <v>15</v>
      </c>
      <c r="B84" s="30" t="s">
        <v>14</v>
      </c>
      <c r="C84" s="31">
        <f t="shared" si="60"/>
        <v>99.764804755051387</v>
      </c>
      <c r="D84" s="32">
        <f t="shared" si="61"/>
        <v>19.60243568563401</v>
      </c>
      <c r="E84" s="32">
        <f t="shared" si="62"/>
        <v>178.0220790333216</v>
      </c>
      <c r="F84" s="32">
        <f t="shared" si="63"/>
        <v>84.706396205267851</v>
      </c>
      <c r="G84" s="32">
        <f t="shared" si="64"/>
        <v>4.8336600909089862</v>
      </c>
      <c r="H84" s="32">
        <f t="shared" si="65"/>
        <v>14.899588846768545</v>
      </c>
      <c r="I84" s="32">
        <f t="shared" si="66"/>
        <v>12.108653509779604</v>
      </c>
      <c r="J84" s="32">
        <f t="shared" si="67"/>
        <v>11.932153127556873</v>
      </c>
      <c r="K84" s="32">
        <f t="shared" si="68"/>
        <v>29.042386878379251</v>
      </c>
      <c r="L84" s="32">
        <f t="shared" si="69"/>
        <v>51.116416000104032</v>
      </c>
      <c r="M84" s="32">
        <f t="shared" si="70"/>
        <v>8.2865441326672293</v>
      </c>
      <c r="N84" s="32">
        <f t="shared" si="71"/>
        <v>2.4141104526490968</v>
      </c>
      <c r="O84" s="32">
        <f t="shared" si="72"/>
        <v>0.23369233791197619</v>
      </c>
      <c r="P84" s="32">
        <f t="shared" si="73"/>
        <v>0.7968716837822839</v>
      </c>
      <c r="Q84" s="32">
        <f t="shared" si="74"/>
        <v>0.44223653854200201</v>
      </c>
      <c r="R84" s="32">
        <f t="shared" si="75"/>
        <v>0.22698181968494641</v>
      </c>
      <c r="S84" s="32">
        <f t="shared" si="76"/>
        <v>0.55503414062376744</v>
      </c>
      <c r="T84" s="33">
        <f t="shared" si="77"/>
        <v>9.2465414841795712E-2</v>
      </c>
      <c r="AA84" s="77">
        <v>5102</v>
      </c>
      <c r="AB84" s="78" t="s">
        <v>73</v>
      </c>
      <c r="AC84" s="34" t="s">
        <v>30</v>
      </c>
      <c r="AD84" s="81">
        <f>f_values!F194</f>
        <v>1.3249845418085355</v>
      </c>
      <c r="AE84">
        <v>1444712</v>
      </c>
      <c r="AF84">
        <v>15513</v>
      </c>
      <c r="AG84" s="80">
        <f t="shared" si="58"/>
        <v>93.129117514342809</v>
      </c>
      <c r="AH84" s="320"/>
      <c r="AI84" s="325"/>
      <c r="AJ84" s="106">
        <v>26.387761906100359</v>
      </c>
      <c r="AK84" s="106">
        <v>0</v>
      </c>
      <c r="AL84" s="103">
        <f t="shared" si="54"/>
        <v>17.152045238965233</v>
      </c>
      <c r="AM84" s="329"/>
      <c r="AN84" s="103">
        <f t="shared" si="55"/>
        <v>13.193880953050179</v>
      </c>
      <c r="AO84" s="329"/>
      <c r="AP84" s="103">
        <f t="shared" si="56"/>
        <v>7.9163285718301069</v>
      </c>
      <c r="AQ84" s="329"/>
      <c r="AT84" s="176">
        <f t="shared" si="57"/>
        <v>1.9142210673652928</v>
      </c>
      <c r="AU84" s="177">
        <f>SUMIFS('Constraint 3'!$BU$4:$BU$764,'Constraint 3'!$BG$4:$BG$764,'Constraint 2'!AA84,'Constraint 3'!$BJ$4:$BJ$764,'Constraint 2'!AB84)/1000000</f>
        <v>1.5462597666501239</v>
      </c>
      <c r="AV84" s="178">
        <f t="shared" si="59"/>
        <v>0.80777491848335692</v>
      </c>
    </row>
    <row r="85" spans="1:48" ht="15.75" thickTop="1" x14ac:dyDescent="0.25">
      <c r="C85" s="81"/>
    </row>
    <row r="86" spans="1:48" ht="15.75" thickBot="1" x14ac:dyDescent="0.3">
      <c r="C86" s="327" t="s">
        <v>310</v>
      </c>
      <c r="D86" s="327"/>
      <c r="E86" s="327"/>
      <c r="F86" s="327"/>
    </row>
    <row r="87" spans="1:48" ht="16.5" thickTop="1" thickBot="1" x14ac:dyDescent="0.3">
      <c r="C87" s="322" t="s">
        <v>16</v>
      </c>
      <c r="D87" s="322"/>
      <c r="E87" s="323" t="s">
        <v>17</v>
      </c>
      <c r="F87" s="324"/>
      <c r="G87" s="78"/>
      <c r="H87" s="238"/>
      <c r="I87" s="309" t="s">
        <v>317</v>
      </c>
      <c r="J87" s="309"/>
      <c r="K87" s="309"/>
      <c r="L87" s="310"/>
    </row>
    <row r="88" spans="1:48" ht="15.75" thickBot="1" x14ac:dyDescent="0.3">
      <c r="C88" s="92" t="s">
        <v>10</v>
      </c>
      <c r="D88" s="93" t="s">
        <v>9</v>
      </c>
      <c r="E88" s="93" t="s">
        <v>10</v>
      </c>
      <c r="F88" s="94" t="s">
        <v>9</v>
      </c>
      <c r="H88" s="236"/>
      <c r="I88" s="311" t="s">
        <v>312</v>
      </c>
      <c r="J88" s="311"/>
      <c r="K88" s="311" t="s">
        <v>17</v>
      </c>
      <c r="L88" s="312"/>
    </row>
    <row r="89" spans="1:48" ht="13.5" customHeight="1" x14ac:dyDescent="0.25">
      <c r="A89" s="9" t="s">
        <v>7</v>
      </c>
      <c r="B89" s="87" t="s">
        <v>8</v>
      </c>
      <c r="C89" s="95">
        <f>SUM(C75,E75,G75,I75)</f>
        <v>60.545230783576649</v>
      </c>
      <c r="D89" s="96">
        <f>SUM(D75,F75,H75,J75)</f>
        <v>27.557176388016881</v>
      </c>
      <c r="E89" s="96">
        <f t="shared" ref="E89:E98" si="78">SUM(M75,O75,Q75,S75)</f>
        <v>301.30785671392579</v>
      </c>
      <c r="F89" s="97">
        <f t="shared" ref="F89:F98" si="79">SUM(N75,P75,R75,T75)</f>
        <v>90.364340201809625</v>
      </c>
      <c r="H89" s="236" t="s">
        <v>313</v>
      </c>
      <c r="I89" s="313">
        <f>SUM(C89:D90,C94:D95)/1000</f>
        <v>0.48401220730670558</v>
      </c>
      <c r="J89" s="313"/>
      <c r="K89" s="313">
        <f>SUM(E89:F90,E94:F95)/1000</f>
        <v>0.65509614575582331</v>
      </c>
      <c r="L89" s="314"/>
      <c r="AC89" s="2"/>
    </row>
    <row r="90" spans="1:48" ht="13.5" customHeight="1" x14ac:dyDescent="0.25">
      <c r="A90" s="14" t="s">
        <v>7</v>
      </c>
      <c r="B90" s="88" t="s">
        <v>11</v>
      </c>
      <c r="C90" s="98">
        <f t="shared" ref="C90:C98" si="80">SUM(C76,E76,G76,I76)</f>
        <v>63.084618947838706</v>
      </c>
      <c r="D90" s="86">
        <f t="shared" ref="D90:D98" si="81">SUM(D76,F76,H76,J76)</f>
        <v>28.955817318293523</v>
      </c>
      <c r="E90" s="86">
        <f t="shared" si="78"/>
        <v>16.722525833785312</v>
      </c>
      <c r="F90" s="99">
        <f t="shared" si="79"/>
        <v>7.8430061989887232</v>
      </c>
      <c r="H90" s="236" t="s">
        <v>314</v>
      </c>
      <c r="I90" s="313">
        <f>SUM(C91:D92,C96:D97)/1000</f>
        <v>0.62797209276172461</v>
      </c>
      <c r="J90" s="313"/>
      <c r="K90" s="313">
        <f>SUM(E91:F92,E96:F97)/1000</f>
        <v>0.23699578517674094</v>
      </c>
      <c r="L90" s="314"/>
      <c r="AC90" s="2"/>
    </row>
    <row r="91" spans="1:48" ht="13.5" customHeight="1" thickBot="1" x14ac:dyDescent="0.3">
      <c r="A91" s="14" t="s">
        <v>7</v>
      </c>
      <c r="B91" s="88" t="s">
        <v>12</v>
      </c>
      <c r="C91" s="98">
        <f t="shared" si="80"/>
        <v>65.352455502043327</v>
      </c>
      <c r="D91" s="86">
        <f t="shared" si="81"/>
        <v>56.439893291946007</v>
      </c>
      <c r="E91" s="86">
        <f t="shared" si="78"/>
        <v>58.714671286793958</v>
      </c>
      <c r="F91" s="99">
        <f t="shared" si="79"/>
        <v>35.197134200646524</v>
      </c>
      <c r="H91" s="237" t="s">
        <v>14</v>
      </c>
      <c r="I91" s="307">
        <f>SUM(C93:D93,C98:D98)/1000</f>
        <v>0.65788614993916761</v>
      </c>
      <c r="J91" s="307"/>
      <c r="K91" s="307">
        <f>SUM(E93:F93,E98:F98)/1000</f>
        <v>2.1922038037995008E-2</v>
      </c>
      <c r="L91" s="308"/>
      <c r="AC91" s="2"/>
    </row>
    <row r="92" spans="1:48" ht="15.75" thickTop="1" x14ac:dyDescent="0.25">
      <c r="A92" s="14" t="s">
        <v>7</v>
      </c>
      <c r="B92" s="88" t="s">
        <v>13</v>
      </c>
      <c r="C92" s="98">
        <f t="shared" si="80"/>
        <v>54.380626710066437</v>
      </c>
      <c r="D92" s="86">
        <f t="shared" si="81"/>
        <v>54.763722669616527</v>
      </c>
      <c r="E92" s="86">
        <f t="shared" si="78"/>
        <v>10.389531268631849</v>
      </c>
      <c r="F92" s="99">
        <f t="shared" si="79"/>
        <v>6.4074386873483524</v>
      </c>
      <c r="AC92" s="2"/>
    </row>
    <row r="93" spans="1:48" ht="15.75" thickBot="1" x14ac:dyDescent="0.3">
      <c r="A93" s="39" t="s">
        <v>7</v>
      </c>
      <c r="B93" s="89" t="s">
        <v>14</v>
      </c>
      <c r="C93" s="98">
        <f t="shared" si="80"/>
        <v>153.74278642069027</v>
      </c>
      <c r="D93" s="86">
        <f t="shared" si="81"/>
        <v>78.273592264188437</v>
      </c>
      <c r="E93" s="86">
        <f t="shared" si="78"/>
        <v>5.794693770773069</v>
      </c>
      <c r="F93" s="99">
        <f t="shared" si="79"/>
        <v>3.0794077465188376</v>
      </c>
      <c r="AC93" s="2"/>
    </row>
    <row r="94" spans="1:48" x14ac:dyDescent="0.25">
      <c r="A94" s="38" t="s">
        <v>15</v>
      </c>
      <c r="B94" s="90" t="s">
        <v>8</v>
      </c>
      <c r="C94" s="98">
        <f t="shared" si="80"/>
        <v>140.70736668736214</v>
      </c>
      <c r="D94" s="86">
        <f t="shared" si="81"/>
        <v>149.80983392197359</v>
      </c>
      <c r="E94" s="86">
        <f t="shared" si="78"/>
        <v>162.21307808127284</v>
      </c>
      <c r="F94" s="99">
        <f t="shared" si="79"/>
        <v>75.634131563515083</v>
      </c>
      <c r="AC94" s="2"/>
    </row>
    <row r="95" spans="1:48" x14ac:dyDescent="0.25">
      <c r="A95" s="14" t="s">
        <v>15</v>
      </c>
      <c r="B95" s="88" t="s">
        <v>11</v>
      </c>
      <c r="C95" s="98">
        <f t="shared" si="80"/>
        <v>5.0652184078935951</v>
      </c>
      <c r="D95" s="86">
        <f t="shared" si="81"/>
        <v>8.286944851750544</v>
      </c>
      <c r="E95" s="86">
        <f t="shared" si="78"/>
        <v>0.67431214114190652</v>
      </c>
      <c r="F95" s="99">
        <f t="shared" si="79"/>
        <v>0.3368950213840407</v>
      </c>
      <c r="AC95" s="2"/>
    </row>
    <row r="96" spans="1:48" x14ac:dyDescent="0.25">
      <c r="A96" s="14" t="s">
        <v>15</v>
      </c>
      <c r="B96" s="88" t="s">
        <v>12</v>
      </c>
      <c r="C96" s="98">
        <f t="shared" si="80"/>
        <v>162.81866212127383</v>
      </c>
      <c r="D96" s="86">
        <f t="shared" si="81"/>
        <v>178.05973006303989</v>
      </c>
      <c r="E96" s="86">
        <f t="shared" si="78"/>
        <v>77.732041222425153</v>
      </c>
      <c r="F96" s="99">
        <f t="shared" si="79"/>
        <v>44.073437845423769</v>
      </c>
      <c r="AC96" s="2"/>
    </row>
    <row r="97" spans="1:29" x14ac:dyDescent="0.25">
      <c r="A97" s="14" t="s">
        <v>15</v>
      </c>
      <c r="B97" s="88" t="s">
        <v>13</v>
      </c>
      <c r="C97" s="98">
        <f t="shared" si="80"/>
        <v>22.516116188664736</v>
      </c>
      <c r="D97" s="86">
        <f t="shared" si="81"/>
        <v>33.640886215073934</v>
      </c>
      <c r="E97" s="86">
        <f t="shared" si="78"/>
        <v>2.8086843799893368</v>
      </c>
      <c r="F97" s="99">
        <f t="shared" si="79"/>
        <v>1.6728462854820136</v>
      </c>
      <c r="AC97" s="2"/>
    </row>
    <row r="98" spans="1:29" ht="15.75" thickBot="1" x14ac:dyDescent="0.3">
      <c r="A98" s="29" t="s">
        <v>15</v>
      </c>
      <c r="B98" s="91" t="s">
        <v>14</v>
      </c>
      <c r="C98" s="100">
        <f t="shared" si="80"/>
        <v>294.7291973890616</v>
      </c>
      <c r="D98" s="101">
        <f t="shared" si="81"/>
        <v>131.14057386522728</v>
      </c>
      <c r="E98" s="101">
        <f t="shared" si="78"/>
        <v>9.5175071497449757</v>
      </c>
      <c r="F98" s="102">
        <f t="shared" si="79"/>
        <v>3.5304293709581231</v>
      </c>
      <c r="AC98" s="2"/>
    </row>
    <row r="99" spans="1:29" ht="15.75" thickTop="1" x14ac:dyDescent="0.25">
      <c r="Q99" s="78"/>
      <c r="AC99" s="2"/>
    </row>
    <row r="100" spans="1:29" ht="15.75" thickBot="1" x14ac:dyDescent="0.3">
      <c r="AC100" s="2"/>
    </row>
    <row r="101" spans="1:29" ht="16.5" thickTop="1" thickBot="1" x14ac:dyDescent="0.3">
      <c r="C101" s="321" t="s">
        <v>294</v>
      </c>
      <c r="D101" s="291"/>
      <c r="E101" s="291"/>
      <c r="F101" s="291"/>
      <c r="G101" s="291"/>
      <c r="H101" s="291"/>
      <c r="I101" s="291"/>
      <c r="J101" s="291"/>
      <c r="K101" s="291"/>
      <c r="L101" s="291"/>
      <c r="M101" s="291"/>
      <c r="N101" s="291"/>
      <c r="O101" s="291"/>
      <c r="P101" s="291"/>
      <c r="Q101" s="291"/>
      <c r="R101" s="291"/>
      <c r="S101" s="291"/>
      <c r="T101" s="292"/>
      <c r="AC101" s="2"/>
    </row>
    <row r="102" spans="1:29" x14ac:dyDescent="0.25">
      <c r="A102" s="9" t="s">
        <v>7</v>
      </c>
      <c r="B102" s="10" t="s">
        <v>8</v>
      </c>
      <c r="C102" s="11">
        <f t="shared" ref="C102:T102" si="82">C6*C$16*$W$4*$W$6/1000</f>
        <v>1.1865408548555376</v>
      </c>
      <c r="D102" s="12">
        <f t="shared" si="82"/>
        <v>3.4854569477853238E-2</v>
      </c>
      <c r="E102" s="12">
        <f t="shared" si="82"/>
        <v>913.52016410667215</v>
      </c>
      <c r="F102" s="12">
        <f t="shared" si="82"/>
        <v>216.10937935026749</v>
      </c>
      <c r="G102" s="12">
        <f t="shared" si="82"/>
        <v>451.72603331428024</v>
      </c>
      <c r="H102" s="12">
        <f t="shared" si="82"/>
        <v>343.64835667302043</v>
      </c>
      <c r="I102" s="12">
        <f t="shared" si="82"/>
        <v>7.5145200297747045E-2</v>
      </c>
      <c r="J102" s="12">
        <f t="shared" si="82"/>
        <v>5.0273831705922225E-3</v>
      </c>
      <c r="K102" s="12">
        <f t="shared" si="82"/>
        <v>0.70338039751193748</v>
      </c>
      <c r="L102" s="12">
        <f t="shared" si="82"/>
        <v>0.26477642155362002</v>
      </c>
      <c r="M102" s="12">
        <f t="shared" si="82"/>
        <v>1782.7593939084691</v>
      </c>
      <c r="N102" s="12">
        <f t="shared" si="82"/>
        <v>476.59620974736339</v>
      </c>
      <c r="O102" s="12">
        <f t="shared" si="82"/>
        <v>21.350628080439119</v>
      </c>
      <c r="P102" s="12">
        <f t="shared" si="82"/>
        <v>20.235597483487165</v>
      </c>
      <c r="Q102" s="12">
        <f t="shared" si="82"/>
        <v>25.830827046639634</v>
      </c>
      <c r="R102" s="12">
        <f t="shared" si="82"/>
        <v>56.407035325054245</v>
      </c>
      <c r="S102" s="12">
        <f t="shared" si="82"/>
        <v>1.423619366841248</v>
      </c>
      <c r="T102" s="13">
        <f t="shared" si="82"/>
        <v>1.4426617957512211</v>
      </c>
      <c r="AC102" s="2"/>
    </row>
    <row r="103" spans="1:29" x14ac:dyDescent="0.25">
      <c r="A103" s="14" t="s">
        <v>7</v>
      </c>
      <c r="B103" s="15" t="s">
        <v>11</v>
      </c>
      <c r="C103" s="16">
        <f t="shared" ref="C103:T103" si="83">C7*C$16*$W$4*$W$6/1000</f>
        <v>2.6794062366688354</v>
      </c>
      <c r="D103" s="17">
        <f t="shared" si="83"/>
        <v>0.30665153245047239</v>
      </c>
      <c r="E103" s="17">
        <f t="shared" si="83"/>
        <v>1297.7751353840788</v>
      </c>
      <c r="F103" s="17">
        <f t="shared" si="83"/>
        <v>470.95694091705633</v>
      </c>
      <c r="G103" s="17">
        <f t="shared" si="83"/>
        <v>195.07697874930403</v>
      </c>
      <c r="H103" s="17">
        <f t="shared" si="83"/>
        <v>142.63803240422351</v>
      </c>
      <c r="I103" s="17">
        <f t="shared" si="83"/>
        <v>1.2486180156616717</v>
      </c>
      <c r="J103" s="17">
        <f t="shared" si="83"/>
        <v>3.0792721919877367E-2</v>
      </c>
      <c r="K103" s="17">
        <f t="shared" si="83"/>
        <v>2.803476487576142</v>
      </c>
      <c r="L103" s="17">
        <f t="shared" si="83"/>
        <v>0.39636916668627747</v>
      </c>
      <c r="M103" s="17">
        <f t="shared" si="83"/>
        <v>96.09639988956225</v>
      </c>
      <c r="N103" s="17">
        <f t="shared" si="83"/>
        <v>41.801401152967131</v>
      </c>
      <c r="O103" s="17">
        <f t="shared" si="83"/>
        <v>3.8453592060223265</v>
      </c>
      <c r="P103" s="17">
        <f t="shared" si="83"/>
        <v>1.1145343634995262</v>
      </c>
      <c r="Q103" s="17">
        <f t="shared" si="83"/>
        <v>4.4488819013765708</v>
      </c>
      <c r="R103" s="17">
        <f t="shared" si="83"/>
        <v>12.151025463322693</v>
      </c>
      <c r="S103" s="17">
        <f t="shared" si="83"/>
        <v>0.99810075702591672</v>
      </c>
      <c r="T103" s="18">
        <f t="shared" si="83"/>
        <v>0.70542017000773327</v>
      </c>
      <c r="AC103" s="2"/>
    </row>
    <row r="104" spans="1:29" x14ac:dyDescent="0.25">
      <c r="A104" s="14" t="s">
        <v>7</v>
      </c>
      <c r="B104" s="15" t="s">
        <v>12</v>
      </c>
      <c r="C104" s="16">
        <f t="shared" ref="C104:T104" si="84">C8*C$16*$W$4*$W$6/1000</f>
        <v>11.648865731472062</v>
      </c>
      <c r="D104" s="17">
        <f t="shared" si="84"/>
        <v>0.49757902633900841</v>
      </c>
      <c r="E104" s="17">
        <f t="shared" si="84"/>
        <v>1255.3184787817465</v>
      </c>
      <c r="F104" s="17">
        <f t="shared" si="84"/>
        <v>593.39043226880642</v>
      </c>
      <c r="G104" s="17">
        <f t="shared" si="84"/>
        <v>263.34204919344887</v>
      </c>
      <c r="H104" s="17">
        <f t="shared" si="84"/>
        <v>567.81336764976152</v>
      </c>
      <c r="I104" s="17">
        <f t="shared" si="84"/>
        <v>1.5867714170015332</v>
      </c>
      <c r="J104" s="17">
        <f t="shared" si="84"/>
        <v>0.1436993689594277</v>
      </c>
      <c r="K104" s="17">
        <f t="shared" si="84"/>
        <v>14.762059367775928</v>
      </c>
      <c r="L104" s="17">
        <f t="shared" si="84"/>
        <v>4.7784757623732723</v>
      </c>
      <c r="M104" s="17">
        <f t="shared" si="84"/>
        <v>346.80740350318797</v>
      </c>
      <c r="N104" s="17">
        <f t="shared" si="84"/>
        <v>189.73763332774564</v>
      </c>
      <c r="O104" s="17">
        <f t="shared" si="84"/>
        <v>2.8106494737762864</v>
      </c>
      <c r="P104" s="17">
        <f t="shared" si="84"/>
        <v>4.0197882799000082</v>
      </c>
      <c r="Q104" s="17">
        <f t="shared" si="84"/>
        <v>19.64277792888554</v>
      </c>
      <c r="R104" s="17">
        <f t="shared" si="84"/>
        <v>43.746974766235056</v>
      </c>
      <c r="S104" s="17">
        <f t="shared" si="84"/>
        <v>2.3218308966374495</v>
      </c>
      <c r="T104" s="18">
        <f t="shared" si="84"/>
        <v>0.51569476795296199</v>
      </c>
    </row>
    <row r="105" spans="1:29" x14ac:dyDescent="0.25">
      <c r="A105" s="14" t="s">
        <v>7</v>
      </c>
      <c r="B105" s="15" t="s">
        <v>13</v>
      </c>
      <c r="C105" s="16">
        <f t="shared" ref="C105:T105" si="85">C9*C$16*$W$4*$W$6/1000</f>
        <v>13.522192220476073</v>
      </c>
      <c r="D105" s="17">
        <f t="shared" si="85"/>
        <v>1.2848115438560386</v>
      </c>
      <c r="E105" s="17">
        <f t="shared" si="85"/>
        <v>1170.2823965716616</v>
      </c>
      <c r="F105" s="17">
        <f t="shared" si="85"/>
        <v>778.60438631143631</v>
      </c>
      <c r="G105" s="17">
        <f t="shared" si="85"/>
        <v>112.55487966402147</v>
      </c>
      <c r="H105" s="17">
        <f t="shared" si="85"/>
        <v>360.0342519602558</v>
      </c>
      <c r="I105" s="17">
        <f t="shared" si="85"/>
        <v>2.6571432283855136</v>
      </c>
      <c r="J105" s="17">
        <f t="shared" si="85"/>
        <v>1.6345279533387964</v>
      </c>
      <c r="K105" s="17">
        <f t="shared" si="85"/>
        <v>8.7635706207302935</v>
      </c>
      <c r="L105" s="17">
        <f t="shared" si="85"/>
        <v>5.753943918002574</v>
      </c>
      <c r="M105" s="17">
        <f t="shared" si="85"/>
        <v>61.006108261286549</v>
      </c>
      <c r="N105" s="17">
        <f t="shared" si="85"/>
        <v>34.625872430640648</v>
      </c>
      <c r="O105" s="17">
        <f t="shared" si="85"/>
        <v>0.31898834320147168</v>
      </c>
      <c r="P105" s="17">
        <f t="shared" si="85"/>
        <v>0.36603613961273351</v>
      </c>
      <c r="Q105" s="17">
        <f t="shared" si="85"/>
        <v>6.5409048658818989</v>
      </c>
      <c r="R105" s="17">
        <f t="shared" si="85"/>
        <v>14.475675849236268</v>
      </c>
      <c r="S105" s="17">
        <f t="shared" si="85"/>
        <v>2.0448005517055932</v>
      </c>
      <c r="T105" s="18">
        <f t="shared" si="85"/>
        <v>0.84888412800968527</v>
      </c>
    </row>
    <row r="106" spans="1:29" ht="15.75" thickBot="1" x14ac:dyDescent="0.3">
      <c r="A106" s="39" t="s">
        <v>7</v>
      </c>
      <c r="B106" s="37" t="s">
        <v>14</v>
      </c>
      <c r="C106" s="202">
        <f t="shared" ref="C106:T106" si="86">C10*C$16*$W$4*$W$6/1000</f>
        <v>806.87587142089467</v>
      </c>
      <c r="D106" s="203">
        <f t="shared" si="86"/>
        <v>68.671228253767453</v>
      </c>
      <c r="E106" s="203">
        <f t="shared" si="86"/>
        <v>2242.1068370427229</v>
      </c>
      <c r="F106" s="203">
        <f t="shared" si="86"/>
        <v>879.71105909390906</v>
      </c>
      <c r="G106" s="203">
        <f t="shared" si="86"/>
        <v>71.920305437683851</v>
      </c>
      <c r="H106" s="203">
        <f t="shared" si="86"/>
        <v>257.51294301940089</v>
      </c>
      <c r="I106" s="203">
        <f t="shared" si="86"/>
        <v>120.51187851321724</v>
      </c>
      <c r="J106" s="203">
        <f t="shared" si="86"/>
        <v>70.027886503270494</v>
      </c>
      <c r="K106" s="203">
        <f t="shared" si="86"/>
        <v>697.59709718228373</v>
      </c>
      <c r="L106" s="203">
        <f t="shared" si="86"/>
        <v>715.51930143209461</v>
      </c>
      <c r="M106" s="203">
        <f t="shared" si="86"/>
        <v>30.347606878468344</v>
      </c>
      <c r="N106" s="203">
        <f t="shared" si="86"/>
        <v>14.669787967413427</v>
      </c>
      <c r="O106" s="203">
        <f t="shared" si="86"/>
        <v>0.57807931191533091</v>
      </c>
      <c r="P106" s="203">
        <f t="shared" si="86"/>
        <v>1.17168498752828</v>
      </c>
      <c r="Q106" s="203">
        <f t="shared" si="86"/>
        <v>16.972283820439216</v>
      </c>
      <c r="R106" s="203">
        <f t="shared" si="86"/>
        <v>12.783486470322298</v>
      </c>
      <c r="S106" s="203">
        <f t="shared" si="86"/>
        <v>17.081374462389761</v>
      </c>
      <c r="T106" s="204">
        <f t="shared" si="86"/>
        <v>4.287874308595149</v>
      </c>
    </row>
    <row r="107" spans="1:29" x14ac:dyDescent="0.25">
      <c r="A107" s="38" t="s">
        <v>15</v>
      </c>
      <c r="B107" s="36" t="s">
        <v>8</v>
      </c>
      <c r="C107" s="205">
        <f t="shared" ref="C107:T107" si="87">C11*C$16*$W$4*$W$6/1000</f>
        <v>29.757925505929688</v>
      </c>
      <c r="D107" s="206">
        <f t="shared" si="87"/>
        <v>3.191339324555952</v>
      </c>
      <c r="E107" s="206">
        <f t="shared" si="87"/>
        <v>2883.6534277021105</v>
      </c>
      <c r="F107" s="206">
        <f t="shared" si="87"/>
        <v>2073.9265300492893</v>
      </c>
      <c r="G107" s="206">
        <f t="shared" si="87"/>
        <v>434.00472530381091</v>
      </c>
      <c r="H107" s="206">
        <f t="shared" si="87"/>
        <v>1059.4382961112058</v>
      </c>
      <c r="I107" s="206">
        <f t="shared" si="87"/>
        <v>0.65841508832311679</v>
      </c>
      <c r="J107" s="206">
        <f t="shared" si="87"/>
        <v>0.34772733596596206</v>
      </c>
      <c r="K107" s="206">
        <f t="shared" si="87"/>
        <v>3.140768706122806</v>
      </c>
      <c r="L107" s="206">
        <f t="shared" si="87"/>
        <v>2.2798045361410835</v>
      </c>
      <c r="M107" s="206">
        <f t="shared" si="87"/>
        <v>949.22572005295171</v>
      </c>
      <c r="N107" s="206">
        <f t="shared" si="87"/>
        <v>393.3894059697073</v>
      </c>
      <c r="O107" s="206">
        <f t="shared" si="87"/>
        <v>20.446334433923372</v>
      </c>
      <c r="P107" s="206">
        <f t="shared" si="87"/>
        <v>19.999899756837969</v>
      </c>
      <c r="Q107" s="206">
        <f t="shared" si="87"/>
        <v>34.078409476375185</v>
      </c>
      <c r="R107" s="206">
        <f t="shared" si="87"/>
        <v>70.31622185901027</v>
      </c>
      <c r="S107" s="206">
        <f t="shared" si="87"/>
        <v>2.9051776515368153</v>
      </c>
      <c r="T107" s="207">
        <f t="shared" si="87"/>
        <v>1.1505194395217107</v>
      </c>
    </row>
    <row r="108" spans="1:29" x14ac:dyDescent="0.25">
      <c r="A108" s="14" t="s">
        <v>15</v>
      </c>
      <c r="B108" s="15" t="s">
        <v>11</v>
      </c>
      <c r="C108" s="16">
        <f t="shared" ref="C108:T108" si="88">C12*C$16*$W$4*$W$6/1000</f>
        <v>10.861097896910346</v>
      </c>
      <c r="D108" s="17">
        <f t="shared" si="88"/>
        <v>1.7169738659041005</v>
      </c>
      <c r="E108" s="17">
        <f t="shared" si="88"/>
        <v>109.07460175235644</v>
      </c>
      <c r="F108" s="17">
        <f t="shared" si="88"/>
        <v>145.86946962184268</v>
      </c>
      <c r="G108" s="17">
        <f t="shared" si="88"/>
        <v>3.389931892693375</v>
      </c>
      <c r="H108" s="17">
        <f t="shared" si="88"/>
        <v>28.74681193787702</v>
      </c>
      <c r="I108" s="17">
        <f t="shared" si="88"/>
        <v>0.13485879696292102</v>
      </c>
      <c r="J108" s="17">
        <f t="shared" si="88"/>
        <v>9.0702371369434667E-2</v>
      </c>
      <c r="K108" s="17">
        <f t="shared" si="88"/>
        <v>2.2219766667197169</v>
      </c>
      <c r="L108" s="17">
        <f t="shared" si="88"/>
        <v>3.0402696919508805</v>
      </c>
      <c r="M108" s="17">
        <f t="shared" si="88"/>
        <v>3.9755829637485096</v>
      </c>
      <c r="N108" s="17">
        <f t="shared" si="88"/>
        <v>1.8654914843593451</v>
      </c>
      <c r="O108" s="17">
        <f t="shared" si="88"/>
        <v>0</v>
      </c>
      <c r="P108" s="17">
        <f t="shared" si="88"/>
        <v>0</v>
      </c>
      <c r="Q108" s="17">
        <f t="shared" si="88"/>
        <v>0.40061942056329602</v>
      </c>
      <c r="R108" s="17">
        <f t="shared" si="88"/>
        <v>0.33775647802794689</v>
      </c>
      <c r="S108" s="17">
        <f t="shared" si="88"/>
        <v>0.17729942075638802</v>
      </c>
      <c r="T108" s="18">
        <f t="shared" si="88"/>
        <v>0.12233878990846779</v>
      </c>
    </row>
    <row r="109" spans="1:29" x14ac:dyDescent="0.25">
      <c r="A109" s="14" t="s">
        <v>15</v>
      </c>
      <c r="B109" s="15" t="s">
        <v>12</v>
      </c>
      <c r="C109" s="16">
        <f t="shared" ref="C109:T109" si="89">C13*C$16*$W$4*$W$6/1000</f>
        <v>51.113349680995967</v>
      </c>
      <c r="D109" s="17">
        <f t="shared" si="89"/>
        <v>6.6324983466009497</v>
      </c>
      <c r="E109" s="17">
        <f t="shared" si="89"/>
        <v>3526.2103811550473</v>
      </c>
      <c r="F109" s="17">
        <f t="shared" si="89"/>
        <v>2828.9147480564002</v>
      </c>
      <c r="G109" s="17">
        <f t="shared" si="89"/>
        <v>337.71003008306451</v>
      </c>
      <c r="H109" s="17">
        <f t="shared" si="89"/>
        <v>930.64420472329243</v>
      </c>
      <c r="I109" s="17">
        <f t="shared" si="89"/>
        <v>1.6802556245148021</v>
      </c>
      <c r="J109" s="17">
        <f t="shared" si="89"/>
        <v>0.46670873766997795</v>
      </c>
      <c r="K109" s="17">
        <f t="shared" si="89"/>
        <v>20.050917431327289</v>
      </c>
      <c r="L109" s="17">
        <f t="shared" si="89"/>
        <v>42.469683465403989</v>
      </c>
      <c r="M109" s="17">
        <f t="shared" si="89"/>
        <v>450.97433784207794</v>
      </c>
      <c r="N109" s="17">
        <f t="shared" si="89"/>
        <v>228.24364252019876</v>
      </c>
      <c r="O109" s="17">
        <f t="shared" si="89"/>
        <v>10.851784938600938</v>
      </c>
      <c r="P109" s="17">
        <f t="shared" si="89"/>
        <v>10.942303407791066</v>
      </c>
      <c r="Q109" s="17">
        <f t="shared" si="89"/>
        <v>35.403365983285013</v>
      </c>
      <c r="R109" s="17">
        <f t="shared" si="89"/>
        <v>71.476766126016884</v>
      </c>
      <c r="S109" s="17">
        <f t="shared" si="89"/>
        <v>8.8545230362391134</v>
      </c>
      <c r="T109" s="18">
        <f t="shared" si="89"/>
        <v>4.3626146184955141</v>
      </c>
    </row>
    <row r="110" spans="1:29" x14ac:dyDescent="0.25">
      <c r="A110" s="14" t="s">
        <v>15</v>
      </c>
      <c r="B110" s="15" t="s">
        <v>13</v>
      </c>
      <c r="C110" s="16">
        <f t="shared" ref="C110:T110" si="90">C14*C$16*$W$4*$W$6/1000</f>
        <v>32.30008128710729</v>
      </c>
      <c r="D110" s="17">
        <f t="shared" si="90"/>
        <v>3.6324299107067151</v>
      </c>
      <c r="E110" s="17">
        <f t="shared" si="90"/>
        <v>495.71999875658884</v>
      </c>
      <c r="F110" s="17">
        <f t="shared" si="90"/>
        <v>591.67566517738453</v>
      </c>
      <c r="G110" s="17">
        <f t="shared" si="90"/>
        <v>20.277922080801435</v>
      </c>
      <c r="H110" s="17">
        <f t="shared" si="90"/>
        <v>121.62106044251706</v>
      </c>
      <c r="I110" s="17">
        <f t="shared" si="90"/>
        <v>0.3231690905662038</v>
      </c>
      <c r="J110" s="17">
        <f t="shared" si="90"/>
        <v>0.19083108618372976</v>
      </c>
      <c r="K110" s="17">
        <f t="shared" si="90"/>
        <v>6.1632284275800053</v>
      </c>
      <c r="L110" s="17">
        <f t="shared" si="90"/>
        <v>7.1644181430341325</v>
      </c>
      <c r="M110" s="17">
        <f t="shared" si="90"/>
        <v>15.862667079714898</v>
      </c>
      <c r="N110" s="17">
        <f t="shared" si="90"/>
        <v>7.6154697422921815</v>
      </c>
      <c r="O110" s="17">
        <f t="shared" si="90"/>
        <v>0.57546750779523148</v>
      </c>
      <c r="P110" s="17">
        <f t="shared" si="90"/>
        <v>0.81838138490154433</v>
      </c>
      <c r="Q110" s="17">
        <f t="shared" si="90"/>
        <v>2.6851209241243983</v>
      </c>
      <c r="R110" s="17">
        <f t="shared" si="90"/>
        <v>8.3869223202932233</v>
      </c>
      <c r="S110" s="17">
        <f t="shared" si="90"/>
        <v>1.2911197104366969</v>
      </c>
      <c r="T110" s="18">
        <f t="shared" si="90"/>
        <v>2.6422504548318475</v>
      </c>
    </row>
    <row r="111" spans="1:29" ht="15.75" thickBot="1" x14ac:dyDescent="0.3">
      <c r="A111" s="29" t="s">
        <v>15</v>
      </c>
      <c r="B111" s="30" t="s">
        <v>14</v>
      </c>
      <c r="C111" s="31">
        <f t="shared" ref="C111:T111" si="91">C15*C$16*$W$4*$W$6/1000</f>
        <v>2452.6018146107817</v>
      </c>
      <c r="D111" s="32">
        <f t="shared" si="91"/>
        <v>369.0837927677041</v>
      </c>
      <c r="E111" s="32">
        <f t="shared" si="91"/>
        <v>4395.4375777910718</v>
      </c>
      <c r="F111" s="32">
        <f t="shared" si="91"/>
        <v>1846.1040341470859</v>
      </c>
      <c r="G111" s="32">
        <f t="shared" si="91"/>
        <v>92.987562938877431</v>
      </c>
      <c r="H111" s="32">
        <f t="shared" si="91"/>
        <v>290.29675105496744</v>
      </c>
      <c r="I111" s="32">
        <f t="shared" si="91"/>
        <v>55.328561122799208</v>
      </c>
      <c r="J111" s="32">
        <f t="shared" si="91"/>
        <v>39.704805961245953</v>
      </c>
      <c r="K111" s="32">
        <f t="shared" si="91"/>
        <v>654.87616926853184</v>
      </c>
      <c r="L111" s="32">
        <f t="shared" si="91"/>
        <v>1219.9847490540531</v>
      </c>
      <c r="M111" s="32">
        <f t="shared" si="91"/>
        <v>49.643085633795977</v>
      </c>
      <c r="N111" s="32">
        <f t="shared" si="91"/>
        <v>13.565032438141419</v>
      </c>
      <c r="O111" s="32">
        <f t="shared" si="91"/>
        <v>1.5435762349787374</v>
      </c>
      <c r="P111" s="32">
        <f t="shared" si="91"/>
        <v>3.2483520504506553</v>
      </c>
      <c r="Q111" s="32">
        <f t="shared" si="91"/>
        <v>24.570461522237434</v>
      </c>
      <c r="R111" s="32">
        <f t="shared" si="91"/>
        <v>22.680324270107718</v>
      </c>
      <c r="S111" s="32">
        <f t="shared" si="91"/>
        <v>28.21656960116217</v>
      </c>
      <c r="T111" s="33">
        <f t="shared" si="91"/>
        <v>7.43579176171533</v>
      </c>
    </row>
    <row r="112" spans="1:29" ht="15.75" thickTop="1" x14ac:dyDescent="0.25">
      <c r="C112" s="81"/>
    </row>
    <row r="113" spans="1:24" ht="15.75" thickBot="1" x14ac:dyDescent="0.3">
      <c r="C113" s="327" t="s">
        <v>294</v>
      </c>
      <c r="D113" s="327"/>
      <c r="E113" s="327"/>
      <c r="F113" s="327"/>
    </row>
    <row r="114" spans="1:24" ht="16.5" thickTop="1" thickBot="1" x14ac:dyDescent="0.3">
      <c r="C114" s="104" t="s">
        <v>16</v>
      </c>
      <c r="D114" s="104"/>
      <c r="E114" s="105" t="s">
        <v>17</v>
      </c>
      <c r="F114" s="105"/>
      <c r="G114" s="78"/>
      <c r="H114" s="239"/>
      <c r="I114" s="305" t="s">
        <v>318</v>
      </c>
      <c r="J114" s="305"/>
      <c r="K114" s="305" t="s">
        <v>319</v>
      </c>
      <c r="L114" s="305"/>
      <c r="M114" s="305" t="s">
        <v>320</v>
      </c>
      <c r="N114" s="305"/>
      <c r="O114" s="305" t="s">
        <v>321</v>
      </c>
      <c r="P114" s="306"/>
      <c r="Q114" s="247"/>
      <c r="R114" s="35"/>
      <c r="S114" s="35"/>
      <c r="T114" s="35"/>
      <c r="U114" s="35"/>
      <c r="V114" s="35"/>
      <c r="W114" s="35"/>
      <c r="X114" s="35"/>
    </row>
    <row r="115" spans="1:24" ht="15.75" thickBot="1" x14ac:dyDescent="0.3">
      <c r="C115" s="92" t="s">
        <v>10</v>
      </c>
      <c r="D115" s="93" t="s">
        <v>9</v>
      </c>
      <c r="E115" s="93" t="s">
        <v>10</v>
      </c>
      <c r="F115" s="94" t="s">
        <v>9</v>
      </c>
      <c r="H115" s="248"/>
      <c r="I115" s="245" t="s">
        <v>312</v>
      </c>
      <c r="J115" s="245" t="s">
        <v>17</v>
      </c>
      <c r="K115" s="245" t="s">
        <v>312</v>
      </c>
      <c r="L115" s="245" t="s">
        <v>17</v>
      </c>
      <c r="M115" s="245" t="s">
        <v>312</v>
      </c>
      <c r="N115" s="245" t="s">
        <v>17</v>
      </c>
      <c r="O115" s="245" t="s">
        <v>312</v>
      </c>
      <c r="P115" s="246" t="s">
        <v>17</v>
      </c>
      <c r="Q115" s="247"/>
      <c r="R115" s="35"/>
      <c r="S115" s="35"/>
      <c r="T115" s="35"/>
      <c r="U115" s="35"/>
      <c r="V115" s="35"/>
      <c r="W115" s="35"/>
      <c r="X115" s="35"/>
    </row>
    <row r="116" spans="1:24" x14ac:dyDescent="0.25">
      <c r="A116" s="9" t="s">
        <v>7</v>
      </c>
      <c r="B116" s="87" t="s">
        <v>8</v>
      </c>
      <c r="C116" s="95">
        <f>SUM(C102,E102,G102,I102)</f>
        <v>1366.5078834761057</v>
      </c>
      <c r="D116" s="96">
        <f>SUM(D102,F102,H102,J102)</f>
        <v>559.79761797593642</v>
      </c>
      <c r="E116" s="96">
        <f t="shared" ref="E116:E125" si="92">SUM(M102,O102,Q102,S102)</f>
        <v>1831.3644684023889</v>
      </c>
      <c r="F116" s="97">
        <f t="shared" ref="F116:F125" si="93">SUM(N102,P102,R102,T102)</f>
        <v>554.68150435165592</v>
      </c>
      <c r="H116" s="236" t="s">
        <v>313</v>
      </c>
      <c r="I116" s="243">
        <f>SUM(C116:D117,C121:D122)/1000</f>
        <v>10.821880891970512</v>
      </c>
      <c r="J116" s="243">
        <f>SUM(E116:F117,E121:F122)/1000</f>
        <v>4.0455978728550575</v>
      </c>
      <c r="K116" s="243">
        <f>I34</f>
        <v>1.7736242161423044</v>
      </c>
      <c r="L116" s="243">
        <f>K34</f>
        <v>2.1139720441486416</v>
      </c>
      <c r="M116" s="243">
        <f>I62</f>
        <v>0.80668701217784267</v>
      </c>
      <c r="N116" s="243">
        <f>K62</f>
        <v>1.0918269095930389</v>
      </c>
      <c r="O116" s="243">
        <f>I89</f>
        <v>0.48401220730670558</v>
      </c>
      <c r="P116" s="241">
        <f>K89</f>
        <v>0.65509614575582331</v>
      </c>
      <c r="Q116" s="236"/>
      <c r="R116" s="240"/>
      <c r="S116" s="2"/>
      <c r="T116" s="240"/>
      <c r="U116" s="2"/>
      <c r="V116" s="240"/>
      <c r="W116" s="2"/>
      <c r="X116" s="240"/>
    </row>
    <row r="117" spans="1:24" x14ac:dyDescent="0.25">
      <c r="A117" s="14" t="s">
        <v>7</v>
      </c>
      <c r="B117" s="88" t="s">
        <v>11</v>
      </c>
      <c r="C117" s="98">
        <f t="shared" ref="C117:C122" si="94">SUM(C103,E103,G103,I103)</f>
        <v>1496.7801383857134</v>
      </c>
      <c r="D117" s="86">
        <f t="shared" ref="C117:D125" si="95">SUM(D103,F103,H103,J103)</f>
        <v>613.93241757565011</v>
      </c>
      <c r="E117" s="86">
        <f t="shared" si="92"/>
        <v>105.38874175398706</v>
      </c>
      <c r="F117" s="99">
        <f t="shared" si="93"/>
        <v>55.772381149797077</v>
      </c>
      <c r="H117" s="236" t="s">
        <v>314</v>
      </c>
      <c r="I117" s="243">
        <f>SUM(C118:D119,C123:D124)/1000</f>
        <v>14.08342916713041</v>
      </c>
      <c r="J117" s="243">
        <f>SUM(E118:F119,E123:F124)/1000</f>
        <v>1.5908167611109909</v>
      </c>
      <c r="K117" s="243">
        <f>I35</f>
        <v>2.2720924772912223</v>
      </c>
      <c r="L117" s="243">
        <f>K35</f>
        <v>0.75366065256290848</v>
      </c>
      <c r="M117" s="243">
        <f>I63</f>
        <v>1.0466201546028744</v>
      </c>
      <c r="N117" s="243">
        <f>K63</f>
        <v>0.39499297529456839</v>
      </c>
      <c r="O117" s="243">
        <f>I90</f>
        <v>0.62797209276172461</v>
      </c>
      <c r="P117" s="241">
        <f>K90</f>
        <v>0.23699578517674094</v>
      </c>
      <c r="Q117" s="236"/>
      <c r="R117" s="240"/>
      <c r="S117" s="2"/>
      <c r="T117" s="240"/>
      <c r="U117" s="2"/>
      <c r="V117" s="240"/>
      <c r="W117" s="2"/>
      <c r="X117" s="240"/>
    </row>
    <row r="118" spans="1:24" ht="15.75" thickBot="1" x14ac:dyDescent="0.3">
      <c r="A118" s="14" t="s">
        <v>7</v>
      </c>
      <c r="B118" s="88" t="s">
        <v>12</v>
      </c>
      <c r="C118" s="98">
        <f t="shared" si="94"/>
        <v>1531.8961651236691</v>
      </c>
      <c r="D118" s="86">
        <f t="shared" si="95"/>
        <v>1161.8450783138665</v>
      </c>
      <c r="E118" s="86">
        <f t="shared" si="92"/>
        <v>371.58266180248722</v>
      </c>
      <c r="F118" s="99">
        <f t="shared" si="93"/>
        <v>238.02009114183366</v>
      </c>
      <c r="H118" s="237" t="s">
        <v>14</v>
      </c>
      <c r="I118" s="244">
        <f>SUM(C120:D120,C125:D125)/1000</f>
        <v>14.058882909679399</v>
      </c>
      <c r="J118" s="244">
        <f>SUM(E120:F120,E125:F125)/1000</f>
        <v>0.24879537171966123</v>
      </c>
      <c r="K118" s="244">
        <f>I36</f>
        <v>2.4547495236111505</v>
      </c>
      <c r="L118" s="244">
        <f>K36</f>
        <v>7.7421529357761032E-2</v>
      </c>
      <c r="M118" s="244">
        <f>I64</f>
        <v>1.0964769165652792</v>
      </c>
      <c r="N118" s="244">
        <f>K64</f>
        <v>3.6536730063325015E-2</v>
      </c>
      <c r="O118" s="244">
        <f>I91</f>
        <v>0.65788614993916761</v>
      </c>
      <c r="P118" s="242">
        <f>K91</f>
        <v>2.1922038037995008E-2</v>
      </c>
      <c r="Q118" s="236"/>
      <c r="R118" s="240"/>
      <c r="S118" s="2"/>
      <c r="T118" s="240"/>
      <c r="U118" s="2"/>
      <c r="V118" s="240"/>
      <c r="W118" s="2"/>
      <c r="X118" s="240"/>
    </row>
    <row r="119" spans="1:24" ht="15.75" thickTop="1" x14ac:dyDescent="0.25">
      <c r="A119" s="14" t="s">
        <v>7</v>
      </c>
      <c r="B119" s="88" t="s">
        <v>13</v>
      </c>
      <c r="C119" s="98">
        <f t="shared" si="94"/>
        <v>1299.0166116845446</v>
      </c>
      <c r="D119" s="86">
        <f t="shared" si="95"/>
        <v>1141.557977768887</v>
      </c>
      <c r="E119" s="86">
        <f t="shared" si="92"/>
        <v>69.910802022075515</v>
      </c>
      <c r="F119" s="99">
        <f t="shared" si="93"/>
        <v>50.316468547499333</v>
      </c>
    </row>
    <row r="120" spans="1:24" ht="15.75" thickBot="1" x14ac:dyDescent="0.3">
      <c r="A120" s="39" t="s">
        <v>7</v>
      </c>
      <c r="B120" s="89" t="s">
        <v>14</v>
      </c>
      <c r="C120" s="98">
        <f t="shared" si="94"/>
        <v>3241.4148924145188</v>
      </c>
      <c r="D120" s="86">
        <f t="shared" si="95"/>
        <v>1275.9231168703479</v>
      </c>
      <c r="E120" s="86">
        <f t="shared" si="92"/>
        <v>64.979344473212649</v>
      </c>
      <c r="F120" s="99">
        <f t="shared" si="93"/>
        <v>32.912833733859152</v>
      </c>
    </row>
    <row r="121" spans="1:24" x14ac:dyDescent="0.25">
      <c r="A121" s="38" t="s">
        <v>15</v>
      </c>
      <c r="B121" s="90" t="s">
        <v>8</v>
      </c>
      <c r="C121" s="98">
        <f t="shared" si="94"/>
        <v>3348.0744936001743</v>
      </c>
      <c r="D121" s="86">
        <f t="shared" si="95"/>
        <v>3136.9038928210166</v>
      </c>
      <c r="E121" s="86">
        <f t="shared" si="92"/>
        <v>1006.6556416147872</v>
      </c>
      <c r="F121" s="99">
        <f t="shared" si="93"/>
        <v>484.85604702507726</v>
      </c>
    </row>
    <row r="122" spans="1:24" x14ac:dyDescent="0.25">
      <c r="A122" s="14" t="s">
        <v>15</v>
      </c>
      <c r="B122" s="88" t="s">
        <v>11</v>
      </c>
      <c r="C122" s="98">
        <f t="shared" si="94"/>
        <v>123.46049033892308</v>
      </c>
      <c r="D122" s="86">
        <f t="shared" si="95"/>
        <v>176.42395779699325</v>
      </c>
      <c r="E122" s="86">
        <f t="shared" si="92"/>
        <v>4.5535018050681932</v>
      </c>
      <c r="F122" s="99">
        <f t="shared" si="93"/>
        <v>2.3255867522957594</v>
      </c>
    </row>
    <row r="123" spans="1:24" x14ac:dyDescent="0.25">
      <c r="A123" s="14" t="s">
        <v>15</v>
      </c>
      <c r="B123" s="88" t="s">
        <v>12</v>
      </c>
      <c r="C123" s="98">
        <f t="shared" si="95"/>
        <v>3916.7140165436226</v>
      </c>
      <c r="D123" s="86">
        <f t="shared" si="95"/>
        <v>3766.6581598639641</v>
      </c>
      <c r="E123" s="86">
        <f t="shared" si="92"/>
        <v>506.08401180020303</v>
      </c>
      <c r="F123" s="99">
        <f t="shared" si="93"/>
        <v>315.02532667250222</v>
      </c>
    </row>
    <row r="124" spans="1:24" x14ac:dyDescent="0.25">
      <c r="A124" s="14" t="s">
        <v>15</v>
      </c>
      <c r="B124" s="88" t="s">
        <v>13</v>
      </c>
      <c r="C124" s="98">
        <f>SUM(C110,E110,G110,I110)</f>
        <v>548.62117121506378</v>
      </c>
      <c r="D124" s="86">
        <f t="shared" si="95"/>
        <v>717.11998661679206</v>
      </c>
      <c r="E124" s="86">
        <f t="shared" si="92"/>
        <v>20.414375222071225</v>
      </c>
      <c r="F124" s="99">
        <f t="shared" si="93"/>
        <v>19.463023902318795</v>
      </c>
    </row>
    <row r="125" spans="1:24" ht="15.75" thickBot="1" x14ac:dyDescent="0.3">
      <c r="A125" s="29" t="s">
        <v>15</v>
      </c>
      <c r="B125" s="91" t="s">
        <v>14</v>
      </c>
      <c r="C125" s="100">
        <f>SUM(C111,E111,G111,I111)</f>
        <v>6996.35551646353</v>
      </c>
      <c r="D125" s="101">
        <f t="shared" si="95"/>
        <v>2545.1893839310037</v>
      </c>
      <c r="E125" s="101">
        <f t="shared" si="92"/>
        <v>103.97369299217431</v>
      </c>
      <c r="F125" s="102">
        <f t="shared" si="93"/>
        <v>46.929500520415125</v>
      </c>
    </row>
    <row r="126" spans="1:24" ht="15.75" thickTop="1" x14ac:dyDescent="0.25"/>
  </sheetData>
  <mergeCells count="149">
    <mergeCell ref="AQ72:AQ75"/>
    <mergeCell ref="AQ81:AQ84"/>
    <mergeCell ref="AQ58:AQ62"/>
    <mergeCell ref="AQ67:AQ71"/>
    <mergeCell ref="AQ76:AQ80"/>
    <mergeCell ref="AQ8:AQ11"/>
    <mergeCell ref="AQ17:AQ20"/>
    <mergeCell ref="AQ26:AQ29"/>
    <mergeCell ref="AQ35:AQ38"/>
    <mergeCell ref="AQ44:AQ48"/>
    <mergeCell ref="AQ54:AQ57"/>
    <mergeCell ref="AQ63:AQ66"/>
    <mergeCell ref="AQ3:AQ7"/>
    <mergeCell ref="AQ12:AQ16"/>
    <mergeCell ref="AQ21:AQ25"/>
    <mergeCell ref="AQ30:AQ34"/>
    <mergeCell ref="AQ39:AQ43"/>
    <mergeCell ref="AQ49:AQ53"/>
    <mergeCell ref="AO39:AO43"/>
    <mergeCell ref="AO49:AO53"/>
    <mergeCell ref="AO58:AO62"/>
    <mergeCell ref="AO8:AO11"/>
    <mergeCell ref="AO17:AO20"/>
    <mergeCell ref="AO26:AO29"/>
    <mergeCell ref="AO35:AO38"/>
    <mergeCell ref="AO44:AO48"/>
    <mergeCell ref="AO3:AO7"/>
    <mergeCell ref="AO12:AO16"/>
    <mergeCell ref="AO21:AO25"/>
    <mergeCell ref="AO30:AO34"/>
    <mergeCell ref="AO54:AO57"/>
    <mergeCell ref="AO63:AO66"/>
    <mergeCell ref="AO72:AO75"/>
    <mergeCell ref="AO81:AO84"/>
    <mergeCell ref="AO67:AO71"/>
    <mergeCell ref="AO76:AO80"/>
    <mergeCell ref="AM3:AM7"/>
    <mergeCell ref="AM8:AM11"/>
    <mergeCell ref="AM12:AM16"/>
    <mergeCell ref="AM21:AM25"/>
    <mergeCell ref="AM81:AM84"/>
    <mergeCell ref="AM72:AM75"/>
    <mergeCell ref="AM63:AM66"/>
    <mergeCell ref="AM54:AM57"/>
    <mergeCell ref="AM44:AM48"/>
    <mergeCell ref="AM35:AM38"/>
    <mergeCell ref="AM30:AM34"/>
    <mergeCell ref="AM39:AM43"/>
    <mergeCell ref="AM49:AM53"/>
    <mergeCell ref="AM58:AM62"/>
    <mergeCell ref="AM67:AM71"/>
    <mergeCell ref="AM76:AM80"/>
    <mergeCell ref="AM26:AM29"/>
    <mergeCell ref="AM17:AM20"/>
    <mergeCell ref="AI67:AI71"/>
    <mergeCell ref="AI26:AI29"/>
    <mergeCell ref="AI35:AI38"/>
    <mergeCell ref="AI44:AI48"/>
    <mergeCell ref="AH81:AH84"/>
    <mergeCell ref="AI39:AI43"/>
    <mergeCell ref="AI49:AI53"/>
    <mergeCell ref="AI58:AI62"/>
    <mergeCell ref="AH67:AH71"/>
    <mergeCell ref="AH76:AH80"/>
    <mergeCell ref="AH26:AH29"/>
    <mergeCell ref="AH35:AH38"/>
    <mergeCell ref="AH44:AH48"/>
    <mergeCell ref="AH54:AH57"/>
    <mergeCell ref="AH63:AH66"/>
    <mergeCell ref="AH72:AH75"/>
    <mergeCell ref="AI54:AI57"/>
    <mergeCell ref="AI63:AI66"/>
    <mergeCell ref="AI72:AI75"/>
    <mergeCell ref="AI76:AI80"/>
    <mergeCell ref="AI81:AI84"/>
    <mergeCell ref="AH39:AH43"/>
    <mergeCell ref="AH49:AH53"/>
    <mergeCell ref="AH58:AH62"/>
    <mergeCell ref="C113:F113"/>
    <mergeCell ref="C31:F31"/>
    <mergeCell ref="C101:T101"/>
    <mergeCell ref="W4:Y4"/>
    <mergeCell ref="W5:Y5"/>
    <mergeCell ref="W6:Y6"/>
    <mergeCell ref="C47:T47"/>
    <mergeCell ref="C59:F59"/>
    <mergeCell ref="C60:D60"/>
    <mergeCell ref="E60:F60"/>
    <mergeCell ref="C74:T74"/>
    <mergeCell ref="C86:F86"/>
    <mergeCell ref="C87:D87"/>
    <mergeCell ref="E87:F87"/>
    <mergeCell ref="I64:J64"/>
    <mergeCell ref="N60:Q60"/>
    <mergeCell ref="I32:L32"/>
    <mergeCell ref="I60:L60"/>
    <mergeCell ref="I61:J61"/>
    <mergeCell ref="K61:L61"/>
    <mergeCell ref="I62:J62"/>
    <mergeCell ref="K62:L62"/>
    <mergeCell ref="I63:J63"/>
    <mergeCell ref="K63:L63"/>
    <mergeCell ref="A3:A5"/>
    <mergeCell ref="B3:B5"/>
    <mergeCell ref="W3:Y3"/>
    <mergeCell ref="C19:T19"/>
    <mergeCell ref="C32:D32"/>
    <mergeCell ref="E32:F32"/>
    <mergeCell ref="AI3:AI7"/>
    <mergeCell ref="C3:T3"/>
    <mergeCell ref="AH3:AH7"/>
    <mergeCell ref="AH8:AH11"/>
    <mergeCell ref="AH12:AH16"/>
    <mergeCell ref="AI12:AI16"/>
    <mergeCell ref="AI8:AI11"/>
    <mergeCell ref="AI17:AI20"/>
    <mergeCell ref="AI21:AI25"/>
    <mergeCell ref="AI30:AI34"/>
    <mergeCell ref="X11:Y11"/>
    <mergeCell ref="W7:Y7"/>
    <mergeCell ref="W8:Y8"/>
    <mergeCell ref="AH17:AH20"/>
    <mergeCell ref="AJ1:AK1"/>
    <mergeCell ref="I33:J33"/>
    <mergeCell ref="K33:L33"/>
    <mergeCell ref="I34:J34"/>
    <mergeCell ref="K34:L34"/>
    <mergeCell ref="I35:J35"/>
    <mergeCell ref="K35:L35"/>
    <mergeCell ref="I36:J36"/>
    <mergeCell ref="K36:L36"/>
    <mergeCell ref="AA1:AG1"/>
    <mergeCell ref="AB2:AC2"/>
    <mergeCell ref="AH21:AH25"/>
    <mergeCell ref="AH30:AH34"/>
    <mergeCell ref="I114:J114"/>
    <mergeCell ref="K114:L114"/>
    <mergeCell ref="M114:N114"/>
    <mergeCell ref="O114:P114"/>
    <mergeCell ref="K64:L64"/>
    <mergeCell ref="I87:L87"/>
    <mergeCell ref="I88:J88"/>
    <mergeCell ref="K88:L88"/>
    <mergeCell ref="I89:J89"/>
    <mergeCell ref="K89:L89"/>
    <mergeCell ref="I90:J90"/>
    <mergeCell ref="K90:L90"/>
    <mergeCell ref="I91:J91"/>
    <mergeCell ref="K91:L9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88"/>
  <sheetViews>
    <sheetView tabSelected="1" topLeftCell="B61" workbookViewId="0">
      <selection activeCell="W65" sqref="W65"/>
    </sheetView>
  </sheetViews>
  <sheetFormatPr defaultRowHeight="15" x14ac:dyDescent="0.25"/>
  <cols>
    <col min="1" max="1" width="11" customWidth="1"/>
    <col min="2" max="2" width="20.42578125" bestFit="1" customWidth="1"/>
    <col min="3" max="6" width="14.7109375" customWidth="1"/>
    <col min="14" max="14" width="14.140625" bestFit="1" customWidth="1"/>
    <col min="16" max="16" width="10" bestFit="1" customWidth="1"/>
  </cols>
  <sheetData>
    <row r="2" spans="1:20" ht="15.75" thickBot="1" x14ac:dyDescent="0.3"/>
    <row r="3" spans="1:20" ht="16.5" thickTop="1" thickBot="1" x14ac:dyDescent="0.3">
      <c r="A3" s="271" t="s">
        <v>20</v>
      </c>
      <c r="B3" s="274" t="s">
        <v>18</v>
      </c>
      <c r="C3" s="290" t="s">
        <v>21</v>
      </c>
      <c r="D3" s="291"/>
      <c r="E3" s="291"/>
      <c r="F3" s="291"/>
      <c r="G3" s="291"/>
      <c r="H3" s="291"/>
      <c r="I3" s="291"/>
      <c r="J3" s="291"/>
      <c r="K3" s="291"/>
      <c r="L3" s="291"/>
      <c r="M3" s="291"/>
      <c r="N3" s="291"/>
      <c r="O3" s="291"/>
      <c r="P3" s="291"/>
      <c r="Q3" s="291"/>
      <c r="R3" s="291"/>
      <c r="S3" s="291"/>
      <c r="T3" s="292"/>
    </row>
    <row r="4" spans="1:20" ht="15.75" thickBot="1" x14ac:dyDescent="0.3">
      <c r="A4" s="272"/>
      <c r="B4" s="275"/>
      <c r="C4" s="40">
        <v>110</v>
      </c>
      <c r="D4" s="41">
        <v>110</v>
      </c>
      <c r="E4" s="41">
        <v>120</v>
      </c>
      <c r="F4" s="41">
        <v>120</v>
      </c>
      <c r="G4" s="41">
        <v>130</v>
      </c>
      <c r="H4" s="41">
        <v>130</v>
      </c>
      <c r="I4" s="41">
        <v>5101</v>
      </c>
      <c r="J4" s="41">
        <v>5101</v>
      </c>
      <c r="K4" s="41">
        <v>5102</v>
      </c>
      <c r="L4" s="41">
        <v>5102</v>
      </c>
      <c r="M4" s="41">
        <v>140</v>
      </c>
      <c r="N4" s="41">
        <v>140</v>
      </c>
      <c r="O4" s="41">
        <v>150</v>
      </c>
      <c r="P4" s="41">
        <v>150</v>
      </c>
      <c r="Q4" s="41">
        <v>160</v>
      </c>
      <c r="R4" s="41">
        <v>160</v>
      </c>
      <c r="S4" s="41">
        <v>190</v>
      </c>
      <c r="T4" s="42">
        <v>190</v>
      </c>
    </row>
    <row r="5" spans="1:20" ht="15.75" thickBot="1" x14ac:dyDescent="0.3">
      <c r="A5" s="273"/>
      <c r="B5" s="276"/>
      <c r="C5" s="43" t="s">
        <v>10</v>
      </c>
      <c r="D5" s="44" t="s">
        <v>9</v>
      </c>
      <c r="E5" s="44" t="s">
        <v>10</v>
      </c>
      <c r="F5" s="44" t="s">
        <v>9</v>
      </c>
      <c r="G5" s="44" t="s">
        <v>10</v>
      </c>
      <c r="H5" s="44" t="s">
        <v>9</v>
      </c>
      <c r="I5" s="44" t="s">
        <v>10</v>
      </c>
      <c r="J5" s="44" t="s">
        <v>9</v>
      </c>
      <c r="K5" s="44" t="s">
        <v>10</v>
      </c>
      <c r="L5" s="44" t="s">
        <v>9</v>
      </c>
      <c r="M5" s="44" t="s">
        <v>10</v>
      </c>
      <c r="N5" s="44" t="s">
        <v>9</v>
      </c>
      <c r="O5" s="44" t="s">
        <v>10</v>
      </c>
      <c r="P5" s="44" t="s">
        <v>9</v>
      </c>
      <c r="Q5" s="44" t="s">
        <v>10</v>
      </c>
      <c r="R5" s="44" t="s">
        <v>9</v>
      </c>
      <c r="S5" s="44" t="s">
        <v>10</v>
      </c>
      <c r="T5" s="45" t="s">
        <v>9</v>
      </c>
    </row>
    <row r="6" spans="1:20" x14ac:dyDescent="0.25">
      <c r="A6" s="9" t="s">
        <v>7</v>
      </c>
      <c r="B6" s="10" t="s">
        <v>8</v>
      </c>
      <c r="C6" s="46">
        <f>SUMIFS('Export from GIS'!$G$2:$G$179,'Export from GIS'!$B$2:$B$179,'Constraint 2'!$A6,'Export from GIS'!$C$2:$C$179,'Constraint 2'!$B6,'Export from GIS'!$E$2:$E$179,'Constraint 2'!C$5,'Export from GIS'!$D$2:$D$179,'Constraint 2'!C$4)</f>
        <v>6674</v>
      </c>
      <c r="D6" s="47">
        <f>SUMIFS('Export from GIS'!$G$2:$G$179,'Export from GIS'!$B$2:$B$179,'Constraint 2'!$A6,'Export from GIS'!$C$2:$C$179,'Constraint 2'!$B6,'Export from GIS'!$E$2:$E$179,'Constraint 2'!D$5,'Export from GIS'!$D$2:$D$179,'Constraint 2'!D$4)</f>
        <v>203</v>
      </c>
      <c r="E6" s="47">
        <f>SUMIFS('Export from GIS'!$G$2:$G$179,'Export from GIS'!$B$2:$B$179,'Constraint 2'!$A6,'Export from GIS'!$C$2:$C$179,'Constraint 2'!$B6,'Export from GIS'!$E$2:$E$179,'Constraint 2'!E$5,'Export from GIS'!$D$2:$D$179,'Constraint 2'!E$4)</f>
        <v>5245882</v>
      </c>
      <c r="F6" s="47">
        <f>SUMIFS('Export from GIS'!$G$2:$G$179,'Export from GIS'!$B$2:$B$179,'Constraint 2'!$A6,'Export from GIS'!$C$2:$C$179,'Constraint 2'!$B6,'Export from GIS'!$E$2:$E$179,'Constraint 2'!F$5,'Export from GIS'!$D$2:$D$179,'Constraint 2'!F$4)</f>
        <v>1130979</v>
      </c>
      <c r="G6" s="47">
        <f>SUMIFS('Export from GIS'!$G$2:$G$179,'Export from GIS'!$B$2:$B$179,'Constraint 2'!$A6,'Export from GIS'!$C$2:$C$179,'Constraint 2'!$B6,'Export from GIS'!$E$2:$E$179,'Constraint 2'!G$5,'Export from GIS'!$D$2:$D$179,'Constraint 2'!G$4)</f>
        <v>2886041</v>
      </c>
      <c r="H6" s="47">
        <f>SUMIFS('Export from GIS'!$G$2:$G$179,'Export from GIS'!$B$2:$B$179,'Constraint 2'!$A6,'Export from GIS'!$C$2:$C$179,'Constraint 2'!$B6,'Export from GIS'!$E$2:$E$179,'Constraint 2'!H$5,'Export from GIS'!$D$2:$D$179,'Constraint 2'!H$4)</f>
        <v>1973107</v>
      </c>
      <c r="I6" s="47">
        <f>SUMIFS('Export from GIS'!$G$2:$G$179,'Export from GIS'!$B$2:$B$179,'Constraint 2'!$A6,'Export from GIS'!$C$2:$C$179,'Constraint 2'!$B6,'Export from GIS'!$E$2:$E$179,'Constraint 2'!I$5,'Export from GIS'!$D$2:$D$179,5101)</f>
        <v>336</v>
      </c>
      <c r="J6" s="47">
        <f>SUMIFS('Export from GIS'!$G$2:$G$179,'Export from GIS'!$B$2:$B$179,'Constraint 2'!$A6,'Export from GIS'!$C$2:$C$179,'Constraint 2'!$B6,'Export from GIS'!$E$2:$E$179,'Constraint 2'!J$5,'Export from GIS'!$D$2:$D$179,5101)</f>
        <v>24</v>
      </c>
      <c r="K6" s="47">
        <f>SUMIFS('Export from GIS'!$G$2:$G$179,'Export from GIS'!$B$2:$B$179,'Constraint 2'!$A6,'Export from GIS'!$C$2:$C$179,'Constraint 2'!$B6,'Export from GIS'!$E$2:$E$179,'Constraint 2'!I$5,'Export from GIS'!$D$2:$D$179,5102)</f>
        <v>3151</v>
      </c>
      <c r="L6" s="47">
        <f>SUMIFS('Export from GIS'!$G$2:$G$179,'Export from GIS'!$B$2:$B$179,'Constraint 2'!$A6,'Export from GIS'!$C$2:$C$179,'Constraint 2'!$B6,'Export from GIS'!$E$2:$E$179,'Constraint 2'!J$5,'Export from GIS'!$D$2:$D$179,5102)</f>
        <v>1165</v>
      </c>
      <c r="M6" s="47">
        <f>SUMIFS('Export from GIS'!$G$2:$G$179,'Export from GIS'!$B$2:$B$179,'Constraint 2'!$A6,'Export from GIS'!$C$2:$C$179,'Constraint 2'!$B6,'Export from GIS'!$E$2:$E$179,'Constraint 2'!M$5,'Export from GIS'!$D$2:$D$179,'Constraint 2'!M$4)</f>
        <v>28585438</v>
      </c>
      <c r="N6" s="47">
        <f>SUMIFS('Export from GIS'!$G$2:$G$179,'Export from GIS'!$B$2:$B$179,'Constraint 2'!$A6,'Export from GIS'!$C$2:$C$179,'Constraint 2'!$B6,'Export from GIS'!$E$2:$E$179,'Constraint 2'!N$5,'Export from GIS'!$D$2:$D$179,'Constraint 2'!N$4)</f>
        <v>6464161</v>
      </c>
      <c r="O6" s="47">
        <f>SUMIFS('Export from GIS'!$G$2:$G$179,'Export from GIS'!$B$2:$B$179,'Constraint 2'!$A6,'Export from GIS'!$C$2:$C$179,'Constraint 2'!$B6,'Export from GIS'!$E$2:$E$179,'Constraint 2'!O$5,'Export from GIS'!$D$2:$D$179,'Constraint 2'!O$4)</f>
        <v>245240</v>
      </c>
      <c r="P6" s="47">
        <f>SUMIFS('Export from GIS'!$G$2:$G$179,'Export from GIS'!$B$2:$B$179,'Constraint 2'!$A6,'Export from GIS'!$C$2:$C$179,'Constraint 2'!$B6,'Export from GIS'!$E$2:$E$179,'Constraint 2'!P$5,'Export from GIS'!$D$2:$D$179,'Constraint 2'!P$4)</f>
        <v>208196</v>
      </c>
      <c r="Q6" s="47">
        <f>SUMIFS('Export from GIS'!$G$2:$G$179,'Export from GIS'!$B$2:$B$179,'Constraint 2'!$A6,'Export from GIS'!$C$2:$C$179,'Constraint 2'!$B6,'Export from GIS'!$E$2:$E$179,'Constraint 2'!Q$5,'Export from GIS'!$D$2:$D$179,'Constraint 2'!Q$4)</f>
        <v>199557</v>
      </c>
      <c r="R6" s="47">
        <f>SUMIFS('Export from GIS'!$G$2:$G$179,'Export from GIS'!$B$2:$B$179,'Constraint 2'!$A6,'Export from GIS'!$C$2:$C$179,'Constraint 2'!$B6,'Export from GIS'!$E$2:$E$179,'Constraint 2'!R$5,'Export from GIS'!$D$2:$D$179,'Constraint 2'!R$4)</f>
        <v>364238</v>
      </c>
      <c r="S6" s="47">
        <f>SUMIFS('Export from GIS'!$G$2:$G$179,'Export from GIS'!$B$2:$B$179,'Constraint 2'!$A6,'Export from GIS'!$C$2:$C$179,'Constraint 2'!$B6,'Export from GIS'!$E$2:$E$179,'Constraint 2'!S$5,'Export from GIS'!$D$2:$D$179,'Constraint 2'!S$4)</f>
        <v>8993</v>
      </c>
      <c r="T6" s="48">
        <f>SUMIFS('Export from GIS'!$G$2:$G$179,'Export from GIS'!$B$2:$B$179,'Constraint 2'!$A6,'Export from GIS'!$C$2:$C$179,'Constraint 2'!$B6,'Export from GIS'!$E$2:$E$179,'Constraint 2'!T$5,'Export from GIS'!$D$2:$D$179,'Constraint 2'!T$4)</f>
        <v>10790</v>
      </c>
    </row>
    <row r="7" spans="1:20" x14ac:dyDescent="0.25">
      <c r="A7" s="14" t="s">
        <v>7</v>
      </c>
      <c r="B7" s="15" t="s">
        <v>11</v>
      </c>
      <c r="C7" s="49">
        <f>SUMIFS('Export from GIS'!$G$2:$G$179,'Export from GIS'!$B$2:$B$179,'Constraint 2'!$A7,'Export from GIS'!$C$2:$C$179,'Constraint 2'!$B7,'Export from GIS'!$E$2:$E$179,'Constraint 2'!C$5,'Export from GIS'!$D$2:$D$179,'Constraint 2'!C$4)</f>
        <v>15071</v>
      </c>
      <c r="D7" s="50">
        <f>SUMIFS('Export from GIS'!$G$2:$G$179,'Export from GIS'!$B$2:$B$179,'Constraint 2'!$A7,'Export from GIS'!$C$2:$C$179,'Constraint 2'!$B7,'Export from GIS'!$E$2:$E$179,'Constraint 2'!D$5,'Export from GIS'!$D$2:$D$179,'Constraint 2'!D$4)</f>
        <v>1786</v>
      </c>
      <c r="E7" s="50">
        <f>SUMIFS('Export from GIS'!$G$2:$G$179,'Export from GIS'!$B$2:$B$179,'Constraint 2'!$A7,'Export from GIS'!$C$2:$C$179,'Constraint 2'!$B7,'Export from GIS'!$E$2:$E$179,'Constraint 2'!E$5,'Export from GIS'!$D$2:$D$179,'Constraint 2'!E$4)</f>
        <v>7452463</v>
      </c>
      <c r="F7" s="50">
        <f>SUMIFS('Export from GIS'!$G$2:$G$179,'Export from GIS'!$B$2:$B$179,'Constraint 2'!$A7,'Export from GIS'!$C$2:$C$179,'Constraint 2'!$B7,'Export from GIS'!$E$2:$E$179,'Constraint 2'!F$5,'Export from GIS'!$D$2:$D$179,'Constraint 2'!F$4)</f>
        <v>2464689</v>
      </c>
      <c r="G7" s="50">
        <f>SUMIFS('Export from GIS'!$G$2:$G$179,'Export from GIS'!$B$2:$B$179,'Constraint 2'!$A7,'Export from GIS'!$C$2:$C$179,'Constraint 2'!$B7,'Export from GIS'!$E$2:$E$179,'Constraint 2'!G$5,'Export from GIS'!$D$2:$D$179,'Constraint 2'!G$4)</f>
        <v>1246331</v>
      </c>
      <c r="H7" s="50">
        <f>SUMIFS('Export from GIS'!$G$2:$G$179,'Export from GIS'!$B$2:$B$179,'Constraint 2'!$A7,'Export from GIS'!$C$2:$C$179,'Constraint 2'!$B7,'Export from GIS'!$E$2:$E$179,'Constraint 2'!H$5,'Export from GIS'!$D$2:$D$179,'Constraint 2'!H$4)</f>
        <v>818977</v>
      </c>
      <c r="I7" s="50">
        <f>SUMIFS('Export from GIS'!$G$2:$G$179,'Export from GIS'!$B$2:$B$179,'Constraint 2'!$A7,'Export from GIS'!$C$2:$C$179,'Constraint 2'!$B7,'Export from GIS'!$E$2:$E$179,'Constraint 2'!I$5,'Export from GIS'!$D$2:$D$179,5101)</f>
        <v>5583</v>
      </c>
      <c r="J7" s="50">
        <f>SUMIFS('Export from GIS'!$G$2:$G$179,'Export from GIS'!$B$2:$B$179,'Constraint 2'!$A7,'Export from GIS'!$C$2:$C$179,'Constraint 2'!$B7,'Export from GIS'!$E$2:$E$179,'Constraint 2'!J$5,'Export from GIS'!$D$2:$D$179,5101)</f>
        <v>147</v>
      </c>
      <c r="K7" s="50">
        <f>SUMIFS('Export from GIS'!$G$2:$G$179,'Export from GIS'!$B$2:$B$179,'Constraint 2'!$A7,'Export from GIS'!$C$2:$C$179,'Constraint 2'!$B7,'Export from GIS'!$E$2:$E$179,'Constraint 2'!I$5,'Export from GIS'!$D$2:$D$179,5102)</f>
        <v>12559</v>
      </c>
      <c r="L7" s="50">
        <f>SUMIFS('Export from GIS'!$G$2:$G$179,'Export from GIS'!$B$2:$B$179,'Constraint 2'!$A7,'Export from GIS'!$C$2:$C$179,'Constraint 2'!$B7,'Export from GIS'!$E$2:$E$179,'Constraint 2'!J$5,'Export from GIS'!$D$2:$D$179,5102)</f>
        <v>1744</v>
      </c>
      <c r="M7" s="50">
        <f>SUMIFS('Export from GIS'!$G$2:$G$179,'Export from GIS'!$B$2:$B$179,'Constraint 2'!$A7,'Export from GIS'!$C$2:$C$179,'Constraint 2'!$B7,'Export from GIS'!$E$2:$E$179,'Constraint 2'!M$5,'Export from GIS'!$D$2:$D$179,'Constraint 2'!M$4)</f>
        <v>1540846</v>
      </c>
      <c r="N7" s="50">
        <f>SUMIFS('Export from GIS'!$G$2:$G$179,'Export from GIS'!$B$2:$B$179,'Constraint 2'!$A7,'Export from GIS'!$C$2:$C$179,'Constraint 2'!$B7,'Export from GIS'!$E$2:$E$179,'Constraint 2'!N$5,'Export from GIS'!$D$2:$D$179,'Constraint 2'!N$4)</f>
        <v>566960</v>
      </c>
      <c r="O7" s="50">
        <f>SUMIFS('Export from GIS'!$G$2:$G$179,'Export from GIS'!$B$2:$B$179,'Constraint 2'!$A7,'Export from GIS'!$C$2:$C$179,'Constraint 2'!$B7,'Export from GIS'!$E$2:$E$179,'Constraint 2'!O$5,'Export from GIS'!$D$2:$D$179,'Constraint 2'!O$4)</f>
        <v>44169</v>
      </c>
      <c r="P7" s="50">
        <f>SUMIFS('Export from GIS'!$G$2:$G$179,'Export from GIS'!$B$2:$B$179,'Constraint 2'!$A7,'Export from GIS'!$C$2:$C$179,'Constraint 2'!$B7,'Export from GIS'!$E$2:$E$179,'Constraint 2'!P$5,'Export from GIS'!$D$2:$D$179,'Constraint 2'!P$4)</f>
        <v>11467</v>
      </c>
      <c r="Q7" s="50">
        <f>SUMIFS('Export from GIS'!$G$2:$G$179,'Export from GIS'!$B$2:$B$179,'Constraint 2'!$A7,'Export from GIS'!$C$2:$C$179,'Constraint 2'!$B7,'Export from GIS'!$E$2:$E$179,'Constraint 2'!Q$5,'Export from GIS'!$D$2:$D$179,'Constraint 2'!Q$4)</f>
        <v>34370</v>
      </c>
      <c r="R7" s="50">
        <f>SUMIFS('Export from GIS'!$G$2:$G$179,'Export from GIS'!$B$2:$B$179,'Constraint 2'!$A7,'Export from GIS'!$C$2:$C$179,'Constraint 2'!$B7,'Export from GIS'!$E$2:$E$179,'Constraint 2'!R$5,'Export from GIS'!$D$2:$D$179,'Constraint 2'!R$4)</f>
        <v>78463</v>
      </c>
      <c r="S7" s="50">
        <f>SUMIFS('Export from GIS'!$G$2:$G$179,'Export from GIS'!$B$2:$B$179,'Constraint 2'!$A7,'Export from GIS'!$C$2:$C$179,'Constraint 2'!$B7,'Export from GIS'!$E$2:$E$179,'Constraint 2'!S$5,'Export from GIS'!$D$2:$D$179,'Constraint 2'!S$4)</f>
        <v>6305</v>
      </c>
      <c r="T7" s="51">
        <f>SUMIFS('Export from GIS'!$G$2:$G$179,'Export from GIS'!$B$2:$B$179,'Constraint 2'!$A7,'Export from GIS'!$C$2:$C$179,'Constraint 2'!$B7,'Export from GIS'!$E$2:$E$179,'Constraint 2'!T$5,'Export from GIS'!$D$2:$D$179,'Constraint 2'!T$4)</f>
        <v>5276</v>
      </c>
    </row>
    <row r="8" spans="1:20" x14ac:dyDescent="0.25">
      <c r="A8" s="14" t="s">
        <v>7</v>
      </c>
      <c r="B8" s="15" t="s">
        <v>12</v>
      </c>
      <c r="C8" s="49">
        <f>SUMIFS('Export from GIS'!$G$2:$G$179,'Export from GIS'!$B$2:$B$179,'Constraint 2'!$A8,'Export from GIS'!$C$2:$C$179,'Constraint 2'!$B8,'Export from GIS'!$E$2:$E$179,'Constraint 2'!C$5,'Export from GIS'!$D$2:$D$179,'Constraint 2'!C$4)</f>
        <v>65522</v>
      </c>
      <c r="D8" s="50">
        <f>SUMIFS('Export from GIS'!$G$2:$G$179,'Export from GIS'!$B$2:$B$179,'Constraint 2'!$A8,'Export from GIS'!$C$2:$C$179,'Constraint 2'!$B8,'Export from GIS'!$E$2:$E$179,'Constraint 2'!D$5,'Export from GIS'!$D$2:$D$179,'Constraint 2'!D$4)</f>
        <v>2898</v>
      </c>
      <c r="E8" s="50">
        <f>SUMIFS('Export from GIS'!$G$2:$G$179,'Export from GIS'!$B$2:$B$179,'Constraint 2'!$A8,'Export from GIS'!$C$2:$C$179,'Constraint 2'!$B8,'Export from GIS'!$E$2:$E$179,'Constraint 2'!E$5,'Export from GIS'!$D$2:$D$179,'Constraint 2'!E$4)</f>
        <v>7208656</v>
      </c>
      <c r="F8" s="50">
        <f>SUMIFS('Export from GIS'!$G$2:$G$179,'Export from GIS'!$B$2:$B$179,'Constraint 2'!$A8,'Export from GIS'!$C$2:$C$179,'Constraint 2'!$B8,'Export from GIS'!$E$2:$E$179,'Constraint 2'!F$5,'Export from GIS'!$D$2:$D$179,'Constraint 2'!F$4)</f>
        <v>3105428</v>
      </c>
      <c r="G8" s="50">
        <f>SUMIFS('Export from GIS'!$G$2:$G$179,'Export from GIS'!$B$2:$B$179,'Constraint 2'!$A8,'Export from GIS'!$C$2:$C$179,'Constraint 2'!$B8,'Export from GIS'!$E$2:$E$179,'Constraint 2'!G$5,'Export from GIS'!$D$2:$D$179,'Constraint 2'!G$4)</f>
        <v>1682471</v>
      </c>
      <c r="H8" s="50">
        <f>SUMIFS('Export from GIS'!$G$2:$G$179,'Export from GIS'!$B$2:$B$179,'Constraint 2'!$A8,'Export from GIS'!$C$2:$C$179,'Constraint 2'!$B8,'Export from GIS'!$E$2:$E$179,'Constraint 2'!H$5,'Export from GIS'!$D$2:$D$179,'Constraint 2'!H$4)</f>
        <v>3260183</v>
      </c>
      <c r="I8" s="50">
        <f>SUMIFS('Export from GIS'!$G$2:$G$179,'Export from GIS'!$B$2:$B$179,'Constraint 2'!$A8,'Export from GIS'!$C$2:$C$179,'Constraint 2'!$B8,'Export from GIS'!$E$2:$E$179,'Constraint 2'!I$5,'Export from GIS'!$D$2:$D$179,5101)</f>
        <v>7095</v>
      </c>
      <c r="J8" s="50">
        <f>SUMIFS('Export from GIS'!$G$2:$G$179,'Export from GIS'!$B$2:$B$179,'Constraint 2'!$A8,'Export from GIS'!$C$2:$C$179,'Constraint 2'!$B8,'Export from GIS'!$E$2:$E$179,'Constraint 2'!J$5,'Export from GIS'!$D$2:$D$179,5101)</f>
        <v>686</v>
      </c>
      <c r="K8" s="50">
        <f>SUMIFS('Export from GIS'!$G$2:$G$179,'Export from GIS'!$B$2:$B$179,'Constraint 2'!$A8,'Export from GIS'!$C$2:$C$179,'Constraint 2'!$B8,'Export from GIS'!$E$2:$E$179,'Constraint 2'!I$5,'Export from GIS'!$D$2:$D$179,5102)</f>
        <v>66131</v>
      </c>
      <c r="L8" s="50">
        <f>SUMIFS('Export from GIS'!$G$2:$G$179,'Export from GIS'!$B$2:$B$179,'Constraint 2'!$A8,'Export from GIS'!$C$2:$C$179,'Constraint 2'!$B8,'Export from GIS'!$E$2:$E$179,'Constraint 2'!J$5,'Export from GIS'!$D$2:$D$179,5102)</f>
        <v>21025</v>
      </c>
      <c r="M8" s="50">
        <f>SUMIFS('Export from GIS'!$G$2:$G$179,'Export from GIS'!$B$2:$B$179,'Constraint 2'!$A8,'Export from GIS'!$C$2:$C$179,'Constraint 2'!$B8,'Export from GIS'!$E$2:$E$179,'Constraint 2'!M$5,'Export from GIS'!$D$2:$D$179,'Constraint 2'!M$4)</f>
        <v>5560841</v>
      </c>
      <c r="N8" s="50">
        <f>SUMIFS('Export from GIS'!$G$2:$G$179,'Export from GIS'!$B$2:$B$179,'Constraint 2'!$A8,'Export from GIS'!$C$2:$C$179,'Constraint 2'!$B8,'Export from GIS'!$E$2:$E$179,'Constraint 2'!N$5,'Export from GIS'!$D$2:$D$179,'Constraint 2'!N$4)</f>
        <v>2573446</v>
      </c>
      <c r="O8" s="50">
        <f>SUMIFS('Export from GIS'!$G$2:$G$179,'Export from GIS'!$B$2:$B$179,'Constraint 2'!$A8,'Export from GIS'!$C$2:$C$179,'Constraint 2'!$B8,'Export from GIS'!$E$2:$E$179,'Constraint 2'!O$5,'Export from GIS'!$D$2:$D$179,'Constraint 2'!O$4)</f>
        <v>32284</v>
      </c>
      <c r="P8" s="50">
        <f>SUMIFS('Export from GIS'!$G$2:$G$179,'Export from GIS'!$B$2:$B$179,'Constraint 2'!$A8,'Export from GIS'!$C$2:$C$179,'Constraint 2'!$B8,'Export from GIS'!$E$2:$E$179,'Constraint 2'!P$5,'Export from GIS'!$D$2:$D$179,'Constraint 2'!P$4)</f>
        <v>41358</v>
      </c>
      <c r="Q8" s="50">
        <f>SUMIFS('Export from GIS'!$G$2:$G$179,'Export from GIS'!$B$2:$B$179,'Constraint 2'!$A8,'Export from GIS'!$C$2:$C$179,'Constraint 2'!$B8,'Export from GIS'!$E$2:$E$179,'Constraint 2'!Q$5,'Export from GIS'!$D$2:$D$179,'Constraint 2'!Q$4)</f>
        <v>151751</v>
      </c>
      <c r="R8" s="50">
        <f>SUMIFS('Export from GIS'!$G$2:$G$179,'Export from GIS'!$B$2:$B$179,'Constraint 2'!$A8,'Export from GIS'!$C$2:$C$179,'Constraint 2'!$B8,'Export from GIS'!$E$2:$E$179,'Constraint 2'!R$5,'Export from GIS'!$D$2:$D$179,'Constraint 2'!R$4)</f>
        <v>282488</v>
      </c>
      <c r="S8" s="50">
        <f>SUMIFS('Export from GIS'!$G$2:$G$179,'Export from GIS'!$B$2:$B$179,'Constraint 2'!$A8,'Export from GIS'!$C$2:$C$179,'Constraint 2'!$B8,'Export from GIS'!$E$2:$E$179,'Constraint 2'!S$5,'Export from GIS'!$D$2:$D$179,'Constraint 2'!S$4)</f>
        <v>14667</v>
      </c>
      <c r="T8" s="51">
        <f>SUMIFS('Export from GIS'!$G$2:$G$179,'Export from GIS'!$B$2:$B$179,'Constraint 2'!$A8,'Export from GIS'!$C$2:$C$179,'Constraint 2'!$B8,'Export from GIS'!$E$2:$E$179,'Constraint 2'!T$5,'Export from GIS'!$D$2:$D$179,'Constraint 2'!T$4)</f>
        <v>3857</v>
      </c>
    </row>
    <row r="9" spans="1:20" x14ac:dyDescent="0.25">
      <c r="A9" s="14" t="s">
        <v>7</v>
      </c>
      <c r="B9" s="15" t="s">
        <v>13</v>
      </c>
      <c r="C9" s="49">
        <f>SUMIFS('Export from GIS'!$G$2:$G$179,'Export from GIS'!$B$2:$B$179,'Constraint 2'!$A9,'Export from GIS'!$C$2:$C$179,'Constraint 2'!$B9,'Export from GIS'!$E$2:$E$179,'Constraint 2'!C$5,'Export from GIS'!$D$2:$D$179,'Constraint 2'!C$4)</f>
        <v>76059</v>
      </c>
      <c r="D9" s="50">
        <f>SUMIFS('Export from GIS'!$G$2:$G$179,'Export from GIS'!$B$2:$B$179,'Constraint 2'!$A9,'Export from GIS'!$C$2:$C$179,'Constraint 2'!$B9,'Export from GIS'!$E$2:$E$179,'Constraint 2'!D$5,'Export from GIS'!$D$2:$D$179,'Constraint 2'!D$4)</f>
        <v>7483</v>
      </c>
      <c r="E9" s="50">
        <f>SUMIFS('Export from GIS'!$G$2:$G$179,'Export from GIS'!$B$2:$B$179,'Constraint 2'!$A9,'Export from GIS'!$C$2:$C$179,'Constraint 2'!$B9,'Export from GIS'!$E$2:$E$179,'Constraint 2'!E$5,'Export from GIS'!$D$2:$D$179,'Constraint 2'!E$4)</f>
        <v>6720337</v>
      </c>
      <c r="F9" s="50">
        <f>SUMIFS('Export from GIS'!$G$2:$G$179,'Export from GIS'!$B$2:$B$179,'Constraint 2'!$A9,'Export from GIS'!$C$2:$C$179,'Constraint 2'!$B9,'Export from GIS'!$E$2:$E$179,'Constraint 2'!F$5,'Export from GIS'!$D$2:$D$179,'Constraint 2'!F$4)</f>
        <v>4074720</v>
      </c>
      <c r="G9" s="50">
        <f>SUMIFS('Export from GIS'!$G$2:$G$179,'Export from GIS'!$B$2:$B$179,'Constraint 2'!$A9,'Export from GIS'!$C$2:$C$179,'Constraint 2'!$B9,'Export from GIS'!$E$2:$E$179,'Constraint 2'!G$5,'Export from GIS'!$D$2:$D$179,'Constraint 2'!G$4)</f>
        <v>719104</v>
      </c>
      <c r="H9" s="50">
        <f>SUMIFS('Export from GIS'!$G$2:$G$179,'Export from GIS'!$B$2:$B$179,'Constraint 2'!$A9,'Export from GIS'!$C$2:$C$179,'Constraint 2'!$B9,'Export from GIS'!$E$2:$E$179,'Constraint 2'!H$5,'Export from GIS'!$D$2:$D$179,'Constraint 2'!H$4)</f>
        <v>2067189</v>
      </c>
      <c r="I9" s="50">
        <f>SUMIFS('Export from GIS'!$G$2:$G$179,'Export from GIS'!$B$2:$B$179,'Constraint 2'!$A9,'Export from GIS'!$C$2:$C$179,'Constraint 2'!$B9,'Export from GIS'!$E$2:$E$179,'Constraint 2'!I$5,'Export from GIS'!$D$2:$D$179,5101)</f>
        <v>11881</v>
      </c>
      <c r="J9" s="50">
        <f>SUMIFS('Export from GIS'!$G$2:$G$179,'Export from GIS'!$B$2:$B$179,'Constraint 2'!$A9,'Export from GIS'!$C$2:$C$179,'Constraint 2'!$B9,'Export from GIS'!$E$2:$E$179,'Constraint 2'!J$5,'Export from GIS'!$D$2:$D$179,5101)</f>
        <v>7803</v>
      </c>
      <c r="K9" s="50">
        <f>SUMIFS('Export from GIS'!$G$2:$G$179,'Export from GIS'!$B$2:$B$179,'Constraint 2'!$A9,'Export from GIS'!$C$2:$C$179,'Constraint 2'!$B9,'Export from GIS'!$E$2:$E$179,'Constraint 2'!I$5,'Export from GIS'!$D$2:$D$179,5102)</f>
        <v>39259</v>
      </c>
      <c r="L9" s="50">
        <f>SUMIFS('Export from GIS'!$G$2:$G$179,'Export from GIS'!$B$2:$B$179,'Constraint 2'!$A9,'Export from GIS'!$C$2:$C$179,'Constraint 2'!$B9,'Export from GIS'!$E$2:$E$179,'Constraint 2'!J$5,'Export from GIS'!$D$2:$D$179,5102)</f>
        <v>25317</v>
      </c>
      <c r="M9" s="50">
        <f>SUMIFS('Export from GIS'!$G$2:$G$179,'Export from GIS'!$B$2:$B$179,'Constraint 2'!$A9,'Export from GIS'!$C$2:$C$179,'Constraint 2'!$B9,'Export from GIS'!$E$2:$E$179,'Constraint 2'!M$5,'Export from GIS'!$D$2:$D$179,'Constraint 2'!M$4)</f>
        <v>978195</v>
      </c>
      <c r="N9" s="50">
        <f>SUMIFS('Export from GIS'!$G$2:$G$179,'Export from GIS'!$B$2:$B$179,'Constraint 2'!$A9,'Export from GIS'!$C$2:$C$179,'Constraint 2'!$B9,'Export from GIS'!$E$2:$E$179,'Constraint 2'!N$5,'Export from GIS'!$D$2:$D$179,'Constraint 2'!N$4)</f>
        <v>469637</v>
      </c>
      <c r="O9" s="50">
        <f>SUMIFS('Export from GIS'!$G$2:$G$179,'Export from GIS'!$B$2:$B$179,'Constraint 2'!$A9,'Export from GIS'!$C$2:$C$179,'Constraint 2'!$B9,'Export from GIS'!$E$2:$E$179,'Constraint 2'!O$5,'Export from GIS'!$D$2:$D$179,'Constraint 2'!O$4)</f>
        <v>3664</v>
      </c>
      <c r="P9" s="50">
        <f>SUMIFS('Export from GIS'!$G$2:$G$179,'Export from GIS'!$B$2:$B$179,'Constraint 2'!$A9,'Export from GIS'!$C$2:$C$179,'Constraint 2'!$B9,'Export from GIS'!$E$2:$E$179,'Constraint 2'!P$5,'Export from GIS'!$D$2:$D$179,'Constraint 2'!P$4)</f>
        <v>3766</v>
      </c>
      <c r="Q9" s="50">
        <f>SUMIFS('Export from GIS'!$G$2:$G$179,'Export from GIS'!$B$2:$B$179,'Constraint 2'!$A9,'Export from GIS'!$C$2:$C$179,'Constraint 2'!$B9,'Export from GIS'!$E$2:$E$179,'Constraint 2'!Q$5,'Export from GIS'!$D$2:$D$179,'Constraint 2'!Q$4)</f>
        <v>50532</v>
      </c>
      <c r="R9" s="50">
        <f>SUMIFS('Export from GIS'!$G$2:$G$179,'Export from GIS'!$B$2:$B$179,'Constraint 2'!$A9,'Export from GIS'!$C$2:$C$179,'Constraint 2'!$B9,'Export from GIS'!$E$2:$E$179,'Constraint 2'!R$5,'Export from GIS'!$D$2:$D$179,'Constraint 2'!R$4)</f>
        <v>93474</v>
      </c>
      <c r="S9" s="50">
        <f>SUMIFS('Export from GIS'!$G$2:$G$179,'Export from GIS'!$B$2:$B$179,'Constraint 2'!$A9,'Export from GIS'!$C$2:$C$179,'Constraint 2'!$B9,'Export from GIS'!$E$2:$E$179,'Constraint 2'!S$5,'Export from GIS'!$D$2:$D$179,'Constraint 2'!S$4)</f>
        <v>12917</v>
      </c>
      <c r="T9" s="51">
        <f>SUMIFS('Export from GIS'!$G$2:$G$179,'Export from GIS'!$B$2:$B$179,'Constraint 2'!$A9,'Export from GIS'!$C$2:$C$179,'Constraint 2'!$B9,'Export from GIS'!$E$2:$E$179,'Constraint 2'!T$5,'Export from GIS'!$D$2:$D$179,'Constraint 2'!T$4)</f>
        <v>6349</v>
      </c>
    </row>
    <row r="10" spans="1:20" ht="15.75" thickBot="1" x14ac:dyDescent="0.3">
      <c r="A10" s="39" t="s">
        <v>7</v>
      </c>
      <c r="B10" s="37" t="s">
        <v>14</v>
      </c>
      <c r="C10" s="52">
        <f>SUMIFS('Export from GIS'!$G$2:$G$179,'Export from GIS'!$B$2:$B$179,'Constraint 2'!$A10,'Export from GIS'!$C$2:$C$179,'Constraint 2'!$B10,'Export from GIS'!$E$2:$E$179,'Constraint 2'!C$5,'Export from GIS'!$D$2:$D$179,'Constraint 2'!C$4)</f>
        <v>4538478</v>
      </c>
      <c r="D10" s="53">
        <f>SUMIFS('Export from GIS'!$G$2:$G$179,'Export from GIS'!$B$2:$B$179,'Constraint 2'!$A10,'Export from GIS'!$C$2:$C$179,'Constraint 2'!$B10,'Export from GIS'!$E$2:$E$179,'Constraint 2'!D$5,'Export from GIS'!$D$2:$D$179,'Constraint 2'!D$4)</f>
        <v>399955</v>
      </c>
      <c r="E10" s="53">
        <f>SUMIFS('Export from GIS'!$G$2:$G$179,'Export from GIS'!$B$2:$B$179,'Constraint 2'!$A10,'Export from GIS'!$C$2:$C$179,'Constraint 2'!$B10,'Export from GIS'!$E$2:$E$179,'Constraint 2'!E$5,'Export from GIS'!$D$2:$D$179,'Constraint 2'!E$4)</f>
        <v>12875280</v>
      </c>
      <c r="F10" s="53">
        <f>SUMIFS('Export from GIS'!$G$2:$G$179,'Export from GIS'!$B$2:$B$179,'Constraint 2'!$A10,'Export from GIS'!$C$2:$C$179,'Constraint 2'!$B10,'Export from GIS'!$E$2:$E$179,'Constraint 2'!F$5,'Export from GIS'!$D$2:$D$179,'Constraint 2'!F$4)</f>
        <v>4603848</v>
      </c>
      <c r="G10" s="53">
        <f>SUMIFS('Export from GIS'!$G$2:$G$179,'Export from GIS'!$B$2:$B$179,'Constraint 2'!$A10,'Export from GIS'!$C$2:$C$179,'Constraint 2'!$B10,'Export from GIS'!$E$2:$E$179,'Constraint 2'!G$5,'Export from GIS'!$D$2:$D$179,'Constraint 2'!G$4)</f>
        <v>459493</v>
      </c>
      <c r="H10" s="53">
        <f>SUMIFS('Export from GIS'!$G$2:$G$179,'Export from GIS'!$B$2:$B$179,'Constraint 2'!$A10,'Export from GIS'!$C$2:$C$179,'Constraint 2'!$B10,'Export from GIS'!$E$2:$E$179,'Constraint 2'!H$5,'Export from GIS'!$D$2:$D$179,'Constraint 2'!H$4)</f>
        <v>1478548</v>
      </c>
      <c r="I10" s="53">
        <f>SUMIFS('Export from GIS'!$G$2:$G$179,'Export from GIS'!$B$2:$B$179,'Constraint 2'!$A10,'Export from GIS'!$C$2:$C$179,'Constraint 2'!$B10,'Export from GIS'!$E$2:$E$179,'Constraint 2'!I$5,'Export from GIS'!$D$2:$D$179,5101)</f>
        <v>538850</v>
      </c>
      <c r="J10" s="53">
        <f>SUMIFS('Export from GIS'!$G$2:$G$179,'Export from GIS'!$B$2:$B$179,'Constraint 2'!$A10,'Export from GIS'!$C$2:$C$179,'Constraint 2'!$B10,'Export from GIS'!$E$2:$E$179,'Constraint 2'!J$5,'Export from GIS'!$D$2:$D$179,5101)</f>
        <v>334303</v>
      </c>
      <c r="K10" s="53">
        <f>SUMIFS('Export from GIS'!$G$2:$G$179,'Export from GIS'!$B$2:$B$179,'Constraint 2'!$A10,'Export from GIS'!$C$2:$C$179,'Constraint 2'!$B10,'Export from GIS'!$E$2:$E$179,'Constraint 2'!I$5,'Export from GIS'!$D$2:$D$179,5102)</f>
        <v>3125092</v>
      </c>
      <c r="L10" s="53">
        <f>SUMIFS('Export from GIS'!$G$2:$G$179,'Export from GIS'!$B$2:$B$179,'Constraint 2'!$A10,'Export from GIS'!$C$2:$C$179,'Constraint 2'!$B10,'Export from GIS'!$E$2:$E$179,'Constraint 2'!J$5,'Export from GIS'!$D$2:$D$179,5102)</f>
        <v>3148241</v>
      </c>
      <c r="M10" s="53">
        <f>SUMIFS('Export from GIS'!$G$2:$G$179,'Export from GIS'!$B$2:$B$179,'Constraint 2'!$A10,'Export from GIS'!$C$2:$C$179,'Constraint 2'!$B10,'Export from GIS'!$E$2:$E$179,'Constraint 2'!M$5,'Export from GIS'!$D$2:$D$179,'Constraint 2'!M$4)</f>
        <v>486605</v>
      </c>
      <c r="N10" s="53">
        <f>SUMIFS('Export from GIS'!$G$2:$G$179,'Export from GIS'!$B$2:$B$179,'Constraint 2'!$A10,'Export from GIS'!$C$2:$C$179,'Constraint 2'!$B10,'Export from GIS'!$E$2:$E$179,'Constraint 2'!N$5,'Export from GIS'!$D$2:$D$179,'Constraint 2'!N$4)</f>
        <v>198969</v>
      </c>
      <c r="O10" s="53">
        <f>SUMIFS('Export from GIS'!$G$2:$G$179,'Export from GIS'!$B$2:$B$179,'Constraint 2'!$A10,'Export from GIS'!$C$2:$C$179,'Constraint 2'!$B10,'Export from GIS'!$E$2:$E$179,'Constraint 2'!O$5,'Export from GIS'!$D$2:$D$179,'Constraint 2'!O$4)</f>
        <v>6640</v>
      </c>
      <c r="P10" s="53">
        <f>SUMIFS('Export from GIS'!$G$2:$G$179,'Export from GIS'!$B$2:$B$179,'Constraint 2'!$A10,'Export from GIS'!$C$2:$C$179,'Constraint 2'!$B10,'Export from GIS'!$E$2:$E$179,'Constraint 2'!P$5,'Export from GIS'!$D$2:$D$179,'Constraint 2'!P$4)</f>
        <v>12055</v>
      </c>
      <c r="Q10" s="53">
        <f>SUMIFS('Export from GIS'!$G$2:$G$179,'Export from GIS'!$B$2:$B$179,'Constraint 2'!$A10,'Export from GIS'!$C$2:$C$179,'Constraint 2'!$B10,'Export from GIS'!$E$2:$E$179,'Constraint 2'!Q$5,'Export from GIS'!$D$2:$D$179,'Constraint 2'!Q$4)</f>
        <v>131120</v>
      </c>
      <c r="R10" s="53">
        <f>SUMIFS('Export from GIS'!$G$2:$G$179,'Export from GIS'!$B$2:$B$179,'Constraint 2'!$A10,'Export from GIS'!$C$2:$C$179,'Constraint 2'!$B10,'Export from GIS'!$E$2:$E$179,'Constraint 2'!R$5,'Export from GIS'!$D$2:$D$179,'Constraint 2'!R$4)</f>
        <v>82547</v>
      </c>
      <c r="S10" s="53">
        <f>SUMIFS('Export from GIS'!$G$2:$G$179,'Export from GIS'!$B$2:$B$179,'Constraint 2'!$A10,'Export from GIS'!$C$2:$C$179,'Constraint 2'!$B10,'Export from GIS'!$E$2:$E$179,'Constraint 2'!S$5,'Export from GIS'!$D$2:$D$179,'Constraint 2'!S$4)</f>
        <v>107903</v>
      </c>
      <c r="T10" s="54">
        <f>SUMIFS('Export from GIS'!$G$2:$G$179,'Export from GIS'!$B$2:$B$179,'Constraint 2'!$A10,'Export from GIS'!$C$2:$C$179,'Constraint 2'!$B10,'Export from GIS'!$E$2:$E$179,'Constraint 2'!T$5,'Export from GIS'!$D$2:$D$179,'Constraint 2'!T$4)</f>
        <v>32070</v>
      </c>
    </row>
    <row r="11" spans="1:20" x14ac:dyDescent="0.25">
      <c r="A11" s="38" t="s">
        <v>15</v>
      </c>
      <c r="B11" s="36" t="s">
        <v>8</v>
      </c>
      <c r="C11" s="55">
        <f>SUMIFS('Export from GIS'!$G$2:$G$179,'Export from GIS'!$B$2:$B$179,'Constraint 2'!$A11,'Export from GIS'!$C$2:$C$179,'Constraint 2'!$B11,'Export from GIS'!$E$2:$E$179,'Constraint 2'!C$5,'Export from GIS'!$D$2:$D$179,'Constraint 2'!C$4)</f>
        <v>167381</v>
      </c>
      <c r="D11" s="56">
        <f>SUMIFS('Export from GIS'!$G$2:$G$179,'Export from GIS'!$B$2:$B$179,'Constraint 2'!$A11,'Export from GIS'!$C$2:$C$179,'Constraint 2'!$B11,'Export from GIS'!$E$2:$E$179,'Constraint 2'!D$5,'Export from GIS'!$D$2:$D$179,'Constraint 2'!D$4)</f>
        <v>18587</v>
      </c>
      <c r="E11" s="56">
        <f>SUMIFS('Export from GIS'!$G$2:$G$179,'Export from GIS'!$B$2:$B$179,'Constraint 2'!$A11,'Export from GIS'!$C$2:$C$179,'Constraint 2'!$B11,'Export from GIS'!$E$2:$E$179,'Constraint 2'!E$5,'Export from GIS'!$D$2:$D$179,'Constraint 2'!E$4)</f>
        <v>16559356</v>
      </c>
      <c r="F11" s="56">
        <f>SUMIFS('Export from GIS'!$G$2:$G$179,'Export from GIS'!$B$2:$B$179,'Constraint 2'!$A11,'Export from GIS'!$C$2:$C$179,'Constraint 2'!$B11,'Export from GIS'!$E$2:$E$179,'Constraint 2'!F$5,'Export from GIS'!$D$2:$D$179,'Constraint 2'!F$4)</f>
        <v>10853612</v>
      </c>
      <c r="G11" s="56">
        <f>SUMIFS('Export from GIS'!$G$2:$G$179,'Export from GIS'!$B$2:$B$179,'Constraint 2'!$A11,'Export from GIS'!$C$2:$C$179,'Constraint 2'!$B11,'Export from GIS'!$E$2:$E$179,'Constraint 2'!G$5,'Export from GIS'!$D$2:$D$179,'Constraint 2'!G$4)</f>
        <v>2772821</v>
      </c>
      <c r="H11" s="56">
        <f>SUMIFS('Export from GIS'!$G$2:$G$179,'Export from GIS'!$B$2:$B$179,'Constraint 2'!$A11,'Export from GIS'!$C$2:$C$179,'Constraint 2'!$B11,'Export from GIS'!$E$2:$E$179,'Constraint 2'!H$5,'Export from GIS'!$D$2:$D$179,'Constraint 2'!H$4)</f>
        <v>6082919</v>
      </c>
      <c r="I11" s="56">
        <f>SUMIFS('Export from GIS'!$G$2:$G$179,'Export from GIS'!$B$2:$B$179,'Constraint 2'!$A11,'Export from GIS'!$C$2:$C$179,'Constraint 2'!$B11,'Export from GIS'!$E$2:$E$179,'Constraint 2'!I$5,'Export from GIS'!$D$2:$D$179,5101)</f>
        <v>2944</v>
      </c>
      <c r="J11" s="56">
        <f>SUMIFS('Export from GIS'!$G$2:$G$179,'Export from GIS'!$B$2:$B$179,'Constraint 2'!$A11,'Export from GIS'!$C$2:$C$179,'Constraint 2'!$B11,'Export from GIS'!$E$2:$E$179,'Constraint 2'!J$5,'Export from GIS'!$D$2:$D$179,5101)</f>
        <v>1660</v>
      </c>
      <c r="K11" s="56">
        <f>SUMIFS('Export from GIS'!$G$2:$G$179,'Export from GIS'!$B$2:$B$179,'Constraint 2'!$A11,'Export from GIS'!$C$2:$C$179,'Constraint 2'!$B11,'Export from GIS'!$E$2:$E$179,'Constraint 2'!I$5,'Export from GIS'!$D$2:$D$179,5102)</f>
        <v>14070</v>
      </c>
      <c r="L11" s="56">
        <f>SUMIFS('Export from GIS'!$G$2:$G$179,'Export from GIS'!$B$2:$B$179,'Constraint 2'!$A11,'Export from GIS'!$C$2:$C$179,'Constraint 2'!$B11,'Export from GIS'!$E$2:$E$179,'Constraint 2'!J$5,'Export from GIS'!$D$2:$D$179,5102)</f>
        <v>10031</v>
      </c>
      <c r="M11" s="56">
        <f>SUMIFS('Export from GIS'!$G$2:$G$179,'Export from GIS'!$B$2:$B$179,'Constraint 2'!$A11,'Export from GIS'!$C$2:$C$179,'Constraint 2'!$B11,'Export from GIS'!$E$2:$E$179,'Constraint 2'!M$5,'Export from GIS'!$D$2:$D$179,'Constraint 2'!M$4)</f>
        <v>15220244</v>
      </c>
      <c r="N11" s="56">
        <f>SUMIFS('Export from GIS'!$G$2:$G$179,'Export from GIS'!$B$2:$B$179,'Constraint 2'!$A11,'Export from GIS'!$C$2:$C$179,'Constraint 2'!$B11,'Export from GIS'!$E$2:$E$179,'Constraint 2'!N$5,'Export from GIS'!$D$2:$D$179,'Constraint 2'!N$4)</f>
        <v>5335612</v>
      </c>
      <c r="O11" s="56">
        <f>SUMIFS('Export from GIS'!$G$2:$G$179,'Export from GIS'!$B$2:$B$179,'Constraint 2'!$A11,'Export from GIS'!$C$2:$C$179,'Constraint 2'!$B11,'Export from GIS'!$E$2:$E$179,'Constraint 2'!O$5,'Export from GIS'!$D$2:$D$179,'Constraint 2'!O$4)</f>
        <v>234853</v>
      </c>
      <c r="P11" s="56">
        <f>SUMIFS('Export from GIS'!$G$2:$G$179,'Export from GIS'!$B$2:$B$179,'Constraint 2'!$A11,'Export from GIS'!$C$2:$C$179,'Constraint 2'!$B11,'Export from GIS'!$E$2:$E$179,'Constraint 2'!P$5,'Export from GIS'!$D$2:$D$179,'Constraint 2'!P$4)</f>
        <v>205771</v>
      </c>
      <c r="Q11" s="56">
        <f>SUMIFS('Export from GIS'!$G$2:$G$179,'Export from GIS'!$B$2:$B$179,'Constraint 2'!$A11,'Export from GIS'!$C$2:$C$179,'Constraint 2'!$B11,'Export from GIS'!$E$2:$E$179,'Constraint 2'!Q$5,'Export from GIS'!$D$2:$D$179,'Constraint 2'!Q$4)</f>
        <v>263274</v>
      </c>
      <c r="R11" s="56">
        <f>SUMIFS('Export from GIS'!$G$2:$G$179,'Export from GIS'!$B$2:$B$179,'Constraint 2'!$A11,'Export from GIS'!$C$2:$C$179,'Constraint 2'!$B11,'Export from GIS'!$E$2:$E$179,'Constraint 2'!R$5,'Export from GIS'!$D$2:$D$179,'Constraint 2'!R$4)</f>
        <v>454054</v>
      </c>
      <c r="S11" s="56">
        <f>SUMIFS('Export from GIS'!$G$2:$G$179,'Export from GIS'!$B$2:$B$179,'Constraint 2'!$A11,'Export from GIS'!$C$2:$C$179,'Constraint 2'!$B11,'Export from GIS'!$E$2:$E$179,'Constraint 2'!S$5,'Export from GIS'!$D$2:$D$179,'Constraint 2'!S$4)</f>
        <v>18352</v>
      </c>
      <c r="T11" s="57">
        <f>SUMIFS('Export from GIS'!$G$2:$G$179,'Export from GIS'!$B$2:$B$179,'Constraint 2'!$A11,'Export from GIS'!$C$2:$C$179,'Constraint 2'!$B11,'Export from GIS'!$E$2:$E$179,'Constraint 2'!T$5,'Export from GIS'!$D$2:$D$179,'Constraint 2'!T$4)</f>
        <v>8605</v>
      </c>
    </row>
    <row r="12" spans="1:20" x14ac:dyDescent="0.25">
      <c r="A12" s="14" t="s">
        <v>15</v>
      </c>
      <c r="B12" s="15" t="s">
        <v>11</v>
      </c>
      <c r="C12" s="49">
        <f>SUMIFS('Export from GIS'!$G$2:$G$179,'Export from GIS'!$B$2:$B$179,'Constraint 2'!$A12,'Export from GIS'!$C$2:$C$179,'Constraint 2'!$B12,'Export from GIS'!$E$2:$E$179,'Constraint 2'!C$5,'Export from GIS'!$D$2:$D$179,'Constraint 2'!C$4)</f>
        <v>61091</v>
      </c>
      <c r="D12" s="50">
        <f>SUMIFS('Export from GIS'!$G$2:$G$179,'Export from GIS'!$B$2:$B$179,'Constraint 2'!$A12,'Export from GIS'!$C$2:$C$179,'Constraint 2'!$B12,'Export from GIS'!$E$2:$E$179,'Constraint 2'!D$5,'Export from GIS'!$D$2:$D$179,'Constraint 2'!D$4)</f>
        <v>10000</v>
      </c>
      <c r="E12" s="50">
        <f>SUMIFS('Export from GIS'!$G$2:$G$179,'Export from GIS'!$B$2:$B$179,'Constraint 2'!$A12,'Export from GIS'!$C$2:$C$179,'Constraint 2'!$B12,'Export from GIS'!$E$2:$E$179,'Constraint 2'!E$5,'Export from GIS'!$D$2:$D$179,'Constraint 2'!E$4)</f>
        <v>626360</v>
      </c>
      <c r="F12" s="50">
        <f>SUMIFS('Export from GIS'!$G$2:$G$179,'Export from GIS'!$B$2:$B$179,'Constraint 2'!$A12,'Export from GIS'!$C$2:$C$179,'Constraint 2'!$B12,'Export from GIS'!$E$2:$E$179,'Constraint 2'!F$5,'Export from GIS'!$D$2:$D$179,'Constraint 2'!F$4)</f>
        <v>763388</v>
      </c>
      <c r="G12" s="50">
        <f>SUMIFS('Export from GIS'!$G$2:$G$179,'Export from GIS'!$B$2:$B$179,'Constraint 2'!$A12,'Export from GIS'!$C$2:$C$179,'Constraint 2'!$B12,'Export from GIS'!$E$2:$E$179,'Constraint 2'!G$5,'Export from GIS'!$D$2:$D$179,'Constraint 2'!G$4)</f>
        <v>21658</v>
      </c>
      <c r="H12" s="50">
        <f>SUMIFS('Export from GIS'!$G$2:$G$179,'Export from GIS'!$B$2:$B$179,'Constraint 2'!$A12,'Export from GIS'!$C$2:$C$179,'Constraint 2'!$B12,'Export from GIS'!$E$2:$E$179,'Constraint 2'!H$5,'Export from GIS'!$D$2:$D$179,'Constraint 2'!H$4)</f>
        <v>165054</v>
      </c>
      <c r="I12" s="50">
        <f>SUMIFS('Export from GIS'!$G$2:$G$179,'Export from GIS'!$B$2:$B$179,'Constraint 2'!$A12,'Export from GIS'!$C$2:$C$179,'Constraint 2'!$B12,'Export from GIS'!$E$2:$E$179,'Constraint 2'!I$5,'Export from GIS'!$D$2:$D$179,5101)</f>
        <v>603</v>
      </c>
      <c r="J12" s="50">
        <f>SUMIFS('Export from GIS'!$G$2:$G$179,'Export from GIS'!$B$2:$B$179,'Constraint 2'!$A12,'Export from GIS'!$C$2:$C$179,'Constraint 2'!$B12,'Export from GIS'!$E$2:$E$179,'Constraint 2'!J$5,'Export from GIS'!$D$2:$D$179,5101)</f>
        <v>433</v>
      </c>
      <c r="K12" s="50">
        <f>SUMIFS('Export from GIS'!$G$2:$G$179,'Export from GIS'!$B$2:$B$179,'Constraint 2'!$A12,'Export from GIS'!$C$2:$C$179,'Constraint 2'!$B12,'Export from GIS'!$E$2:$E$179,'Constraint 2'!I$5,'Export from GIS'!$D$2:$D$179,5102)</f>
        <v>9954</v>
      </c>
      <c r="L12" s="50">
        <f>SUMIFS('Export from GIS'!$G$2:$G$179,'Export from GIS'!$B$2:$B$179,'Constraint 2'!$A12,'Export from GIS'!$C$2:$C$179,'Constraint 2'!$B12,'Export from GIS'!$E$2:$E$179,'Constraint 2'!J$5,'Export from GIS'!$D$2:$D$179,5102)</f>
        <v>13377</v>
      </c>
      <c r="M12" s="50">
        <f>SUMIFS('Export from GIS'!$G$2:$G$179,'Export from GIS'!$B$2:$B$179,'Constraint 2'!$A12,'Export from GIS'!$C$2:$C$179,'Constraint 2'!$B12,'Export from GIS'!$E$2:$E$179,'Constraint 2'!M$5,'Export from GIS'!$D$2:$D$179,'Constraint 2'!M$4)</f>
        <v>63746</v>
      </c>
      <c r="N12" s="50">
        <f>SUMIFS('Export from GIS'!$G$2:$G$179,'Export from GIS'!$B$2:$B$179,'Constraint 2'!$A12,'Export from GIS'!$C$2:$C$179,'Constraint 2'!$B12,'Export from GIS'!$E$2:$E$179,'Constraint 2'!N$5,'Export from GIS'!$D$2:$D$179,'Constraint 2'!N$4)</f>
        <v>25302</v>
      </c>
      <c r="O12" s="50">
        <f>SUMIFS('Export from GIS'!$G$2:$G$179,'Export from GIS'!$B$2:$B$179,'Constraint 2'!$A12,'Export from GIS'!$C$2:$C$179,'Constraint 2'!$B12,'Export from GIS'!$E$2:$E$179,'Constraint 2'!O$5,'Export from GIS'!$D$2:$D$179,'Constraint 2'!O$4)</f>
        <v>0</v>
      </c>
      <c r="P12" s="50">
        <f>SUMIFS('Export from GIS'!$G$2:$G$179,'Export from GIS'!$B$2:$B$179,'Constraint 2'!$A12,'Export from GIS'!$C$2:$C$179,'Constraint 2'!$B12,'Export from GIS'!$E$2:$E$179,'Constraint 2'!P$5,'Export from GIS'!$D$2:$D$179,'Constraint 2'!P$4)</f>
        <v>0</v>
      </c>
      <c r="Q12" s="50">
        <f>SUMIFS('Export from GIS'!$G$2:$G$179,'Export from GIS'!$B$2:$B$179,'Constraint 2'!$A12,'Export from GIS'!$C$2:$C$179,'Constraint 2'!$B12,'Export from GIS'!$E$2:$E$179,'Constraint 2'!Q$5,'Export from GIS'!$D$2:$D$179,'Constraint 2'!Q$4)</f>
        <v>3095</v>
      </c>
      <c r="R12" s="50">
        <f>SUMIFS('Export from GIS'!$G$2:$G$179,'Export from GIS'!$B$2:$B$179,'Constraint 2'!$A12,'Export from GIS'!$C$2:$C$179,'Constraint 2'!$B12,'Export from GIS'!$E$2:$E$179,'Constraint 2'!R$5,'Export from GIS'!$D$2:$D$179,'Constraint 2'!R$4)</f>
        <v>2181</v>
      </c>
      <c r="S12" s="50">
        <f>SUMIFS('Export from GIS'!$G$2:$G$179,'Export from GIS'!$B$2:$B$179,'Constraint 2'!$A12,'Export from GIS'!$C$2:$C$179,'Constraint 2'!$B12,'Export from GIS'!$E$2:$E$179,'Constraint 2'!S$5,'Export from GIS'!$D$2:$D$179,'Constraint 2'!S$4)</f>
        <v>1120</v>
      </c>
      <c r="T12" s="51">
        <f>SUMIFS('Export from GIS'!$G$2:$G$179,'Export from GIS'!$B$2:$B$179,'Constraint 2'!$A12,'Export from GIS'!$C$2:$C$179,'Constraint 2'!$B12,'Export from GIS'!$E$2:$E$179,'Constraint 2'!T$5,'Export from GIS'!$D$2:$D$179,'Constraint 2'!T$4)</f>
        <v>915</v>
      </c>
    </row>
    <row r="13" spans="1:20" x14ac:dyDescent="0.25">
      <c r="A13" s="14" t="s">
        <v>15</v>
      </c>
      <c r="B13" s="15" t="s">
        <v>12</v>
      </c>
      <c r="C13" s="49">
        <f>SUMIFS('Export from GIS'!$G$2:$G$179,'Export from GIS'!$B$2:$B$179,'Constraint 2'!$A13,'Export from GIS'!$C$2:$C$179,'Constraint 2'!$B13,'Export from GIS'!$E$2:$E$179,'Constraint 2'!C$5,'Export from GIS'!$D$2:$D$179,'Constraint 2'!C$4)</f>
        <v>287500</v>
      </c>
      <c r="D13" s="50">
        <f>SUMIFS('Export from GIS'!$G$2:$G$179,'Export from GIS'!$B$2:$B$179,'Constraint 2'!$A13,'Export from GIS'!$C$2:$C$179,'Constraint 2'!$B13,'Export from GIS'!$E$2:$E$179,'Constraint 2'!D$5,'Export from GIS'!$D$2:$D$179,'Constraint 2'!D$4)</f>
        <v>38629</v>
      </c>
      <c r="E13" s="50">
        <f>SUMIFS('Export from GIS'!$G$2:$G$179,'Export from GIS'!$B$2:$B$179,'Constraint 2'!$A13,'Export from GIS'!$C$2:$C$179,'Constraint 2'!$B13,'Export from GIS'!$E$2:$E$179,'Constraint 2'!E$5,'Export from GIS'!$D$2:$D$179,'Constraint 2'!E$4)</f>
        <v>20249234</v>
      </c>
      <c r="F13" s="50">
        <f>SUMIFS('Export from GIS'!$G$2:$G$179,'Export from GIS'!$B$2:$B$179,'Constraint 2'!$A13,'Export from GIS'!$C$2:$C$179,'Constraint 2'!$B13,'Export from GIS'!$E$2:$E$179,'Constraint 2'!F$5,'Export from GIS'!$D$2:$D$179,'Constraint 2'!F$4)</f>
        <v>14804740</v>
      </c>
      <c r="G13" s="50">
        <f>SUMIFS('Export from GIS'!$G$2:$G$179,'Export from GIS'!$B$2:$B$179,'Constraint 2'!$A13,'Export from GIS'!$C$2:$C$179,'Constraint 2'!$B13,'Export from GIS'!$E$2:$E$179,'Constraint 2'!G$5,'Export from GIS'!$D$2:$D$179,'Constraint 2'!G$4)</f>
        <v>2157602</v>
      </c>
      <c r="H13" s="50">
        <f>SUMIFS('Export from GIS'!$G$2:$G$179,'Export from GIS'!$B$2:$B$179,'Constraint 2'!$A13,'Export from GIS'!$C$2:$C$179,'Constraint 2'!$B13,'Export from GIS'!$E$2:$E$179,'Constraint 2'!H$5,'Export from GIS'!$D$2:$D$179,'Constraint 2'!H$4)</f>
        <v>5343429</v>
      </c>
      <c r="I13" s="50">
        <f>SUMIFS('Export from GIS'!$G$2:$G$179,'Export from GIS'!$B$2:$B$179,'Constraint 2'!$A13,'Export from GIS'!$C$2:$C$179,'Constraint 2'!$B13,'Export from GIS'!$E$2:$E$179,'Constraint 2'!I$5,'Export from GIS'!$D$2:$D$179,5101)</f>
        <v>7513</v>
      </c>
      <c r="J13" s="50">
        <f>SUMIFS('Export from GIS'!$G$2:$G$179,'Export from GIS'!$B$2:$B$179,'Constraint 2'!$A13,'Export from GIS'!$C$2:$C$179,'Constraint 2'!$B13,'Export from GIS'!$E$2:$E$179,'Constraint 2'!J$5,'Export from GIS'!$D$2:$D$179,5101)</f>
        <v>2228</v>
      </c>
      <c r="K13" s="50">
        <f>SUMIFS('Export from GIS'!$G$2:$G$179,'Export from GIS'!$B$2:$B$179,'Constraint 2'!$A13,'Export from GIS'!$C$2:$C$179,'Constraint 2'!$B13,'Export from GIS'!$E$2:$E$179,'Constraint 2'!I$5,'Export from GIS'!$D$2:$D$179,5102)</f>
        <v>89824</v>
      </c>
      <c r="L13" s="50">
        <f>SUMIFS('Export from GIS'!$G$2:$G$179,'Export from GIS'!$B$2:$B$179,'Constraint 2'!$A13,'Export from GIS'!$C$2:$C$179,'Constraint 2'!$B13,'Export from GIS'!$E$2:$E$179,'Constraint 2'!J$5,'Export from GIS'!$D$2:$D$179,5102)</f>
        <v>186864</v>
      </c>
      <c r="M13" s="50">
        <f>SUMIFS('Export from GIS'!$G$2:$G$179,'Export from GIS'!$B$2:$B$179,'Constraint 2'!$A13,'Export from GIS'!$C$2:$C$179,'Constraint 2'!$B13,'Export from GIS'!$E$2:$E$179,'Constraint 2'!M$5,'Export from GIS'!$D$2:$D$179,'Constraint 2'!M$4)</f>
        <v>7231093</v>
      </c>
      <c r="N13" s="50">
        <f>SUMIFS('Export from GIS'!$G$2:$G$179,'Export from GIS'!$B$2:$B$179,'Constraint 2'!$A13,'Export from GIS'!$C$2:$C$179,'Constraint 2'!$B13,'Export from GIS'!$E$2:$E$179,'Constraint 2'!N$5,'Export from GIS'!$D$2:$D$179,'Constraint 2'!N$4)</f>
        <v>3095710</v>
      </c>
      <c r="O13" s="50">
        <f>SUMIFS('Export from GIS'!$G$2:$G$179,'Export from GIS'!$B$2:$B$179,'Constraint 2'!$A13,'Export from GIS'!$C$2:$C$179,'Constraint 2'!$B13,'Export from GIS'!$E$2:$E$179,'Constraint 2'!O$5,'Export from GIS'!$D$2:$D$179,'Constraint 2'!O$4)</f>
        <v>124647</v>
      </c>
      <c r="P13" s="50">
        <f>SUMIFS('Export from GIS'!$G$2:$G$179,'Export from GIS'!$B$2:$B$179,'Constraint 2'!$A13,'Export from GIS'!$C$2:$C$179,'Constraint 2'!$B13,'Export from GIS'!$E$2:$E$179,'Constraint 2'!P$5,'Export from GIS'!$D$2:$D$179,'Constraint 2'!P$4)</f>
        <v>112581</v>
      </c>
      <c r="Q13" s="50">
        <f>SUMIFS('Export from GIS'!$G$2:$G$179,'Export from GIS'!$B$2:$B$179,'Constraint 2'!$A13,'Export from GIS'!$C$2:$C$179,'Constraint 2'!$B13,'Export from GIS'!$E$2:$E$179,'Constraint 2'!Q$5,'Export from GIS'!$D$2:$D$179,'Constraint 2'!Q$4)</f>
        <v>273510</v>
      </c>
      <c r="R13" s="50">
        <f>SUMIFS('Export from GIS'!$G$2:$G$179,'Export from GIS'!$B$2:$B$179,'Constraint 2'!$A13,'Export from GIS'!$C$2:$C$179,'Constraint 2'!$B13,'Export from GIS'!$E$2:$E$179,'Constraint 2'!R$5,'Export from GIS'!$D$2:$D$179,'Constraint 2'!R$4)</f>
        <v>461548</v>
      </c>
      <c r="S13" s="50">
        <f>SUMIFS('Export from GIS'!$G$2:$G$179,'Export from GIS'!$B$2:$B$179,'Constraint 2'!$A13,'Export from GIS'!$C$2:$C$179,'Constraint 2'!$B13,'Export from GIS'!$E$2:$E$179,'Constraint 2'!S$5,'Export from GIS'!$D$2:$D$179,'Constraint 2'!S$4)</f>
        <v>55934</v>
      </c>
      <c r="T13" s="51">
        <f>SUMIFS('Export from GIS'!$G$2:$G$179,'Export from GIS'!$B$2:$B$179,'Constraint 2'!$A13,'Export from GIS'!$C$2:$C$179,'Constraint 2'!$B13,'Export from GIS'!$E$2:$E$179,'Constraint 2'!T$5,'Export from GIS'!$D$2:$D$179,'Constraint 2'!T$4)</f>
        <v>32629</v>
      </c>
    </row>
    <row r="14" spans="1:20" x14ac:dyDescent="0.25">
      <c r="A14" s="14" t="s">
        <v>15</v>
      </c>
      <c r="B14" s="15" t="s">
        <v>13</v>
      </c>
      <c r="C14" s="49">
        <f>SUMIFS('Export from GIS'!$G$2:$G$179,'Export from GIS'!$B$2:$B$179,'Constraint 2'!$A14,'Export from GIS'!$C$2:$C$179,'Constraint 2'!$B14,'Export from GIS'!$E$2:$E$179,'Constraint 2'!C$5,'Export from GIS'!$D$2:$D$179,'Constraint 2'!C$4)</f>
        <v>181680</v>
      </c>
      <c r="D14" s="50">
        <f>SUMIFS('Export from GIS'!$G$2:$G$179,'Export from GIS'!$B$2:$B$179,'Constraint 2'!$A14,'Export from GIS'!$C$2:$C$179,'Constraint 2'!$B14,'Export from GIS'!$E$2:$E$179,'Constraint 2'!D$5,'Export from GIS'!$D$2:$D$179,'Constraint 2'!D$4)</f>
        <v>21156</v>
      </c>
      <c r="E14" s="50">
        <f>SUMIFS('Export from GIS'!$G$2:$G$179,'Export from GIS'!$B$2:$B$179,'Constraint 2'!$A14,'Export from GIS'!$C$2:$C$179,'Constraint 2'!$B14,'Export from GIS'!$E$2:$E$179,'Constraint 2'!E$5,'Export from GIS'!$D$2:$D$179,'Constraint 2'!E$4)</f>
        <v>2846668</v>
      </c>
      <c r="F14" s="50">
        <f>SUMIFS('Export from GIS'!$G$2:$G$179,'Export from GIS'!$B$2:$B$179,'Constraint 2'!$A14,'Export from GIS'!$C$2:$C$179,'Constraint 2'!$B14,'Export from GIS'!$E$2:$E$179,'Constraint 2'!F$5,'Export from GIS'!$D$2:$D$179,'Constraint 2'!F$4)</f>
        <v>3096454</v>
      </c>
      <c r="G14" s="50">
        <f>SUMIFS('Export from GIS'!$G$2:$G$179,'Export from GIS'!$B$2:$B$179,'Constraint 2'!$A14,'Export from GIS'!$C$2:$C$179,'Constraint 2'!$B14,'Export from GIS'!$E$2:$E$179,'Constraint 2'!G$5,'Export from GIS'!$D$2:$D$179,'Constraint 2'!G$4)</f>
        <v>129554</v>
      </c>
      <c r="H14" s="50">
        <f>SUMIFS('Export from GIS'!$G$2:$G$179,'Export from GIS'!$B$2:$B$179,'Constraint 2'!$A14,'Export from GIS'!$C$2:$C$179,'Constraint 2'!$B14,'Export from GIS'!$E$2:$E$179,'Constraint 2'!H$5,'Export from GIS'!$D$2:$D$179,'Constraint 2'!H$4)</f>
        <v>698305</v>
      </c>
      <c r="I14" s="50">
        <f>SUMIFS('Export from GIS'!$G$2:$G$179,'Export from GIS'!$B$2:$B$179,'Constraint 2'!$A14,'Export from GIS'!$C$2:$C$179,'Constraint 2'!$B14,'Export from GIS'!$E$2:$E$179,'Constraint 2'!I$5,'Export from GIS'!$D$2:$D$179,5101)</f>
        <v>1445</v>
      </c>
      <c r="J14" s="50">
        <f>SUMIFS('Export from GIS'!$G$2:$G$179,'Export from GIS'!$B$2:$B$179,'Constraint 2'!$A14,'Export from GIS'!$C$2:$C$179,'Constraint 2'!$B14,'Export from GIS'!$E$2:$E$179,'Constraint 2'!J$5,'Export from GIS'!$D$2:$D$179,5101)</f>
        <v>911</v>
      </c>
      <c r="K14" s="50">
        <f>SUMIFS('Export from GIS'!$G$2:$G$179,'Export from GIS'!$B$2:$B$179,'Constraint 2'!$A14,'Export from GIS'!$C$2:$C$179,'Constraint 2'!$B14,'Export from GIS'!$E$2:$E$179,'Constraint 2'!I$5,'Export from GIS'!$D$2:$D$179,5102)</f>
        <v>27610</v>
      </c>
      <c r="L14" s="50">
        <f>SUMIFS('Export from GIS'!$G$2:$G$179,'Export from GIS'!$B$2:$B$179,'Constraint 2'!$A14,'Export from GIS'!$C$2:$C$179,'Constraint 2'!$B14,'Export from GIS'!$E$2:$E$179,'Constraint 2'!J$5,'Export from GIS'!$D$2:$D$179,5102)</f>
        <v>31523</v>
      </c>
      <c r="M14" s="50">
        <f>SUMIFS('Export from GIS'!$G$2:$G$179,'Export from GIS'!$B$2:$B$179,'Constraint 2'!$A14,'Export from GIS'!$C$2:$C$179,'Constraint 2'!$B14,'Export from GIS'!$E$2:$E$179,'Constraint 2'!M$5,'Export from GIS'!$D$2:$D$179,'Constraint 2'!M$4)</f>
        <v>254348</v>
      </c>
      <c r="N14" s="50">
        <f>SUMIFS('Export from GIS'!$G$2:$G$179,'Export from GIS'!$B$2:$B$179,'Constraint 2'!$A14,'Export from GIS'!$C$2:$C$179,'Constraint 2'!$B14,'Export from GIS'!$E$2:$E$179,'Constraint 2'!N$5,'Export from GIS'!$D$2:$D$179,'Constraint 2'!N$4)</f>
        <v>103290</v>
      </c>
      <c r="O14" s="50">
        <f>SUMIFS('Export from GIS'!$G$2:$G$179,'Export from GIS'!$B$2:$B$179,'Constraint 2'!$A14,'Export from GIS'!$C$2:$C$179,'Constraint 2'!$B14,'Export from GIS'!$E$2:$E$179,'Constraint 2'!O$5,'Export from GIS'!$D$2:$D$179,'Constraint 2'!O$4)</f>
        <v>6610</v>
      </c>
      <c r="P14" s="50">
        <f>SUMIFS('Export from GIS'!$G$2:$G$179,'Export from GIS'!$B$2:$B$179,'Constraint 2'!$A14,'Export from GIS'!$C$2:$C$179,'Constraint 2'!$B14,'Export from GIS'!$E$2:$E$179,'Constraint 2'!P$5,'Export from GIS'!$D$2:$D$179,'Constraint 2'!P$4)</f>
        <v>8420</v>
      </c>
      <c r="Q14" s="50">
        <f>SUMIFS('Export from GIS'!$G$2:$G$179,'Export from GIS'!$B$2:$B$179,'Constraint 2'!$A14,'Export from GIS'!$C$2:$C$179,'Constraint 2'!$B14,'Export from GIS'!$E$2:$E$179,'Constraint 2'!Q$5,'Export from GIS'!$D$2:$D$179,'Constraint 2'!Q$4)</f>
        <v>20744</v>
      </c>
      <c r="R14" s="50">
        <f>SUMIFS('Export from GIS'!$G$2:$G$179,'Export from GIS'!$B$2:$B$179,'Constraint 2'!$A14,'Export from GIS'!$C$2:$C$179,'Constraint 2'!$B14,'Export from GIS'!$E$2:$E$179,'Constraint 2'!R$5,'Export from GIS'!$D$2:$D$179,'Constraint 2'!R$4)</f>
        <v>54157</v>
      </c>
      <c r="S14" s="50">
        <f>SUMIFS('Export from GIS'!$G$2:$G$179,'Export from GIS'!$B$2:$B$179,'Constraint 2'!$A14,'Export from GIS'!$C$2:$C$179,'Constraint 2'!$B14,'Export from GIS'!$E$2:$E$179,'Constraint 2'!S$5,'Export from GIS'!$D$2:$D$179,'Constraint 2'!S$4)</f>
        <v>8156</v>
      </c>
      <c r="T14" s="51">
        <f>SUMIFS('Export from GIS'!$G$2:$G$179,'Export from GIS'!$B$2:$B$179,'Constraint 2'!$A14,'Export from GIS'!$C$2:$C$179,'Constraint 2'!$B14,'Export from GIS'!$E$2:$E$179,'Constraint 2'!T$5,'Export from GIS'!$D$2:$D$179,'Constraint 2'!T$4)</f>
        <v>19762</v>
      </c>
    </row>
    <row r="15" spans="1:20" ht="15.75" thickBot="1" x14ac:dyDescent="0.3">
      <c r="A15" s="29" t="s">
        <v>15</v>
      </c>
      <c r="B15" s="30" t="s">
        <v>14</v>
      </c>
      <c r="C15" s="58">
        <f>SUMIFS('Export from GIS'!$G$2:$G$179,'Export from GIS'!$B$2:$B$179,'Constraint 2'!$A15,'Export from GIS'!$C$2:$C$179,'Constraint 2'!$B15,'Export from GIS'!$E$2:$E$179,'Constraint 2'!C$5,'Export from GIS'!$D$2:$D$179,'Constraint 2'!C$4)</f>
        <v>13795281</v>
      </c>
      <c r="D15" s="59">
        <f>SUMIFS('Export from GIS'!$G$2:$G$179,'Export from GIS'!$B$2:$B$179,'Constraint 2'!$A15,'Export from GIS'!$C$2:$C$179,'Constraint 2'!$B15,'Export from GIS'!$E$2:$E$179,'Constraint 2'!D$5,'Export from GIS'!$D$2:$D$179,'Constraint 2'!D$4)</f>
        <v>2149618</v>
      </c>
      <c r="E15" s="59">
        <f>SUMIFS('Export from GIS'!$G$2:$G$179,'Export from GIS'!$B$2:$B$179,'Constraint 2'!$A15,'Export from GIS'!$C$2:$C$179,'Constraint 2'!$B15,'Export from GIS'!$E$2:$E$179,'Constraint 2'!E$5,'Export from GIS'!$D$2:$D$179,'Constraint 2'!E$4)</f>
        <v>25240764</v>
      </c>
      <c r="F15" s="59">
        <f>SUMIFS('Export from GIS'!$G$2:$G$179,'Export from GIS'!$B$2:$B$179,'Constraint 2'!$A15,'Export from GIS'!$C$2:$C$179,'Constraint 2'!$B15,'Export from GIS'!$E$2:$E$179,'Constraint 2'!F$5,'Export from GIS'!$D$2:$D$179,'Constraint 2'!F$4)</f>
        <v>9661334</v>
      </c>
      <c r="G15" s="59">
        <f>SUMIFS('Export from GIS'!$G$2:$G$179,'Export from GIS'!$B$2:$B$179,'Constraint 2'!$A15,'Export from GIS'!$C$2:$C$179,'Constraint 2'!$B15,'Export from GIS'!$E$2:$E$179,'Constraint 2'!G$5,'Export from GIS'!$D$2:$D$179,'Constraint 2'!G$4)</f>
        <v>594090</v>
      </c>
      <c r="H15" s="59">
        <f>SUMIFS('Export from GIS'!$G$2:$G$179,'Export from GIS'!$B$2:$B$179,'Constraint 2'!$A15,'Export from GIS'!$C$2:$C$179,'Constraint 2'!$B15,'Export from GIS'!$E$2:$E$179,'Constraint 2'!H$5,'Export from GIS'!$D$2:$D$179,'Constraint 2'!H$4)</f>
        <v>1666781</v>
      </c>
      <c r="I15" s="59">
        <f>SUMIFS('Export from GIS'!$G$2:$G$179,'Export from GIS'!$B$2:$B$179,'Constraint 2'!$A15,'Export from GIS'!$C$2:$C$179,'Constraint 2'!$B15,'Export from GIS'!$E$2:$E$179,'Constraint 2'!I$5,'Export from GIS'!$D$2:$D$179,5101)</f>
        <v>247393</v>
      </c>
      <c r="J15" s="59">
        <f>SUMIFS('Export from GIS'!$G$2:$G$179,'Export from GIS'!$B$2:$B$179,'Constraint 2'!$A15,'Export from GIS'!$C$2:$C$179,'Constraint 2'!$B15,'Export from GIS'!$E$2:$E$179,'Constraint 2'!J$5,'Export from GIS'!$D$2:$D$179,5101)</f>
        <v>189545</v>
      </c>
      <c r="K15" s="59">
        <f>SUMIFS('Export from GIS'!$G$2:$G$179,'Export from GIS'!$B$2:$B$179,'Constraint 2'!$A15,'Export from GIS'!$C$2:$C$179,'Constraint 2'!$B15,'Export from GIS'!$E$2:$E$179,'Constraint 2'!I$5,'Export from GIS'!$D$2:$D$179,5102)</f>
        <v>2933711</v>
      </c>
      <c r="L15" s="59">
        <f>SUMIFS('Export from GIS'!$G$2:$G$179,'Export from GIS'!$B$2:$B$179,'Constraint 2'!$A15,'Export from GIS'!$C$2:$C$179,'Constraint 2'!$B15,'Export from GIS'!$E$2:$E$179,'Constraint 2'!J$5,'Export from GIS'!$D$2:$D$179,5102)</f>
        <v>5367858</v>
      </c>
      <c r="M15" s="59">
        <f>SUMIFS('Export from GIS'!$G$2:$G$179,'Export from GIS'!$B$2:$B$179,'Constraint 2'!$A15,'Export from GIS'!$C$2:$C$179,'Constraint 2'!$B15,'Export from GIS'!$E$2:$E$179,'Constraint 2'!M$5,'Export from GIS'!$D$2:$D$179,'Constraint 2'!M$4)</f>
        <v>795996</v>
      </c>
      <c r="N15" s="59">
        <f>SUMIFS('Export from GIS'!$G$2:$G$179,'Export from GIS'!$B$2:$B$179,'Constraint 2'!$A15,'Export from GIS'!$C$2:$C$179,'Constraint 2'!$B15,'Export from GIS'!$E$2:$E$179,'Constraint 2'!N$5,'Export from GIS'!$D$2:$D$179,'Constraint 2'!N$4)</f>
        <v>183985</v>
      </c>
      <c r="O15" s="59">
        <f>SUMIFS('Export from GIS'!$G$2:$G$179,'Export from GIS'!$B$2:$B$179,'Constraint 2'!$A15,'Export from GIS'!$C$2:$C$179,'Constraint 2'!$B15,'Export from GIS'!$E$2:$E$179,'Constraint 2'!O$5,'Export from GIS'!$D$2:$D$179,'Constraint 2'!O$4)</f>
        <v>17730</v>
      </c>
      <c r="P15" s="59">
        <f>SUMIFS('Export from GIS'!$G$2:$G$179,'Export from GIS'!$B$2:$B$179,'Constraint 2'!$A15,'Export from GIS'!$C$2:$C$179,'Constraint 2'!$B15,'Export from GIS'!$E$2:$E$179,'Constraint 2'!P$5,'Export from GIS'!$D$2:$D$179,'Constraint 2'!P$4)</f>
        <v>33421</v>
      </c>
      <c r="Q15" s="59">
        <f>SUMIFS('Export from GIS'!$G$2:$G$179,'Export from GIS'!$B$2:$B$179,'Constraint 2'!$A15,'Export from GIS'!$C$2:$C$179,'Constraint 2'!$B15,'Export from GIS'!$E$2:$E$179,'Constraint 2'!Q$5,'Export from GIS'!$D$2:$D$179,'Constraint 2'!Q$4)</f>
        <v>189820</v>
      </c>
      <c r="R15" s="59">
        <f>SUMIFS('Export from GIS'!$G$2:$G$179,'Export from GIS'!$B$2:$B$179,'Constraint 2'!$A15,'Export from GIS'!$C$2:$C$179,'Constraint 2'!$B15,'Export from GIS'!$E$2:$E$179,'Constraint 2'!R$5,'Export from GIS'!$D$2:$D$179,'Constraint 2'!R$4)</f>
        <v>146454</v>
      </c>
      <c r="S15" s="59">
        <f>SUMIFS('Export from GIS'!$G$2:$G$179,'Export from GIS'!$B$2:$B$179,'Constraint 2'!$A15,'Export from GIS'!$C$2:$C$179,'Constraint 2'!$B15,'Export from GIS'!$E$2:$E$179,'Constraint 2'!S$5,'Export from GIS'!$D$2:$D$179,'Constraint 2'!S$4)</f>
        <v>178244</v>
      </c>
      <c r="T15" s="60">
        <f>SUMIFS('Export from GIS'!$G$2:$G$179,'Export from GIS'!$B$2:$B$179,'Constraint 2'!$A15,'Export from GIS'!$C$2:$C$179,'Constraint 2'!$B15,'Export from GIS'!$E$2:$E$179,'Constraint 2'!T$5,'Export from GIS'!$D$2:$D$179,'Constraint 2'!T$4)</f>
        <v>55614</v>
      </c>
    </row>
    <row r="16" spans="1:20" ht="18.75" thickTop="1" x14ac:dyDescent="0.35">
      <c r="A16" s="85" t="s">
        <v>287</v>
      </c>
      <c r="B16" s="85"/>
      <c r="C16" s="84">
        <f>'Constraint 2'!C16</f>
        <v>0.84659792432291459</v>
      </c>
      <c r="D16" s="84">
        <f>'Constraint 2'!D16</f>
        <v>0.81760660281147657</v>
      </c>
      <c r="E16" s="84">
        <f>'Constraint 2'!E16</f>
        <v>0.82924015819562502</v>
      </c>
      <c r="F16" s="84">
        <f>'Constraint 2'!F16</f>
        <v>0.90991281236903732</v>
      </c>
      <c r="G16" s="84">
        <f>'Constraint 2'!G16</f>
        <v>0.74533811166079078</v>
      </c>
      <c r="H16" s="84">
        <f>'Constraint 2'!H16</f>
        <v>0.82936239446821802</v>
      </c>
      <c r="I16" s="84">
        <f>'Constraint 2'!I16</f>
        <v>1.0649829974170499</v>
      </c>
      <c r="J16" s="84">
        <f>'Constraint 2'!J16</f>
        <v>0.99749666083179023</v>
      </c>
      <c r="K16" s="84">
        <f>'Constraint 2'!K16</f>
        <v>1.0629738065193781</v>
      </c>
      <c r="L16" s="84">
        <f>'Constraint 2'!L16</f>
        <v>1.0822661825204172</v>
      </c>
      <c r="M16" s="84">
        <f>'Constraint 2'!M16</f>
        <v>0.296980946983677</v>
      </c>
      <c r="N16" s="84">
        <f>'Constraint 2'!N16</f>
        <v>0.35109053761218678</v>
      </c>
      <c r="O16" s="84">
        <f>'Constraint 2'!O16</f>
        <v>0.41457208255545819</v>
      </c>
      <c r="P16" s="84">
        <f>'Constraint 2'!P16</f>
        <v>0.46283304202100695</v>
      </c>
      <c r="Q16" s="84">
        <f>'Constraint 2'!Q16</f>
        <v>0.61638498432694222</v>
      </c>
      <c r="R16" s="84">
        <f>'Constraint 2'!R16</f>
        <v>0.73744345762744679</v>
      </c>
      <c r="S16" s="84">
        <f>'Constraint 2'!S16</f>
        <v>0.75382406784178591</v>
      </c>
      <c r="T16" s="84">
        <f>'Constraint 2'!T16</f>
        <v>0.63668378823038141</v>
      </c>
    </row>
    <row r="18" spans="1:20" ht="15.75" thickBot="1" x14ac:dyDescent="0.3"/>
    <row r="19" spans="1:20" ht="16.5" thickTop="1" thickBot="1" x14ac:dyDescent="0.3">
      <c r="C19" s="321" t="s">
        <v>383</v>
      </c>
      <c r="D19" s="291"/>
      <c r="E19" s="291"/>
      <c r="F19" s="291"/>
      <c r="G19" s="291"/>
      <c r="H19" s="291"/>
      <c r="I19" s="291"/>
      <c r="J19" s="291"/>
      <c r="K19" s="291"/>
      <c r="L19" s="291"/>
      <c r="M19" s="291"/>
      <c r="N19" s="291"/>
      <c r="O19" s="291"/>
      <c r="P19" s="291"/>
      <c r="Q19" s="291"/>
      <c r="R19" s="291"/>
      <c r="S19" s="291"/>
      <c r="T19" s="292"/>
    </row>
    <row r="20" spans="1:20" x14ac:dyDescent="0.25">
      <c r="A20" s="9" t="s">
        <v>7</v>
      </c>
      <c r="B20" s="87" t="s">
        <v>8</v>
      </c>
      <c r="C20" s="11">
        <f>'Constraint 2'!C20</f>
        <v>0.20488645594541455</v>
      </c>
      <c r="D20" s="12">
        <f>'Constraint 2'!D20</f>
        <v>5.7678795756466996E-3</v>
      </c>
      <c r="E20" s="12">
        <f>'Constraint 2'!E20</f>
        <v>155.91361392323952</v>
      </c>
      <c r="F20" s="12">
        <f>'Constraint 2'!F20</f>
        <v>31.649677472388309</v>
      </c>
      <c r="G20" s="12">
        <f>'Constraint 2'!G20</f>
        <v>87.234641040180676</v>
      </c>
      <c r="H20" s="12">
        <f>'Constraint 2'!H20</f>
        <v>52.45213819167985</v>
      </c>
      <c r="I20" s="12">
        <f>'Constraint 2'!I20</f>
        <v>4.0742426425283043E-2</v>
      </c>
      <c r="J20" s="12">
        <f>'Constraint 2'!J20</f>
        <v>3.5105530041017736E-3</v>
      </c>
      <c r="K20" s="12">
        <f>'Constraint 2'!K20</f>
        <v>7.8483596850729614E-2</v>
      </c>
      <c r="L20" s="12">
        <f>'Constraint 2'!L20</f>
        <v>2.5932692131366571E-2</v>
      </c>
      <c r="M20" s="12">
        <f>'Constraint 2'!M20</f>
        <v>1018.2997844133311</v>
      </c>
      <c r="N20" s="12">
        <f>'Constraint 2'!N20</f>
        <v>225.42528994325193</v>
      </c>
      <c r="O20" s="12">
        <f>'Constraint 2'!O20</f>
        <v>9.715226473231052</v>
      </c>
      <c r="P20" s="12">
        <f>'Constraint 2'!P20</f>
        <v>12.129192912438672</v>
      </c>
      <c r="Q20" s="12">
        <f>'Constraint 2'!Q20</f>
        <v>3.3747743805616426</v>
      </c>
      <c r="R20" s="12">
        <f>'Constraint 2'!R20</f>
        <v>3.7059582284401884</v>
      </c>
      <c r="S20" s="12">
        <f>'Constraint 2'!S20</f>
        <v>0.19057020757043114</v>
      </c>
      <c r="T20" s="13">
        <f>'Constraint 2'!T20</f>
        <v>0.11574509698541299</v>
      </c>
    </row>
    <row r="21" spans="1:20" x14ac:dyDescent="0.25">
      <c r="A21" s="14" t="s">
        <v>7</v>
      </c>
      <c r="B21" s="88" t="s">
        <v>11</v>
      </c>
      <c r="C21" s="16">
        <f>'Constraint 2'!C21</f>
        <v>0.46266763223754009</v>
      </c>
      <c r="D21" s="17">
        <f>'Constraint 2'!D21</f>
        <v>5.0745974985738941E-2</v>
      </c>
      <c r="E21" s="17">
        <f>'Constraint 2'!E21</f>
        <v>221.49572540122472</v>
      </c>
      <c r="F21" s="17">
        <f>'Constraint 2'!F21</f>
        <v>68.972643983436711</v>
      </c>
      <c r="G21" s="17">
        <f>'Constraint 2'!G21</f>
        <v>37.672104243234742</v>
      </c>
      <c r="H21" s="17">
        <f>'Constraint 2'!H21</f>
        <v>21.771295109594863</v>
      </c>
      <c r="I21" s="17">
        <f>'Constraint 2'!I21</f>
        <v>0.67697906765581917</v>
      </c>
      <c r="J21" s="17">
        <f>'Constraint 2'!J21</f>
        <v>2.1502137150123363E-2</v>
      </c>
      <c r="K21" s="17">
        <f>'Constraint 2'!K21</f>
        <v>0.312813548983914</v>
      </c>
      <c r="L21" s="17">
        <f>'Constraint 2'!L21</f>
        <v>3.8821128821547896E-2</v>
      </c>
      <c r="M21" s="17">
        <f>'Constraint 2'!M21</f>
        <v>54.889596220780085</v>
      </c>
      <c r="N21" s="17">
        <f>'Constraint 2'!N21</f>
        <v>19.771649002279819</v>
      </c>
      <c r="O21" s="17">
        <f>'Constraint 2'!O21</f>
        <v>1.7497628367971876</v>
      </c>
      <c r="P21" s="17">
        <f>'Constraint 2'!P21</f>
        <v>0.66805056354077041</v>
      </c>
      <c r="Q21" s="17">
        <f>'Constraint 2'!Q21</f>
        <v>0.58124242928037428</v>
      </c>
      <c r="R21" s="17">
        <f>'Constraint 2'!R21</f>
        <v>0.79832582124353446</v>
      </c>
      <c r="S21" s="17">
        <f>'Constraint 2'!S21</f>
        <v>0.13360893569793933</v>
      </c>
      <c r="T21" s="18">
        <f>'Constraint 2'!T21</f>
        <v>5.659602703383123E-2</v>
      </c>
    </row>
    <row r="22" spans="1:20" x14ac:dyDescent="0.25">
      <c r="A22" s="14" t="s">
        <v>7</v>
      </c>
      <c r="B22" s="88" t="s">
        <v>12</v>
      </c>
      <c r="C22" s="16">
        <f>'Constraint 2'!C22</f>
        <v>2.0114729347401035</v>
      </c>
      <c r="D22" s="17">
        <f>'Constraint 2'!D22</f>
        <v>8.2341453252335634E-2</v>
      </c>
      <c r="E22" s="17">
        <f>'Constraint 2'!E22</f>
        <v>214.24950246487515</v>
      </c>
      <c r="F22" s="17">
        <f>'Constraint 2'!F22</f>
        <v>86.903288755780508</v>
      </c>
      <c r="G22" s="17">
        <f>'Constraint 2'!G22</f>
        <v>50.855048055628401</v>
      </c>
      <c r="H22" s="17">
        <f>'Constraint 2'!H22</f>
        <v>86.667154516285919</v>
      </c>
      <c r="I22" s="17">
        <f>'Constraint 2'!I22</f>
        <v>0.86031998656959285</v>
      </c>
      <c r="J22" s="17">
        <f>'Constraint 2'!J22</f>
        <v>0.1003433067005757</v>
      </c>
      <c r="K22" s="17">
        <f>'Constraint 2'!K22</f>
        <v>1.647159233048429</v>
      </c>
      <c r="L22" s="17">
        <f>'Constraint 2'!L22</f>
        <v>0.46801274855105768</v>
      </c>
      <c r="M22" s="17">
        <f>'Constraint 2'!M22</f>
        <v>198.09398027963795</v>
      </c>
      <c r="N22" s="17">
        <f>'Constraint 2'!N22</f>
        <v>89.744022573587188</v>
      </c>
      <c r="O22" s="17">
        <f>'Constraint 2'!O22</f>
        <v>1.2789364355806199</v>
      </c>
      <c r="P22" s="17">
        <f>'Constraint 2'!P22</f>
        <v>2.4094562838509797</v>
      </c>
      <c r="Q22" s="17">
        <f>'Constraint 2'!Q22</f>
        <v>2.5663113146850769</v>
      </c>
      <c r="R22" s="17">
        <f>'Constraint 2'!R22</f>
        <v>2.8741886569649839</v>
      </c>
      <c r="S22" s="17">
        <f>'Constraint 2'!S22</f>
        <v>0.31080765422389789</v>
      </c>
      <c r="T22" s="18">
        <f>'Constraint 2'!T22</f>
        <v>4.1374313167074871E-2</v>
      </c>
    </row>
    <row r="23" spans="1:20" x14ac:dyDescent="0.25">
      <c r="A23" s="14" t="s">
        <v>7</v>
      </c>
      <c r="B23" s="88" t="s">
        <v>13</v>
      </c>
      <c r="C23" s="16">
        <f>'Constraint 2'!C23</f>
        <v>2.3349503974756196</v>
      </c>
      <c r="D23" s="17">
        <f>'Constraint 2'!D23</f>
        <v>0.21261597470228696</v>
      </c>
      <c r="E23" s="17">
        <f>'Constraint 2'!E23</f>
        <v>199.73610318571056</v>
      </c>
      <c r="F23" s="17">
        <f>'Constraint 2'!F23</f>
        <v>114.02826559139478</v>
      </c>
      <c r="G23" s="17">
        <f>'Constraint 2'!G23</f>
        <v>21.735927975575567</v>
      </c>
      <c r="H23" s="17">
        <f>'Constraint 2'!H23</f>
        <v>54.953169339686326</v>
      </c>
      <c r="I23" s="17">
        <f>'Constraint 2'!I23</f>
        <v>1.4406570486868686</v>
      </c>
      <c r="J23" s="17">
        <f>'Constraint 2'!J23</f>
        <v>1.1413685454585891</v>
      </c>
      <c r="K23" s="17">
        <f>'Constraint 2'!K23</f>
        <v>0.97784434425985201</v>
      </c>
      <c r="L23" s="17">
        <f>'Constraint 2'!L23</f>
        <v>0.56355190273803224</v>
      </c>
      <c r="M23" s="17">
        <f>'Constraint 2'!M23</f>
        <v>34.846265347209247</v>
      </c>
      <c r="N23" s="17">
        <f>'Constraint 2'!N23</f>
        <v>16.377694938767615</v>
      </c>
      <c r="O23" s="17">
        <f>'Constraint 2'!O23</f>
        <v>0.14515001548653797</v>
      </c>
      <c r="P23" s="17">
        <f>'Constraint 2'!P23</f>
        <v>0.21940162399010565</v>
      </c>
      <c r="Q23" s="17">
        <f>'Constraint 2'!Q23</f>
        <v>0.85456335281919915</v>
      </c>
      <c r="R23" s="17">
        <f>'Constraint 2'!R23</f>
        <v>0.95105601130364814</v>
      </c>
      <c r="S23" s="17">
        <f>'Constraint 2'!S23</f>
        <v>0.27372349284857767</v>
      </c>
      <c r="T23" s="18">
        <f>'Constraint 2'!T23</f>
        <v>6.8106174305874609E-2</v>
      </c>
    </row>
    <row r="24" spans="1:20" ht="15.75" thickBot="1" x14ac:dyDescent="0.3">
      <c r="A24" s="39" t="s">
        <v>7</v>
      </c>
      <c r="B24" s="89" t="s">
        <v>14</v>
      </c>
      <c r="C24" s="202">
        <f>'Constraint 2'!C24</f>
        <v>139.32764051636696</v>
      </c>
      <c r="D24" s="203">
        <f>'Constraint 2'!D24</f>
        <v>11.3640013580186</v>
      </c>
      <c r="E24" s="203">
        <f>'Constraint 2'!E24</f>
        <v>382.66804992441831</v>
      </c>
      <c r="F24" s="203">
        <f>'Constraint 2'!F24</f>
        <v>128.83555250088637</v>
      </c>
      <c r="G24" s="203">
        <f>'Constraint 2'!G24</f>
        <v>13.888821023497499</v>
      </c>
      <c r="H24" s="203">
        <f>'Constraint 2'!H24</f>
        <v>39.305016919524313</v>
      </c>
      <c r="I24" s="203">
        <f>'Constraint 2'!I24</f>
        <v>65.339453807332646</v>
      </c>
      <c r="J24" s="203">
        <f>'Constraint 2'!J24</f>
        <v>48.899516705426471</v>
      </c>
      <c r="K24" s="203">
        <f>'Constraint 2'!K24</f>
        <v>77.838292811628136</v>
      </c>
      <c r="L24" s="203">
        <f>'Constraint 2'!L24</f>
        <v>70.079282925618571</v>
      </c>
      <c r="M24" s="203">
        <f>'Constraint 2'!M24</f>
        <v>17.334342282754211</v>
      </c>
      <c r="N24" s="203">
        <f>'Constraint 2'!N24</f>
        <v>6.9386645095502555</v>
      </c>
      <c r="O24" s="203">
        <f>'Constraint 2'!O24</f>
        <v>0.26304478789045088</v>
      </c>
      <c r="P24" s="203">
        <f>'Constraint 2'!P24</f>
        <v>0.70230657918234829</v>
      </c>
      <c r="Q24" s="203">
        <f>'Constraint 2'!Q24</f>
        <v>2.2174136551423533</v>
      </c>
      <c r="R24" s="203">
        <f>'Constraint 2'!R24</f>
        <v>0.83987868888762907</v>
      </c>
      <c r="S24" s="203">
        <f>'Constraint 2'!S24</f>
        <v>2.2865670085035283</v>
      </c>
      <c r="T24" s="204">
        <f>'Constraint 2'!T24</f>
        <v>0.34401716963134338</v>
      </c>
    </row>
    <row r="25" spans="1:20" x14ac:dyDescent="0.25">
      <c r="A25" s="38" t="s">
        <v>15</v>
      </c>
      <c r="B25" s="90" t="s">
        <v>8</v>
      </c>
      <c r="C25" s="205">
        <f>'Constraint 2'!C25</f>
        <v>5.1384626734491201</v>
      </c>
      <c r="D25" s="206">
        <f>'Constraint 2'!D25</f>
        <v>0.52811614617017344</v>
      </c>
      <c r="E25" s="206">
        <f>'Constraint 2'!E25</f>
        <v>492.16300294239943</v>
      </c>
      <c r="F25" s="206">
        <f>'Constraint 2'!F25</f>
        <v>303.73094390828072</v>
      </c>
      <c r="G25" s="206">
        <f>'Constraint 2'!G25</f>
        <v>83.812407586612537</v>
      </c>
      <c r="H25" s="206">
        <f>'Constraint 2'!H25</f>
        <v>161.70542600923062</v>
      </c>
      <c r="I25" s="206">
        <f>'Constraint 2'!I25</f>
        <v>0.3569812601072419</v>
      </c>
      <c r="J25" s="206">
        <f>'Constraint 2'!J25</f>
        <v>0.24281324945037266</v>
      </c>
      <c r="K25" s="206">
        <f>'Constraint 2'!K25</f>
        <v>0.35044881234203923</v>
      </c>
      <c r="L25" s="206">
        <f>'Constraint 2'!L25</f>
        <v>0.22328827018861638</v>
      </c>
      <c r="M25" s="206">
        <f>'Constraint 2'!M25</f>
        <v>542.19113885602508</v>
      </c>
      <c r="N25" s="206">
        <f>'Constraint 2'!N25</f>
        <v>186.06929532304261</v>
      </c>
      <c r="O25" s="206">
        <f>'Constraint 2'!O25</f>
        <v>9.3037436100054318</v>
      </c>
      <c r="P25" s="206">
        <f>'Constraint 2'!P25</f>
        <v>11.987915977182164</v>
      </c>
      <c r="Q25" s="206">
        <f>'Constraint 2'!Q25</f>
        <v>4.4523136260215672</v>
      </c>
      <c r="R25" s="206">
        <f>'Constraint 2'!R25</f>
        <v>4.6197957309676125</v>
      </c>
      <c r="S25" s="206">
        <f>'Constraint 2'!S25</f>
        <v>0.38889630260564351</v>
      </c>
      <c r="T25" s="207">
        <f>'Constraint 2'!T25</f>
        <v>9.2306446669089784E-2</v>
      </c>
    </row>
    <row r="26" spans="1:20" x14ac:dyDescent="0.25">
      <c r="A26" s="14" t="s">
        <v>15</v>
      </c>
      <c r="B26" s="88" t="s">
        <v>11</v>
      </c>
      <c r="C26" s="16">
        <f>'Constraint 2'!C26</f>
        <v>1.8754447827631584</v>
      </c>
      <c r="D26" s="17">
        <f>'Constraint 2'!D26</f>
        <v>0.28413199880033002</v>
      </c>
      <c r="E26" s="17">
        <f>'Constraint 2'!E26</f>
        <v>18.616135707391113</v>
      </c>
      <c r="F26" s="17">
        <f>'Constraint 2'!F26</f>
        <v>21.362893551773787</v>
      </c>
      <c r="G26" s="17">
        <f>'Constraint 2'!G26</f>
        <v>0.65464345643330535</v>
      </c>
      <c r="H26" s="17">
        <f>'Constraint 2'!H26</f>
        <v>4.3877170458011276</v>
      </c>
      <c r="I26" s="17">
        <f>'Constraint 2'!I26</f>
        <v>7.3118104566802608E-2</v>
      </c>
      <c r="J26" s="17">
        <f>'Constraint 2'!J26</f>
        <v>6.3336227115669497E-2</v>
      </c>
      <c r="K26" s="17">
        <f>'Constraint 2'!K26</f>
        <v>0.24792945828377105</v>
      </c>
      <c r="L26" s="17">
        <f>'Constraint 2'!L26</f>
        <v>0.29776963316848981</v>
      </c>
      <c r="M26" s="17">
        <f>'Constraint 2'!M26</f>
        <v>2.2708253781947372</v>
      </c>
      <c r="N26" s="17">
        <f>'Constraint 2'!N26</f>
        <v>0.88235900778835186</v>
      </c>
      <c r="O26" s="17">
        <f>'Constraint 2'!O26</f>
        <v>0</v>
      </c>
      <c r="P26" s="17">
        <f>'Constraint 2'!P26</f>
        <v>0</v>
      </c>
      <c r="Q26" s="17">
        <f>'Constraint 2'!Q26</f>
        <v>5.2340567897083461E-2</v>
      </c>
      <c r="R26" s="17">
        <f>'Constraint 2'!R26</f>
        <v>2.2190696457338475E-2</v>
      </c>
      <c r="S26" s="17">
        <f>'Constraint 2'!S26</f>
        <v>2.3733863280204923E-2</v>
      </c>
      <c r="T26" s="18">
        <f>'Constraint 2'!T26</f>
        <v>9.8152700409316861E-3</v>
      </c>
    </row>
    <row r="27" spans="1:20" x14ac:dyDescent="0.25">
      <c r="A27" s="14" t="s">
        <v>15</v>
      </c>
      <c r="B27" s="88" t="s">
        <v>12</v>
      </c>
      <c r="C27" s="16">
        <f>'Constraint 2'!C27</f>
        <v>8.8260197908760372</v>
      </c>
      <c r="D27" s="17">
        <f>'Constraint 2'!D27</f>
        <v>1.097573498165795</v>
      </c>
      <c r="E27" s="17">
        <f>'Constraint 2'!E27</f>
        <v>601.83039803741963</v>
      </c>
      <c r="F27" s="17">
        <f>'Constraint 2'!F27</f>
        <v>414.30057150713321</v>
      </c>
      <c r="G27" s="17">
        <f>'Constraint 2'!G27</f>
        <v>65.216549583867973</v>
      </c>
      <c r="H27" s="17">
        <f>'Constraint 2'!H27</f>
        <v>142.04717550818563</v>
      </c>
      <c r="I27" s="17">
        <f>'Constraint 2'!I27</f>
        <v>0.91100550515818901</v>
      </c>
      <c r="J27" s="17">
        <f>'Constraint 2'!J27</f>
        <v>0.32589633721411465</v>
      </c>
      <c r="K27" s="17">
        <f>'Constraint 2'!K27</f>
        <v>2.2372931144144514</v>
      </c>
      <c r="L27" s="17">
        <f>'Constraint 2'!L27</f>
        <v>4.1595592982280545</v>
      </c>
      <c r="M27" s="17">
        <f>'Constraint 2'!M27</f>
        <v>257.59340972745451</v>
      </c>
      <c r="N27" s="17">
        <f>'Constraint 2'!N27</f>
        <v>107.95698379576629</v>
      </c>
      <c r="O27" s="17">
        <f>'Constraint 2'!O27</f>
        <v>4.9379132042441318</v>
      </c>
      <c r="P27" s="17">
        <f>'Constraint 2'!P27</f>
        <v>6.5588035662320978</v>
      </c>
      <c r="Q27" s="17">
        <f>'Constraint 2'!Q27</f>
        <v>4.6254180050181901</v>
      </c>
      <c r="R27" s="17">
        <f>'Constraint 2'!R27</f>
        <v>4.6960438186573397</v>
      </c>
      <c r="S27" s="17">
        <f>'Constraint 2'!S27</f>
        <v>1.1852945613526626</v>
      </c>
      <c r="T27" s="18">
        <f>'Constraint 2'!T27</f>
        <v>0.35001360236673223</v>
      </c>
    </row>
    <row r="28" spans="1:20" x14ac:dyDescent="0.25">
      <c r="A28" s="14" t="s">
        <v>15</v>
      </c>
      <c r="B28" s="88" t="s">
        <v>13</v>
      </c>
      <c r="C28" s="16">
        <f>'Constraint 2'!C28</f>
        <v>5.5774305238482036</v>
      </c>
      <c r="D28" s="17">
        <f>'Constraint 2'!D28</f>
        <v>0.60110965666197824</v>
      </c>
      <c r="E28" s="17">
        <f>'Constraint 2'!E28</f>
        <v>84.606229328002513</v>
      </c>
      <c r="F28" s="17">
        <f>'Constraint 2'!F28</f>
        <v>86.652157474264911</v>
      </c>
      <c r="G28" s="17">
        <f>'Constraint 2'!G28</f>
        <v>3.9159515354492771</v>
      </c>
      <c r="H28" s="17">
        <f>'Constraint 2'!H28</f>
        <v>18.563408046264595</v>
      </c>
      <c r="I28" s="17">
        <f>'Constraint 2'!I28</f>
        <v>0.17521668507301788</v>
      </c>
      <c r="J28" s="17">
        <f>'Constraint 2'!J28</f>
        <v>0.13325474111402985</v>
      </c>
      <c r="K28" s="17">
        <f>'Constraint 2'!K28</f>
        <v>0.68769663886024901</v>
      </c>
      <c r="L28" s="17">
        <f>'Constraint 2'!L28</f>
        <v>0.70169635541379261</v>
      </c>
      <c r="M28" s="17">
        <f>'Constraint 2'!M28</f>
        <v>9.0606452686141079</v>
      </c>
      <c r="N28" s="17">
        <f>'Constraint 2'!N28</f>
        <v>3.6020418114954889</v>
      </c>
      <c r="O28" s="17">
        <f>'Constraint 2'!O28</f>
        <v>0.26185633252347595</v>
      </c>
      <c r="P28" s="17">
        <f>'Constraint 2'!P28</f>
        <v>0.49053682262259413</v>
      </c>
      <c r="Q28" s="17">
        <f>'Constraint 2'!Q28</f>
        <v>0.35080863988920818</v>
      </c>
      <c r="R28" s="17">
        <f>'Constraint 2'!R28</f>
        <v>0.55102317654290678</v>
      </c>
      <c r="S28" s="17">
        <f>'Constraint 2'!S28</f>
        <v>0.17283338295834944</v>
      </c>
      <c r="T28" s="18">
        <f>'Constraint 2'!T28</f>
        <v>0.21198837874195844</v>
      </c>
    </row>
    <row r="29" spans="1:20" ht="15.75" thickBot="1" x14ac:dyDescent="0.3">
      <c r="A29" s="29" t="s">
        <v>15</v>
      </c>
      <c r="B29" s="91" t="s">
        <v>14</v>
      </c>
      <c r="C29" s="31">
        <f>'Constraint 2'!C29</f>
        <v>423.50408044068234</v>
      </c>
      <c r="D29" s="32">
        <f>'Constraint 2'!D29</f>
        <v>61.077525899716782</v>
      </c>
      <c r="E29" s="32">
        <f>'Constraint 2'!E29</f>
        <v>750.18437956164541</v>
      </c>
      <c r="F29" s="32">
        <f>'Constraint 2'!F29</f>
        <v>270.36585564631991</v>
      </c>
      <c r="G29" s="32">
        <f>'Constraint 2'!G29</f>
        <v>17.957204313993092</v>
      </c>
      <c r="H29" s="32">
        <f>'Constraint 2'!H29</f>
        <v>44.30891347872484</v>
      </c>
      <c r="I29" s="32">
        <f>'Constraint 2'!I29</f>
        <v>29.99818779949419</v>
      </c>
      <c r="J29" s="32">
        <f>'Constraint 2'!J29</f>
        <v>27.725323715102949</v>
      </c>
      <c r="K29" s="32">
        <f>'Constraint 2'!K29</f>
        <v>73.071466645684168</v>
      </c>
      <c r="L29" s="32">
        <f>'Constraint 2'!L29</f>
        <v>119.4875613037709</v>
      </c>
      <c r="M29" s="32">
        <f>'Constraint 2'!M29</f>
        <v>28.355785739364006</v>
      </c>
      <c r="N29" s="32">
        <f>'Constraint 2'!N29</f>
        <v>6.4161260788846706</v>
      </c>
      <c r="O29" s="32">
        <f>'Constraint 2'!O29</f>
        <v>0.70237712188218293</v>
      </c>
      <c r="P29" s="32">
        <f>'Constraint 2'!P29</f>
        <v>1.9470583312196814</v>
      </c>
      <c r="Q29" s="32">
        <f>'Constraint 2'!Q29</f>
        <v>3.2101087554844532</v>
      </c>
      <c r="R29" s="32">
        <f>'Constraint 2'!R29</f>
        <v>1.4901037409275786</v>
      </c>
      <c r="S29" s="32">
        <f>'Constraint 2'!S29</f>
        <v>3.7771595772471844</v>
      </c>
      <c r="T29" s="33">
        <f>'Constraint 2'!T29</f>
        <v>0.59657533120915274</v>
      </c>
    </row>
    <row r="30" spans="1:20" ht="15.75" thickTop="1" x14ac:dyDescent="0.25">
      <c r="C30" s="81"/>
    </row>
    <row r="31" spans="1:20" ht="15.75" thickBot="1" x14ac:dyDescent="0.3">
      <c r="C31" s="327" t="s">
        <v>383</v>
      </c>
      <c r="D31" s="327"/>
      <c r="E31" s="327"/>
      <c r="F31" s="327"/>
    </row>
    <row r="32" spans="1:20" ht="16.5" thickTop="1" thickBot="1" x14ac:dyDescent="0.3">
      <c r="C32" s="322" t="s">
        <v>16</v>
      </c>
      <c r="D32" s="322"/>
      <c r="E32" s="323" t="s">
        <v>17</v>
      </c>
      <c r="F32" s="324"/>
      <c r="G32" s="78"/>
      <c r="H32" s="238"/>
      <c r="I32" s="309" t="s">
        <v>315</v>
      </c>
      <c r="J32" s="309"/>
      <c r="K32" s="309"/>
      <c r="L32" s="310"/>
    </row>
    <row r="33" spans="1:20" ht="15.75" thickBot="1" x14ac:dyDescent="0.3">
      <c r="C33" s="92" t="s">
        <v>10</v>
      </c>
      <c r="D33" s="93" t="s">
        <v>9</v>
      </c>
      <c r="E33" s="93" t="s">
        <v>10</v>
      </c>
      <c r="F33" s="94" t="s">
        <v>9</v>
      </c>
      <c r="H33" s="236"/>
      <c r="I33" s="311" t="s">
        <v>312</v>
      </c>
      <c r="J33" s="311"/>
      <c r="K33" s="311" t="s">
        <v>17</v>
      </c>
      <c r="L33" s="312"/>
    </row>
    <row r="34" spans="1:20" x14ac:dyDescent="0.25">
      <c r="A34" s="9" t="s">
        <v>7</v>
      </c>
      <c r="B34" s="87" t="s">
        <v>8</v>
      </c>
      <c r="C34" s="212">
        <f t="shared" ref="C34:D39" si="0">SUM(C20,E20,G20,I20)</f>
        <v>243.3938838457909</v>
      </c>
      <c r="D34" s="213">
        <f t="shared" si="0"/>
        <v>84.111094096647918</v>
      </c>
      <c r="E34" s="213">
        <f t="shared" ref="E34:F39" si="1">SUM(M20,O20,Q20,S20)</f>
        <v>1031.580355474694</v>
      </c>
      <c r="F34" s="214">
        <f t="shared" si="1"/>
        <v>241.3761861811162</v>
      </c>
      <c r="H34" s="236" t="s">
        <v>313</v>
      </c>
      <c r="I34" s="313">
        <f>SUM(C34:D35,C39:D40)/1000</f>
        <v>1.7736242161423044</v>
      </c>
      <c r="J34" s="313"/>
      <c r="K34" s="313">
        <f>SUM(E34:F35,E39:F40)/1000</f>
        <v>2.1139720441486416</v>
      </c>
      <c r="L34" s="314"/>
    </row>
    <row r="35" spans="1:20" x14ac:dyDescent="0.25">
      <c r="A35" s="14" t="s">
        <v>7</v>
      </c>
      <c r="B35" s="88" t="s">
        <v>11</v>
      </c>
      <c r="C35" s="215">
        <f t="shared" si="0"/>
        <v>260.30747634435278</v>
      </c>
      <c r="D35" s="216">
        <f t="shared" si="0"/>
        <v>90.816187205167438</v>
      </c>
      <c r="E35" s="216">
        <f t="shared" si="1"/>
        <v>57.354210422555589</v>
      </c>
      <c r="F35" s="217">
        <f t="shared" si="1"/>
        <v>21.294621414097954</v>
      </c>
      <c r="H35" s="236" t="s">
        <v>314</v>
      </c>
      <c r="I35" s="313">
        <f>SUM(C36:D37,C41:D42)/1000</f>
        <v>2.2720924772912223</v>
      </c>
      <c r="J35" s="313"/>
      <c r="K35" s="313">
        <f>SUM(E36:F37,E41:F42)/1000</f>
        <v>0.75366065256290848</v>
      </c>
      <c r="L35" s="314"/>
    </row>
    <row r="36" spans="1:20" ht="15.75" thickBot="1" x14ac:dyDescent="0.3">
      <c r="A36" s="14" t="s">
        <v>7</v>
      </c>
      <c r="B36" s="88" t="s">
        <v>12</v>
      </c>
      <c r="C36" s="215">
        <f t="shared" si="0"/>
        <v>267.97634344181324</v>
      </c>
      <c r="D36" s="216">
        <f t="shared" si="0"/>
        <v>173.75312803201936</v>
      </c>
      <c r="E36" s="216">
        <f t="shared" si="1"/>
        <v>202.25003568412754</v>
      </c>
      <c r="F36" s="217">
        <f t="shared" si="1"/>
        <v>95.069041827570231</v>
      </c>
      <c r="H36" s="237" t="s">
        <v>14</v>
      </c>
      <c r="I36" s="307">
        <f>SUM(C38:D38,C43:D43)/1000</f>
        <v>2.4547495236111505</v>
      </c>
      <c r="J36" s="307"/>
      <c r="K36" s="307">
        <f>SUM(E38:F38,E43:F43)/1000</f>
        <v>7.7421529357761032E-2</v>
      </c>
      <c r="L36" s="308"/>
    </row>
    <row r="37" spans="1:20" ht="15.75" thickTop="1" x14ac:dyDescent="0.25">
      <c r="A37" s="14" t="s">
        <v>7</v>
      </c>
      <c r="B37" s="88" t="s">
        <v>13</v>
      </c>
      <c r="C37" s="215">
        <f t="shared" si="0"/>
        <v>225.24763860744861</v>
      </c>
      <c r="D37" s="216">
        <f t="shared" si="0"/>
        <v>170.33541945124199</v>
      </c>
      <c r="E37" s="216">
        <f t="shared" si="1"/>
        <v>36.119702208363556</v>
      </c>
      <c r="F37" s="217">
        <f t="shared" si="1"/>
        <v>17.616258748367244</v>
      </c>
    </row>
    <row r="38" spans="1:20" ht="15.75" thickBot="1" x14ac:dyDescent="0.3">
      <c r="A38" s="39" t="s">
        <v>7</v>
      </c>
      <c r="B38" s="89" t="s">
        <v>14</v>
      </c>
      <c r="C38" s="224">
        <f t="shared" si="0"/>
        <v>601.22396527161538</v>
      </c>
      <c r="D38" s="225">
        <f t="shared" si="0"/>
        <v>228.40408748385576</v>
      </c>
      <c r="E38" s="225">
        <f t="shared" si="1"/>
        <v>22.101367734290545</v>
      </c>
      <c r="F38" s="226">
        <f t="shared" si="1"/>
        <v>8.8248669472515751</v>
      </c>
    </row>
    <row r="39" spans="1:20" x14ac:dyDescent="0.25">
      <c r="A39" s="38" t="s">
        <v>15</v>
      </c>
      <c r="B39" s="90" t="s">
        <v>8</v>
      </c>
      <c r="C39" s="221">
        <f t="shared" si="0"/>
        <v>581.47085446256824</v>
      </c>
      <c r="D39" s="222">
        <f t="shared" si="0"/>
        <v>466.2072993131319</v>
      </c>
      <c r="E39" s="222">
        <f t="shared" si="1"/>
        <v>556.33609239465773</v>
      </c>
      <c r="F39" s="223">
        <f t="shared" si="1"/>
        <v>202.76931347786146</v>
      </c>
    </row>
    <row r="40" spans="1:20" x14ac:dyDescent="0.25">
      <c r="A40" s="14" t="s">
        <v>15</v>
      </c>
      <c r="B40" s="88" t="s">
        <v>11</v>
      </c>
      <c r="C40" s="215">
        <f t="shared" ref="C40:D43" si="2">SUM(C26,E26,G26,I26)</f>
        <v>21.219342051154378</v>
      </c>
      <c r="D40" s="216">
        <f t="shared" si="2"/>
        <v>26.098078823490916</v>
      </c>
      <c r="E40" s="216">
        <f t="shared" ref="E40:F43" si="3">SUM(M26,O26,Q26,S26)</f>
        <v>2.3468998093720259</v>
      </c>
      <c r="F40" s="217">
        <f t="shared" si="3"/>
        <v>0.914364974286622</v>
      </c>
    </row>
    <row r="41" spans="1:20" x14ac:dyDescent="0.25">
      <c r="A41" s="14" t="s">
        <v>15</v>
      </c>
      <c r="B41" s="88" t="s">
        <v>12</v>
      </c>
      <c r="C41" s="215">
        <f t="shared" si="2"/>
        <v>676.78397291732176</v>
      </c>
      <c r="D41" s="216">
        <f t="shared" si="2"/>
        <v>557.77121685069869</v>
      </c>
      <c r="E41" s="216">
        <f t="shared" si="3"/>
        <v>268.34203549806944</v>
      </c>
      <c r="F41" s="217">
        <f t="shared" si="3"/>
        <v>119.56184478302247</v>
      </c>
    </row>
    <row r="42" spans="1:20" x14ac:dyDescent="0.25">
      <c r="A42" s="14" t="s">
        <v>15</v>
      </c>
      <c r="B42" s="88" t="s">
        <v>13</v>
      </c>
      <c r="C42" s="215">
        <f t="shared" si="2"/>
        <v>94.274828072373026</v>
      </c>
      <c r="D42" s="216">
        <f t="shared" si="2"/>
        <v>105.94992991830551</v>
      </c>
      <c r="E42" s="216">
        <f t="shared" si="3"/>
        <v>9.8461436239851423</v>
      </c>
      <c r="F42" s="217">
        <f t="shared" si="3"/>
        <v>4.8555901894029478</v>
      </c>
    </row>
    <row r="43" spans="1:20" ht="15.75" thickBot="1" x14ac:dyDescent="0.3">
      <c r="A43" s="29" t="s">
        <v>15</v>
      </c>
      <c r="B43" s="91" t="s">
        <v>14</v>
      </c>
      <c r="C43" s="218">
        <f t="shared" si="2"/>
        <v>1221.643852115815</v>
      </c>
      <c r="D43" s="219">
        <f t="shared" si="2"/>
        <v>403.47761873986445</v>
      </c>
      <c r="E43" s="219">
        <f t="shared" si="3"/>
        <v>36.045431193977826</v>
      </c>
      <c r="F43" s="220">
        <f t="shared" si="3"/>
        <v>10.449863482241083</v>
      </c>
    </row>
    <row r="44" spans="1:20" ht="15.75" thickTop="1" x14ac:dyDescent="0.25"/>
    <row r="45" spans="1:20" ht="15.75" thickBot="1" x14ac:dyDescent="0.3"/>
    <row r="46" spans="1:20" ht="16.5" thickTop="1" thickBot="1" x14ac:dyDescent="0.3">
      <c r="A46" s="271" t="s">
        <v>20</v>
      </c>
      <c r="B46" s="274" t="s">
        <v>18</v>
      </c>
      <c r="C46" s="290" t="s">
        <v>384</v>
      </c>
      <c r="D46" s="291"/>
      <c r="E46" s="291"/>
      <c r="F46" s="291"/>
      <c r="G46" s="291"/>
      <c r="H46" s="291"/>
      <c r="I46" s="291"/>
      <c r="J46" s="291"/>
      <c r="K46" s="291"/>
      <c r="L46" s="291"/>
      <c r="M46" s="291"/>
      <c r="N46" s="291"/>
      <c r="O46" s="291"/>
      <c r="P46" s="291"/>
      <c r="Q46" s="291"/>
      <c r="R46" s="291"/>
      <c r="S46" s="291"/>
      <c r="T46" s="292"/>
    </row>
    <row r="47" spans="1:20" ht="15.75" thickBot="1" x14ac:dyDescent="0.3">
      <c r="A47" s="272"/>
      <c r="B47" s="275"/>
      <c r="C47" s="40">
        <v>110</v>
      </c>
      <c r="D47" s="41">
        <v>110</v>
      </c>
      <c r="E47" s="41">
        <v>120</v>
      </c>
      <c r="F47" s="41">
        <v>120</v>
      </c>
      <c r="G47" s="41">
        <v>130</v>
      </c>
      <c r="H47" s="41">
        <v>130</v>
      </c>
      <c r="I47" s="41">
        <v>5101</v>
      </c>
      <c r="J47" s="41">
        <v>5101</v>
      </c>
      <c r="K47" s="41">
        <v>5102</v>
      </c>
      <c r="L47" s="41">
        <v>5102</v>
      </c>
      <c r="M47" s="41">
        <v>140</v>
      </c>
      <c r="N47" s="41">
        <v>140</v>
      </c>
      <c r="O47" s="41">
        <v>150</v>
      </c>
      <c r="P47" s="41">
        <v>150</v>
      </c>
      <c r="Q47" s="41">
        <v>160</v>
      </c>
      <c r="R47" s="41">
        <v>160</v>
      </c>
      <c r="S47" s="41">
        <v>190</v>
      </c>
      <c r="T47" s="42">
        <v>190</v>
      </c>
    </row>
    <row r="48" spans="1:20" ht="15.75" thickBot="1" x14ac:dyDescent="0.3">
      <c r="A48" s="273"/>
      <c r="B48" s="276"/>
      <c r="C48" s="43" t="s">
        <v>10</v>
      </c>
      <c r="D48" s="44" t="s">
        <v>9</v>
      </c>
      <c r="E48" s="44" t="s">
        <v>10</v>
      </c>
      <c r="F48" s="44" t="s">
        <v>9</v>
      </c>
      <c r="G48" s="44" t="s">
        <v>10</v>
      </c>
      <c r="H48" s="44" t="s">
        <v>9</v>
      </c>
      <c r="I48" s="44" t="s">
        <v>10</v>
      </c>
      <c r="J48" s="44" t="s">
        <v>9</v>
      </c>
      <c r="K48" s="44" t="s">
        <v>10</v>
      </c>
      <c r="L48" s="44" t="s">
        <v>9</v>
      </c>
      <c r="M48" s="44" t="s">
        <v>10</v>
      </c>
      <c r="N48" s="44" t="s">
        <v>9</v>
      </c>
      <c r="O48" s="44" t="s">
        <v>10</v>
      </c>
      <c r="P48" s="44" t="s">
        <v>9</v>
      </c>
      <c r="Q48" s="44" t="s">
        <v>10</v>
      </c>
      <c r="R48" s="44" t="s">
        <v>9</v>
      </c>
      <c r="S48" s="44" t="s">
        <v>10</v>
      </c>
      <c r="T48" s="45" t="s">
        <v>9</v>
      </c>
    </row>
    <row r="49" spans="1:25" x14ac:dyDescent="0.25">
      <c r="A49" s="9" t="s">
        <v>7</v>
      </c>
      <c r="B49" s="10" t="s">
        <v>8</v>
      </c>
      <c r="C49" s="256">
        <f>C20/'Constraint 2'!$W$6*1000/(C6*C$16*'Constraint 2'!$W$4)</f>
        <v>0.17267543305144739</v>
      </c>
      <c r="D49" s="257">
        <f>D20/'Constraint 2'!$W$6*1000/(D6*D$16*'Constraint 2'!$W$4)</f>
        <v>0.16548417214883801</v>
      </c>
      <c r="E49" s="257">
        <f>E20/'Constraint 2'!$W$6*1000/(E6*E$16*'Constraint 2'!$W$4)</f>
        <v>0.17067342358633852</v>
      </c>
      <c r="F49" s="257">
        <f>F20/'Constraint 2'!$W$6*1000/(F6*F$16*'Constraint 2'!$W$4)</f>
        <v>0.14645212330692456</v>
      </c>
      <c r="G49" s="257">
        <f>G20/'Constraint 2'!$W$6*1000/(G6*G$16*'Constraint 2'!$W$4)</f>
        <v>0.1931140439264627</v>
      </c>
      <c r="H49" s="257">
        <f>H20/'Constraint 2'!$W$6*1000/(H6*H$16*'Constraint 2'!$W$4)</f>
        <v>0.15263317042888633</v>
      </c>
      <c r="I49" s="257">
        <f>I20/'Constraint 2'!$W$6*1000/(I6*I$16*'Constraint 2'!$W$4)</f>
        <v>0.54218268450745699</v>
      </c>
      <c r="J49" s="257">
        <f>J20/'Constraint 2'!$W$6*1000/(J6*J$16*'Constraint 2'!$W$4)</f>
        <v>0.69828634201523032</v>
      </c>
      <c r="K49" s="257">
        <f>K20/'Constraint 2'!$W$6*1000/(K6*K$16*'Constraint 2'!$W$4)</f>
        <v>0.111580585879773</v>
      </c>
      <c r="L49" s="257">
        <f>L20/'Constraint 2'!$W$6*1000/(L6*L$16*'Constraint 2'!$W$4)</f>
        <v>9.794184836852976E-2</v>
      </c>
      <c r="M49" s="257">
        <f>M20/'Constraint 2'!$W$6*1000/(M6*M$16*'Constraint 2'!$W$4)</f>
        <v>0.57119305493089612</v>
      </c>
      <c r="N49" s="257">
        <f>N20/'Constraint 2'!$W$6*1000/(N6*N$16*'Constraint 2'!$W$4)</f>
        <v>0.47299010217212289</v>
      </c>
      <c r="O49" s="257">
        <f>O20/'Constraint 2'!$W$6*1000/(O6*O$16*'Constraint 2'!$W$4)</f>
        <v>0.45503235017858268</v>
      </c>
      <c r="P49" s="257">
        <f>P20/'Constraint 2'!$W$6*1000/(P6*P$16*'Constraint 2'!$W$4)</f>
        <v>0.59939880314067551</v>
      </c>
      <c r="Q49" s="257">
        <f>Q20/'Constraint 2'!$W$6*1000/(Q6*Q$16*'Constraint 2'!$W$4)</f>
        <v>0.13064910289044235</v>
      </c>
      <c r="R49" s="257">
        <f>R20/'Constraint 2'!$W$6*1000/(R6*R$16*'Constraint 2'!$W$4)</f>
        <v>6.5700283787014022E-2</v>
      </c>
      <c r="S49" s="257">
        <f>S20/'Constraint 2'!$W$6*1000/(S6*S$16*'Constraint 2'!$W$4)</f>
        <v>0.13386317439139067</v>
      </c>
      <c r="T49" s="258">
        <f>T20/'Constraint 2'!$W$6*1000/(T6*T$16*'Constraint 2'!$W$4)</f>
        <v>8.0230236446472439E-2</v>
      </c>
    </row>
    <row r="50" spans="1:25" x14ac:dyDescent="0.25">
      <c r="A50" s="14" t="s">
        <v>7</v>
      </c>
      <c r="B50" s="15" t="s">
        <v>11</v>
      </c>
      <c r="C50" s="259">
        <f>C21/'Constraint 2'!$W$6*1000/(C7*C$16*'Constraint 2'!$W$4)</f>
        <v>0.17267543305144739</v>
      </c>
      <c r="D50" s="260">
        <f>D21/'Constraint 2'!$W$6*1000/(D7*D$16*'Constraint 2'!$W$4)</f>
        <v>0.16548417214883795</v>
      </c>
      <c r="E50" s="260">
        <f>E21/'Constraint 2'!$W$6*1000/(E7*E$16*'Constraint 2'!$W$4)</f>
        <v>0.1706734235863385</v>
      </c>
      <c r="F50" s="260">
        <f>F21/'Constraint 2'!$W$6*1000/(F7*F$16*'Constraint 2'!$W$4)</f>
        <v>0.14645212330692453</v>
      </c>
      <c r="G50" s="260">
        <f>G21/'Constraint 2'!$W$6*1000/(G7*G$16*'Constraint 2'!$W$4)</f>
        <v>0.19311404392646278</v>
      </c>
      <c r="H50" s="260">
        <f>H21/'Constraint 2'!$W$6*1000/(H7*H$16*'Constraint 2'!$W$4)</f>
        <v>0.15263317042888636</v>
      </c>
      <c r="I50" s="260">
        <f>I21/'Constraint 2'!$W$6*1000/(I7*I$16*'Constraint 2'!$W$4)</f>
        <v>0.54218268450745699</v>
      </c>
      <c r="J50" s="260">
        <f>J21/'Constraint 2'!$W$6*1000/(J7*J$16*'Constraint 2'!$W$4)</f>
        <v>0.69828634201523021</v>
      </c>
      <c r="K50" s="260">
        <f>K21/'Constraint 2'!$W$6*1000/(K7*K$16*'Constraint 2'!$W$4)</f>
        <v>0.11158058587977297</v>
      </c>
      <c r="L50" s="260">
        <f>L21/'Constraint 2'!$W$6*1000/(L7*L$16*'Constraint 2'!$W$4)</f>
        <v>9.7941848368529788E-2</v>
      </c>
      <c r="M50" s="260">
        <f>M21/'Constraint 2'!$W$6*1000/(M7*M$16*'Constraint 2'!$W$4)</f>
        <v>0.571193054930896</v>
      </c>
      <c r="N50" s="260">
        <f>N21/'Constraint 2'!$W$6*1000/(N7*N$16*'Constraint 2'!$W$4)</f>
        <v>0.47299010217212284</v>
      </c>
      <c r="O50" s="260">
        <f>O21/'Constraint 2'!$W$6*1000/(O7*O$16*'Constraint 2'!$W$4)</f>
        <v>0.45503235017858262</v>
      </c>
      <c r="P50" s="260">
        <f>P21/'Constraint 2'!$W$6*1000/(P7*P$16*'Constraint 2'!$W$4)</f>
        <v>0.5993988031406754</v>
      </c>
      <c r="Q50" s="260">
        <f>Q21/'Constraint 2'!$W$6*1000/(Q7*Q$16*'Constraint 2'!$W$4)</f>
        <v>0.13064910289044235</v>
      </c>
      <c r="R50" s="260">
        <f>R21/'Constraint 2'!$W$6*1000/(R7*R$16*'Constraint 2'!$W$4)</f>
        <v>6.5700283787014022E-2</v>
      </c>
      <c r="S50" s="260">
        <f>S21/'Constraint 2'!$W$6*1000/(S7*S$16*'Constraint 2'!$W$4)</f>
        <v>0.13386317439139067</v>
      </c>
      <c r="T50" s="261">
        <f>T21/'Constraint 2'!$W$6*1000/(T7*T$16*'Constraint 2'!$W$4)</f>
        <v>8.0230236446472439E-2</v>
      </c>
    </row>
    <row r="51" spans="1:25" x14ac:dyDescent="0.25">
      <c r="A51" s="14" t="s">
        <v>7</v>
      </c>
      <c r="B51" s="15" t="s">
        <v>12</v>
      </c>
      <c r="C51" s="259">
        <f>C22/'Constraint 2'!$W$6*1000/(C8*C$16*'Constraint 2'!$W$4)</f>
        <v>0.17267543305144739</v>
      </c>
      <c r="D51" s="260">
        <f>D22/'Constraint 2'!$W$6*1000/(D8*D$16*'Constraint 2'!$W$4)</f>
        <v>0.16548417214883795</v>
      </c>
      <c r="E51" s="260">
        <f>E22/'Constraint 2'!$W$6*1000/(E8*E$16*'Constraint 2'!$W$4)</f>
        <v>0.17067342358633855</v>
      </c>
      <c r="F51" s="260">
        <f>F22/'Constraint 2'!$W$6*1000/(F8*F$16*'Constraint 2'!$W$4)</f>
        <v>0.14645212330692456</v>
      </c>
      <c r="G51" s="260">
        <f>G22/'Constraint 2'!$W$6*1000/(G8*G$16*'Constraint 2'!$W$4)</f>
        <v>0.19311404392646275</v>
      </c>
      <c r="H51" s="260">
        <f>H22/'Constraint 2'!$W$6*1000/(H8*H$16*'Constraint 2'!$W$4)</f>
        <v>0.1526331704288863</v>
      </c>
      <c r="I51" s="260">
        <f>I22/'Constraint 2'!$W$6*1000/(I8*I$16*'Constraint 2'!$W$4)</f>
        <v>0.54218268450745699</v>
      </c>
      <c r="J51" s="260">
        <f>J22/'Constraint 2'!$W$6*1000/(J8*J$16*'Constraint 2'!$W$4)</f>
        <v>0.69828634201523032</v>
      </c>
      <c r="K51" s="260">
        <f>K22/'Constraint 2'!$W$6*1000/(K8*K$16*'Constraint 2'!$W$4)</f>
        <v>0.11158058587977297</v>
      </c>
      <c r="L51" s="260">
        <f>L22/'Constraint 2'!$W$6*1000/(L8*L$16*'Constraint 2'!$W$4)</f>
        <v>9.794184836852976E-2</v>
      </c>
      <c r="M51" s="260">
        <f>M22/'Constraint 2'!$W$6*1000/(M8*M$16*'Constraint 2'!$W$4)</f>
        <v>0.57119305493089623</v>
      </c>
      <c r="N51" s="260">
        <f>N22/'Constraint 2'!$W$6*1000/(N8*N$16*'Constraint 2'!$W$4)</f>
        <v>0.47299010217212289</v>
      </c>
      <c r="O51" s="260">
        <f>O22/'Constraint 2'!$W$6*1000/(O8*O$16*'Constraint 2'!$W$4)</f>
        <v>0.45503235017858251</v>
      </c>
      <c r="P51" s="260">
        <f>P22/'Constraint 2'!$W$6*1000/(P8*P$16*'Constraint 2'!$W$4)</f>
        <v>0.59939880314067551</v>
      </c>
      <c r="Q51" s="260">
        <f>Q22/'Constraint 2'!$W$6*1000/(Q8*Q$16*'Constraint 2'!$W$4)</f>
        <v>0.13064910289044235</v>
      </c>
      <c r="R51" s="260">
        <f>R22/'Constraint 2'!$W$6*1000/(R8*R$16*'Constraint 2'!$W$4)</f>
        <v>6.5700283787013994E-2</v>
      </c>
      <c r="S51" s="260">
        <f>S22/'Constraint 2'!$W$6*1000/(S8*S$16*'Constraint 2'!$W$4)</f>
        <v>0.1338631743913907</v>
      </c>
      <c r="T51" s="261">
        <f>T22/'Constraint 2'!$W$6*1000/(T8*T$16*'Constraint 2'!$W$4)</f>
        <v>8.0230236446472425E-2</v>
      </c>
    </row>
    <row r="52" spans="1:25" x14ac:dyDescent="0.25">
      <c r="A52" s="14" t="s">
        <v>7</v>
      </c>
      <c r="B52" s="15" t="s">
        <v>13</v>
      </c>
      <c r="C52" s="259">
        <f>C23/'Constraint 2'!$W$6*1000/(C9*C$16*'Constraint 2'!$W$4)</f>
        <v>0.17267543305144742</v>
      </c>
      <c r="D52" s="260">
        <f>D23/'Constraint 2'!$W$6*1000/(D9*D$16*'Constraint 2'!$W$4)</f>
        <v>0.16548417214883795</v>
      </c>
      <c r="E52" s="260">
        <f>E23/'Constraint 2'!$W$6*1000/(E9*E$16*'Constraint 2'!$W$4)</f>
        <v>0.17067342358633847</v>
      </c>
      <c r="F52" s="260">
        <f>F23/'Constraint 2'!$W$6*1000/(F9*F$16*'Constraint 2'!$W$4)</f>
        <v>0.14645212330692456</v>
      </c>
      <c r="G52" s="260">
        <f>G23/'Constraint 2'!$W$6*1000/(G9*G$16*'Constraint 2'!$W$4)</f>
        <v>0.19311404392646273</v>
      </c>
      <c r="H52" s="260">
        <f>H23/'Constraint 2'!$W$6*1000/(H9*H$16*'Constraint 2'!$W$4)</f>
        <v>0.15263317042888633</v>
      </c>
      <c r="I52" s="260">
        <f>I23/'Constraint 2'!$W$6*1000/(I9*I$16*'Constraint 2'!$W$4)</f>
        <v>0.54218268450745688</v>
      </c>
      <c r="J52" s="260">
        <f>J23/'Constraint 2'!$W$6*1000/(J9*J$16*'Constraint 2'!$W$4)</f>
        <v>0.69828634201523021</v>
      </c>
      <c r="K52" s="260">
        <f>K23/'Constraint 2'!$W$6*1000/(K9*K$16*'Constraint 2'!$W$4)</f>
        <v>0.11158058587977299</v>
      </c>
      <c r="L52" s="260">
        <f>L23/'Constraint 2'!$W$6*1000/(L9*L$16*'Constraint 2'!$W$4)</f>
        <v>9.7941848368529774E-2</v>
      </c>
      <c r="M52" s="260">
        <f>M23/'Constraint 2'!$W$6*1000/(M9*M$16*'Constraint 2'!$W$4)</f>
        <v>0.57119305493089612</v>
      </c>
      <c r="N52" s="260">
        <f>N23/'Constraint 2'!$W$6*1000/(N9*N$16*'Constraint 2'!$W$4)</f>
        <v>0.47299010217212284</v>
      </c>
      <c r="O52" s="260">
        <f>O23/'Constraint 2'!$W$6*1000/(O9*O$16*'Constraint 2'!$W$4)</f>
        <v>0.45503235017858262</v>
      </c>
      <c r="P52" s="260">
        <f>P23/'Constraint 2'!$W$6*1000/(P9*P$16*'Constraint 2'!$W$4)</f>
        <v>0.59939880314067551</v>
      </c>
      <c r="Q52" s="260">
        <f>Q23/'Constraint 2'!$W$6*1000/(Q9*Q$16*'Constraint 2'!$W$4)</f>
        <v>0.13064910289044235</v>
      </c>
      <c r="R52" s="260">
        <f>R23/'Constraint 2'!$W$6*1000/(R9*R$16*'Constraint 2'!$W$4)</f>
        <v>6.5700283787014035E-2</v>
      </c>
      <c r="S52" s="260">
        <f>S23/'Constraint 2'!$W$6*1000/(S9*S$16*'Constraint 2'!$W$4)</f>
        <v>0.13386317439139067</v>
      </c>
      <c r="T52" s="261">
        <f>T23/'Constraint 2'!$W$6*1000/(T9*T$16*'Constraint 2'!$W$4)</f>
        <v>8.0230236446472425E-2</v>
      </c>
    </row>
    <row r="53" spans="1:25" ht="15.75" thickBot="1" x14ac:dyDescent="0.3">
      <c r="A53" s="39" t="s">
        <v>7</v>
      </c>
      <c r="B53" s="37" t="s">
        <v>14</v>
      </c>
      <c r="C53" s="262">
        <f>C24/'Constraint 2'!$W$6*1000/(C10*C$16*'Constraint 2'!$W$4)</f>
        <v>0.17267543305144736</v>
      </c>
      <c r="D53" s="263">
        <f>D24/'Constraint 2'!$W$6*1000/(D10*D$16*'Constraint 2'!$W$4)</f>
        <v>0.16548417214883798</v>
      </c>
      <c r="E53" s="263">
        <f>E24/'Constraint 2'!$W$6*1000/(E10*E$16*'Constraint 2'!$W$4)</f>
        <v>0.1706734235863385</v>
      </c>
      <c r="F53" s="263">
        <f>F24/'Constraint 2'!$W$6*1000/(F10*F$16*'Constraint 2'!$W$4)</f>
        <v>0.14645212330692456</v>
      </c>
      <c r="G53" s="263">
        <f>G24/'Constraint 2'!$W$6*1000/(G10*G$16*'Constraint 2'!$W$4)</f>
        <v>0.19311404392646275</v>
      </c>
      <c r="H53" s="263">
        <f>H24/'Constraint 2'!$W$6*1000/(H10*H$16*'Constraint 2'!$W$4)</f>
        <v>0.15263317042888633</v>
      </c>
      <c r="I53" s="263">
        <f>I24/'Constraint 2'!$W$6*1000/(I10*I$16*'Constraint 2'!$W$4)</f>
        <v>0.54218268450745699</v>
      </c>
      <c r="J53" s="263">
        <f>J24/'Constraint 2'!$W$6*1000/(J10*J$16*'Constraint 2'!$W$4)</f>
        <v>0.69828634201523043</v>
      </c>
      <c r="K53" s="263">
        <f>K24/'Constraint 2'!$W$6*1000/(K10*K$16*'Constraint 2'!$W$4)</f>
        <v>0.11158058587977297</v>
      </c>
      <c r="L53" s="263">
        <f>L24/'Constraint 2'!$W$6*1000/(L10*L$16*'Constraint 2'!$W$4)</f>
        <v>9.7941848368529788E-2</v>
      </c>
      <c r="M53" s="263">
        <f>M24/'Constraint 2'!$W$6*1000/(M10*M$16*'Constraint 2'!$W$4)</f>
        <v>0.57119305493089612</v>
      </c>
      <c r="N53" s="263">
        <f>N24/'Constraint 2'!$W$6*1000/(N10*N$16*'Constraint 2'!$W$4)</f>
        <v>0.47299010217212278</v>
      </c>
      <c r="O53" s="263">
        <f>O24/'Constraint 2'!$W$6*1000/(O10*O$16*'Constraint 2'!$W$4)</f>
        <v>0.45503235017858251</v>
      </c>
      <c r="P53" s="263">
        <f>P24/'Constraint 2'!$W$6*1000/(P10*P$16*'Constraint 2'!$W$4)</f>
        <v>0.5993988031406754</v>
      </c>
      <c r="Q53" s="263">
        <f>Q24/'Constraint 2'!$W$6*1000/(Q10*Q$16*'Constraint 2'!$W$4)</f>
        <v>0.13064910289044235</v>
      </c>
      <c r="R53" s="263">
        <f>R24/'Constraint 2'!$W$6*1000/(R10*R$16*'Constraint 2'!$W$4)</f>
        <v>6.5700283787014008E-2</v>
      </c>
      <c r="S53" s="263">
        <f>S24/'Constraint 2'!$W$6*1000/(S10*S$16*'Constraint 2'!$W$4)</f>
        <v>0.13386317439139067</v>
      </c>
      <c r="T53" s="264">
        <f>T24/'Constraint 2'!$W$6*1000/(T10*T$16*'Constraint 2'!$W$4)</f>
        <v>8.0230236446472439E-2</v>
      </c>
    </row>
    <row r="54" spans="1:25" x14ac:dyDescent="0.25">
      <c r="A54" s="38" t="s">
        <v>15</v>
      </c>
      <c r="B54" s="36" t="s">
        <v>8</v>
      </c>
      <c r="C54" s="265">
        <f>C25/'Constraint 2'!$W$6*1000/(C11*C$16*'Constraint 2'!$W$4)</f>
        <v>0.17267543305144736</v>
      </c>
      <c r="D54" s="266">
        <f>D25/'Constraint 2'!$W$6*1000/(D11*D$16*'Constraint 2'!$W$4)</f>
        <v>0.16548417214883798</v>
      </c>
      <c r="E54" s="266">
        <f>E25/'Constraint 2'!$W$6*1000/(E11*E$16*'Constraint 2'!$W$4)</f>
        <v>0.17067342358633855</v>
      </c>
      <c r="F54" s="266">
        <f>F25/'Constraint 2'!$W$6*1000/(F11*F$16*'Constraint 2'!$W$4)</f>
        <v>0.14645212330692456</v>
      </c>
      <c r="G54" s="266">
        <f>G25/'Constraint 2'!$W$6*1000/(G11*G$16*'Constraint 2'!$W$4)</f>
        <v>0.19311404392646273</v>
      </c>
      <c r="H54" s="266">
        <f>H25/'Constraint 2'!$W$6*1000/(H11*H$16*'Constraint 2'!$W$4)</f>
        <v>0.15263317042888633</v>
      </c>
      <c r="I54" s="266">
        <f>I25/'Constraint 2'!$W$6*1000/(I11*I$16*'Constraint 2'!$W$4)</f>
        <v>0.5421826845074571</v>
      </c>
      <c r="J54" s="266">
        <f>J25/'Constraint 2'!$W$6*1000/(J11*J$16*'Constraint 2'!$W$4)</f>
        <v>0.69828634201523032</v>
      </c>
      <c r="K54" s="266">
        <f>K25/'Constraint 2'!$W$6*1000/(K11*K$16*'Constraint 2'!$W$4)</f>
        <v>0.11158058587977299</v>
      </c>
      <c r="L54" s="266">
        <f>L25/'Constraint 2'!$W$6*1000/(L11*L$16*'Constraint 2'!$W$4)</f>
        <v>9.7941848368529774E-2</v>
      </c>
      <c r="M54" s="266">
        <f>M25/'Constraint 2'!$W$6*1000/(M11*M$16*'Constraint 2'!$W$4)</f>
        <v>0.57119305493089612</v>
      </c>
      <c r="N54" s="266">
        <f>N25/'Constraint 2'!$W$6*1000/(N11*N$16*'Constraint 2'!$W$4)</f>
        <v>0.47299010217212301</v>
      </c>
      <c r="O54" s="266">
        <f>O25/'Constraint 2'!$W$6*1000/(O11*O$16*'Constraint 2'!$W$4)</f>
        <v>0.45503235017858262</v>
      </c>
      <c r="P54" s="266">
        <f>P25/'Constraint 2'!$W$6*1000/(P11*P$16*'Constraint 2'!$W$4)</f>
        <v>0.5993988031406754</v>
      </c>
      <c r="Q54" s="266">
        <f>Q25/'Constraint 2'!$W$6*1000/(Q11*Q$16*'Constraint 2'!$W$4)</f>
        <v>0.13064910289044235</v>
      </c>
      <c r="R54" s="266">
        <f>R25/'Constraint 2'!$W$6*1000/(R11*R$16*'Constraint 2'!$W$4)</f>
        <v>6.5700283787014008E-2</v>
      </c>
      <c r="S54" s="266">
        <f>S25/'Constraint 2'!$W$6*1000/(S11*S$16*'Constraint 2'!$W$4)</f>
        <v>0.1338631743913907</v>
      </c>
      <c r="T54" s="267">
        <f>T25/'Constraint 2'!$W$6*1000/(T11*T$16*'Constraint 2'!$W$4)</f>
        <v>8.0230236446472439E-2</v>
      </c>
    </row>
    <row r="55" spans="1:25" x14ac:dyDescent="0.25">
      <c r="A55" s="14" t="s">
        <v>15</v>
      </c>
      <c r="B55" s="15" t="s">
        <v>11</v>
      </c>
      <c r="C55" s="259">
        <f>C26/'Constraint 2'!$W$6*1000/(C12*C$16*'Constraint 2'!$W$4)</f>
        <v>0.17267543305144739</v>
      </c>
      <c r="D55" s="260">
        <f>D26/'Constraint 2'!$W$6*1000/(D12*D$16*'Constraint 2'!$W$4)</f>
        <v>0.16548417214883798</v>
      </c>
      <c r="E55" s="260">
        <f>E26/'Constraint 2'!$W$6*1000/(E12*E$16*'Constraint 2'!$W$4)</f>
        <v>0.17067342358633852</v>
      </c>
      <c r="F55" s="260">
        <f>F26/'Constraint 2'!$W$6*1000/(F12*F$16*'Constraint 2'!$W$4)</f>
        <v>0.14645212330692456</v>
      </c>
      <c r="G55" s="260">
        <f>G26/'Constraint 2'!$W$6*1000/(G12*G$16*'Constraint 2'!$W$4)</f>
        <v>0.19311404392646273</v>
      </c>
      <c r="H55" s="260">
        <f>H26/'Constraint 2'!$W$6*1000/(H12*H$16*'Constraint 2'!$W$4)</f>
        <v>0.15263317042888633</v>
      </c>
      <c r="I55" s="260">
        <f>I26/'Constraint 2'!$W$6*1000/(I12*I$16*'Constraint 2'!$W$4)</f>
        <v>0.54218268450745699</v>
      </c>
      <c r="J55" s="260">
        <f>J26/'Constraint 2'!$W$6*1000/(J12*J$16*'Constraint 2'!$W$4)</f>
        <v>0.69828634201523043</v>
      </c>
      <c r="K55" s="260">
        <f>K26/'Constraint 2'!$W$6*1000/(K12*K$16*'Constraint 2'!$W$4)</f>
        <v>0.11158058587977299</v>
      </c>
      <c r="L55" s="260">
        <f>L26/'Constraint 2'!$W$6*1000/(L12*L$16*'Constraint 2'!$W$4)</f>
        <v>9.7941848368529774E-2</v>
      </c>
      <c r="M55" s="260">
        <f>M26/'Constraint 2'!$W$6*1000/(M12*M$16*'Constraint 2'!$W$4)</f>
        <v>0.57119305493089612</v>
      </c>
      <c r="N55" s="260">
        <f>N26/'Constraint 2'!$W$6*1000/(N12*N$16*'Constraint 2'!$W$4)</f>
        <v>0.47299010217212289</v>
      </c>
      <c r="O55" s="260" t="e">
        <f>O26/'Constraint 2'!$W$6*1000/(O12*O$16*'Constraint 2'!$W$4)</f>
        <v>#DIV/0!</v>
      </c>
      <c r="P55" s="260" t="e">
        <f>P26/'Constraint 2'!$W$6*1000/(P12*P$16*'Constraint 2'!$W$4)</f>
        <v>#DIV/0!</v>
      </c>
      <c r="Q55" s="260">
        <f>Q26/'Constraint 2'!$W$6*1000/(Q12*Q$16*'Constraint 2'!$W$4)</f>
        <v>0.13064910289044235</v>
      </c>
      <c r="R55" s="260">
        <f>R26/'Constraint 2'!$W$6*1000/(R12*R$16*'Constraint 2'!$W$4)</f>
        <v>6.5700283787014022E-2</v>
      </c>
      <c r="S55" s="260">
        <f>S26/'Constraint 2'!$W$6*1000/(S12*S$16*'Constraint 2'!$W$4)</f>
        <v>0.13386317439139064</v>
      </c>
      <c r="T55" s="261">
        <f>T26/'Constraint 2'!$W$6*1000/(T12*T$16*'Constraint 2'!$W$4)</f>
        <v>8.0230236446472439E-2</v>
      </c>
    </row>
    <row r="56" spans="1:25" x14ac:dyDescent="0.25">
      <c r="A56" s="14" t="s">
        <v>15</v>
      </c>
      <c r="B56" s="15" t="s">
        <v>12</v>
      </c>
      <c r="C56" s="259">
        <f>C27/'Constraint 2'!$W$6*1000/(C13*C$16*'Constraint 2'!$W$4)</f>
        <v>0.17267543305144734</v>
      </c>
      <c r="D56" s="260">
        <f>D27/'Constraint 2'!$W$6*1000/(D13*D$16*'Constraint 2'!$W$4)</f>
        <v>0.16548417214883798</v>
      </c>
      <c r="E56" s="260">
        <f>E27/'Constraint 2'!$W$6*1000/(E13*E$16*'Constraint 2'!$W$4)</f>
        <v>0.17067342358633852</v>
      </c>
      <c r="F56" s="260">
        <f>F27/'Constraint 2'!$W$6*1000/(F13*F$16*'Constraint 2'!$W$4)</f>
        <v>0.14645212330692453</v>
      </c>
      <c r="G56" s="260">
        <f>G27/'Constraint 2'!$W$6*1000/(G13*G$16*'Constraint 2'!$W$4)</f>
        <v>0.19311404392646275</v>
      </c>
      <c r="H56" s="260">
        <f>H27/'Constraint 2'!$W$6*1000/(H13*H$16*'Constraint 2'!$W$4)</f>
        <v>0.1526331704288863</v>
      </c>
      <c r="I56" s="260">
        <f>I27/'Constraint 2'!$W$6*1000/(I13*I$16*'Constraint 2'!$W$4)</f>
        <v>0.54218268450745699</v>
      </c>
      <c r="J56" s="260">
        <f>J27/'Constraint 2'!$W$6*1000/(J13*J$16*'Constraint 2'!$W$4)</f>
        <v>0.69828634201523032</v>
      </c>
      <c r="K56" s="260">
        <f>K27/'Constraint 2'!$W$6*1000/(K13*K$16*'Constraint 2'!$W$4)</f>
        <v>0.11158058587977297</v>
      </c>
      <c r="L56" s="260">
        <f>L27/'Constraint 2'!$W$6*1000/(L13*L$16*'Constraint 2'!$W$4)</f>
        <v>9.7941848368529774E-2</v>
      </c>
      <c r="M56" s="260">
        <f>M27/'Constraint 2'!$W$6*1000/(M13*M$16*'Constraint 2'!$W$4)</f>
        <v>0.57119305493089612</v>
      </c>
      <c r="N56" s="260">
        <f>N27/'Constraint 2'!$W$6*1000/(N13*N$16*'Constraint 2'!$W$4)</f>
        <v>0.47299010217212278</v>
      </c>
      <c r="O56" s="260">
        <f>O27/'Constraint 2'!$W$6*1000/(O13*O$16*'Constraint 2'!$W$4)</f>
        <v>0.45503235017858262</v>
      </c>
      <c r="P56" s="260">
        <f>P27/'Constraint 2'!$W$6*1000/(P13*P$16*'Constraint 2'!$W$4)</f>
        <v>0.5993988031406754</v>
      </c>
      <c r="Q56" s="260">
        <f>Q27/'Constraint 2'!$W$6*1000/(Q13*Q$16*'Constraint 2'!$W$4)</f>
        <v>0.13064910289044232</v>
      </c>
      <c r="R56" s="260">
        <f>R27/'Constraint 2'!$W$6*1000/(R13*R$16*'Constraint 2'!$W$4)</f>
        <v>6.5700283787014008E-2</v>
      </c>
      <c r="S56" s="260">
        <f>S27/'Constraint 2'!$W$6*1000/(S13*S$16*'Constraint 2'!$W$4)</f>
        <v>0.1338631743913907</v>
      </c>
      <c r="T56" s="261">
        <f>T27/'Constraint 2'!$W$6*1000/(T13*T$16*'Constraint 2'!$W$4)</f>
        <v>8.0230236446472439E-2</v>
      </c>
    </row>
    <row r="57" spans="1:25" x14ac:dyDescent="0.25">
      <c r="A57" s="14" t="s">
        <v>15</v>
      </c>
      <c r="B57" s="15" t="s">
        <v>13</v>
      </c>
      <c r="C57" s="259">
        <f>C28/'Constraint 2'!$W$6*1000/(C14*C$16*'Constraint 2'!$W$4)</f>
        <v>0.17267543305144739</v>
      </c>
      <c r="D57" s="260">
        <f>D28/'Constraint 2'!$W$6*1000/(D14*D$16*'Constraint 2'!$W$4)</f>
        <v>0.16548417214883798</v>
      </c>
      <c r="E57" s="260">
        <f>E28/'Constraint 2'!$W$6*1000/(E14*E$16*'Constraint 2'!$W$4)</f>
        <v>0.17067342358633855</v>
      </c>
      <c r="F57" s="260">
        <f>F28/'Constraint 2'!$W$6*1000/(F14*F$16*'Constraint 2'!$W$4)</f>
        <v>0.14645212330692453</v>
      </c>
      <c r="G57" s="260">
        <f>G28/'Constraint 2'!$W$6*1000/(G14*G$16*'Constraint 2'!$W$4)</f>
        <v>0.19311404392646273</v>
      </c>
      <c r="H57" s="260">
        <f>H28/'Constraint 2'!$W$6*1000/(H14*H$16*'Constraint 2'!$W$4)</f>
        <v>0.15263317042888636</v>
      </c>
      <c r="I57" s="260">
        <f>I28/'Constraint 2'!$W$6*1000/(I14*I$16*'Constraint 2'!$W$4)</f>
        <v>0.5421826845074571</v>
      </c>
      <c r="J57" s="260">
        <f>J28/'Constraint 2'!$W$6*1000/(J14*J$16*'Constraint 2'!$W$4)</f>
        <v>0.69828634201523054</v>
      </c>
      <c r="K57" s="260">
        <f>K28/'Constraint 2'!$W$6*1000/(K14*K$16*'Constraint 2'!$W$4)</f>
        <v>0.11158058587977299</v>
      </c>
      <c r="L57" s="260">
        <f>L28/'Constraint 2'!$W$6*1000/(L14*L$16*'Constraint 2'!$W$4)</f>
        <v>9.794184836852976E-2</v>
      </c>
      <c r="M57" s="260">
        <f>M28/'Constraint 2'!$W$6*1000/(M14*M$16*'Constraint 2'!$W$4)</f>
        <v>0.571193054930896</v>
      </c>
      <c r="N57" s="260">
        <f>N28/'Constraint 2'!$W$6*1000/(N14*N$16*'Constraint 2'!$W$4)</f>
        <v>0.47299010217212278</v>
      </c>
      <c r="O57" s="260">
        <f>O28/'Constraint 2'!$W$6*1000/(O14*O$16*'Constraint 2'!$W$4)</f>
        <v>0.45503235017858262</v>
      </c>
      <c r="P57" s="260">
        <f>P28/'Constraint 2'!$W$6*1000/(P14*P$16*'Constraint 2'!$W$4)</f>
        <v>0.5993988031406754</v>
      </c>
      <c r="Q57" s="260">
        <f>Q28/'Constraint 2'!$W$6*1000/(Q14*Q$16*'Constraint 2'!$W$4)</f>
        <v>0.13064910289044235</v>
      </c>
      <c r="R57" s="260">
        <f>R28/'Constraint 2'!$W$6*1000/(R14*R$16*'Constraint 2'!$W$4)</f>
        <v>6.5700283787014008E-2</v>
      </c>
      <c r="S57" s="260">
        <f>S28/'Constraint 2'!$W$6*1000/(S14*S$16*'Constraint 2'!$W$4)</f>
        <v>0.1338631743913907</v>
      </c>
      <c r="T57" s="261">
        <f>T28/'Constraint 2'!$W$6*1000/(T14*T$16*'Constraint 2'!$W$4)</f>
        <v>8.0230236446472425E-2</v>
      </c>
    </row>
    <row r="58" spans="1:25" ht="15.75" thickBot="1" x14ac:dyDescent="0.3">
      <c r="A58" s="29" t="s">
        <v>15</v>
      </c>
      <c r="B58" s="30" t="s">
        <v>14</v>
      </c>
      <c r="C58" s="268">
        <f>C29/'Constraint 2'!$W$6*1000/(C15*C$16*'Constraint 2'!$W$4)</f>
        <v>0.17267543305144739</v>
      </c>
      <c r="D58" s="269">
        <f>D29/'Constraint 2'!$W$6*1000/(D15*D$16*'Constraint 2'!$W$4)</f>
        <v>0.16548417214883798</v>
      </c>
      <c r="E58" s="269">
        <f>E29/'Constraint 2'!$W$6*1000/(E15*E$16*'Constraint 2'!$W$4)</f>
        <v>0.17067342358633852</v>
      </c>
      <c r="F58" s="269">
        <f>F29/'Constraint 2'!$W$6*1000/(F15*F$16*'Constraint 2'!$W$4)</f>
        <v>0.14645212330692456</v>
      </c>
      <c r="G58" s="269">
        <f>G29/'Constraint 2'!$W$6*1000/(G15*G$16*'Constraint 2'!$W$4)</f>
        <v>0.1931140439264627</v>
      </c>
      <c r="H58" s="269">
        <f>H29/'Constraint 2'!$W$6*1000/(H15*H$16*'Constraint 2'!$W$4)</f>
        <v>0.1526331704288863</v>
      </c>
      <c r="I58" s="269">
        <f>I29/'Constraint 2'!$W$6*1000/(I15*I$16*'Constraint 2'!$W$4)</f>
        <v>0.54218268450745688</v>
      </c>
      <c r="J58" s="269">
        <f>J29/'Constraint 2'!$W$6*1000/(J15*J$16*'Constraint 2'!$W$4)</f>
        <v>0.69828634201523043</v>
      </c>
      <c r="K58" s="269">
        <f>K29/'Constraint 2'!$W$6*1000/(K15*K$16*'Constraint 2'!$W$4)</f>
        <v>0.11158058587977299</v>
      </c>
      <c r="L58" s="269">
        <f>L29/'Constraint 2'!$W$6*1000/(L15*L$16*'Constraint 2'!$W$4)</f>
        <v>9.7941848368529774E-2</v>
      </c>
      <c r="M58" s="269">
        <f>M29/'Constraint 2'!$W$6*1000/(M15*M$16*'Constraint 2'!$W$4)</f>
        <v>0.57119305493089612</v>
      </c>
      <c r="N58" s="269">
        <f>N29/'Constraint 2'!$W$6*1000/(N15*N$16*'Constraint 2'!$W$4)</f>
        <v>0.47299010217212289</v>
      </c>
      <c r="O58" s="269">
        <f>O29/'Constraint 2'!$W$6*1000/(O15*O$16*'Constraint 2'!$W$4)</f>
        <v>0.45503235017858257</v>
      </c>
      <c r="P58" s="269">
        <f>P29/'Constraint 2'!$W$6*1000/(P15*P$16*'Constraint 2'!$W$4)</f>
        <v>0.59939880314067528</v>
      </c>
      <c r="Q58" s="269">
        <f>Q29/'Constraint 2'!$W$6*1000/(Q15*Q$16*'Constraint 2'!$W$4)</f>
        <v>0.13064910289044235</v>
      </c>
      <c r="R58" s="269">
        <f>R29/'Constraint 2'!$W$6*1000/(R15*R$16*'Constraint 2'!$W$4)</f>
        <v>6.5700283787014022E-2</v>
      </c>
      <c r="S58" s="269">
        <f>S29/'Constraint 2'!$W$6*1000/(S15*S$16*'Constraint 2'!$W$4)</f>
        <v>0.1338631743913907</v>
      </c>
      <c r="T58" s="270">
        <f>T29/'Constraint 2'!$W$6*1000/(T15*T$16*'Constraint 2'!$W$4)</f>
        <v>8.0230236446472425E-2</v>
      </c>
    </row>
    <row r="59" spans="1:25" ht="15.75" thickTop="1" x14ac:dyDescent="0.25"/>
    <row r="60" spans="1:25" ht="15.75" thickBot="1" x14ac:dyDescent="0.3"/>
    <row r="61" spans="1:25" ht="16.5" thickTop="1" thickBot="1" x14ac:dyDescent="0.3">
      <c r="A61" s="271" t="s">
        <v>20</v>
      </c>
      <c r="B61" s="274" t="s">
        <v>18</v>
      </c>
      <c r="C61" s="290" t="s">
        <v>377</v>
      </c>
      <c r="D61" s="291"/>
      <c r="E61" s="291"/>
      <c r="F61" s="291"/>
      <c r="G61" s="291"/>
      <c r="H61" s="291"/>
      <c r="I61" s="291"/>
      <c r="J61" s="291"/>
      <c r="K61" s="291"/>
      <c r="L61" s="291"/>
      <c r="M61" s="291"/>
      <c r="N61" s="291"/>
      <c r="O61" s="291"/>
      <c r="P61" s="291"/>
      <c r="Q61" s="291"/>
      <c r="R61" s="291"/>
      <c r="S61" s="291"/>
      <c r="T61" s="292"/>
    </row>
    <row r="62" spans="1:25" ht="15.75" thickBot="1" x14ac:dyDescent="0.3">
      <c r="A62" s="272"/>
      <c r="B62" s="275"/>
      <c r="C62" s="40">
        <v>110</v>
      </c>
      <c r="D62" s="41">
        <v>110</v>
      </c>
      <c r="E62" s="41">
        <v>120</v>
      </c>
      <c r="F62" s="41">
        <v>120</v>
      </c>
      <c r="G62" s="41">
        <v>130</v>
      </c>
      <c r="H62" s="41">
        <v>130</v>
      </c>
      <c r="I62" s="41">
        <v>5101</v>
      </c>
      <c r="J62" s="41">
        <v>5101</v>
      </c>
      <c r="K62" s="41">
        <v>5102</v>
      </c>
      <c r="L62" s="41">
        <v>5102</v>
      </c>
      <c r="M62" s="41">
        <v>140</v>
      </c>
      <c r="N62" s="41">
        <v>140</v>
      </c>
      <c r="O62" s="41">
        <v>150</v>
      </c>
      <c r="P62" s="41">
        <v>150</v>
      </c>
      <c r="Q62" s="41">
        <v>160</v>
      </c>
      <c r="R62" s="41">
        <v>160</v>
      </c>
      <c r="S62" s="41">
        <v>190</v>
      </c>
      <c r="T62" s="42">
        <v>190</v>
      </c>
    </row>
    <row r="63" spans="1:25" ht="18" thickBot="1" x14ac:dyDescent="0.3">
      <c r="A63" s="273"/>
      <c r="B63" s="276"/>
      <c r="C63" s="43" t="s">
        <v>10</v>
      </c>
      <c r="D63" s="44" t="s">
        <v>9</v>
      </c>
      <c r="E63" s="44" t="s">
        <v>10</v>
      </c>
      <c r="F63" s="44" t="s">
        <v>9</v>
      </c>
      <c r="G63" s="44" t="s">
        <v>10</v>
      </c>
      <c r="H63" s="44" t="s">
        <v>9</v>
      </c>
      <c r="I63" s="44" t="s">
        <v>10</v>
      </c>
      <c r="J63" s="44" t="s">
        <v>9</v>
      </c>
      <c r="K63" s="44" t="s">
        <v>10</v>
      </c>
      <c r="L63" s="44" t="s">
        <v>9</v>
      </c>
      <c r="M63" s="44" t="s">
        <v>10</v>
      </c>
      <c r="N63" s="44" t="s">
        <v>9</v>
      </c>
      <c r="O63" s="44" t="s">
        <v>10</v>
      </c>
      <c r="P63" s="44" t="s">
        <v>9</v>
      </c>
      <c r="Q63" s="44" t="s">
        <v>10</v>
      </c>
      <c r="R63" s="44" t="s">
        <v>9</v>
      </c>
      <c r="S63" s="44" t="s">
        <v>10</v>
      </c>
      <c r="T63" s="45" t="s">
        <v>9</v>
      </c>
      <c r="W63" s="286" t="s">
        <v>380</v>
      </c>
      <c r="X63" s="286"/>
      <c r="Y63" s="286"/>
    </row>
    <row r="64" spans="1:25" x14ac:dyDescent="0.25">
      <c r="A64" s="9" t="s">
        <v>7</v>
      </c>
      <c r="B64" s="10" t="s">
        <v>8</v>
      </c>
      <c r="C64" s="11">
        <f>(1-C49)*C6*C$16*'Constraint 2'!$W$4*$W$64/1000</f>
        <v>0.18230724551188002</v>
      </c>
      <c r="D64" s="12">
        <f>(1-D49)*D6*D$16*'Constraint 2'!$W$4*$W$64/1000</f>
        <v>5.4018138389812153E-3</v>
      </c>
      <c r="E64" s="12">
        <f>(1-E49)*E6*E$16*'Constraint 2'!$W$4*$W$64/1000</f>
        <v>140.69835931978034</v>
      </c>
      <c r="F64" s="12">
        <f>(1-F49)*F6*F$16*'Constraint 2'!$W$4*$W$64/1000</f>
        <v>34.256801777320419</v>
      </c>
      <c r="G64" s="12">
        <f>(1-G49)*G6*G$16*'Constraint 2'!$W$4*$W$64/1000</f>
        <v>67.691258565189926</v>
      </c>
      <c r="H64" s="12">
        <f>(1-H49)*H6*H$16*'Constraint 2'!$W$4*$W$64/1000</f>
        <v>54.079297717963257</v>
      </c>
      <c r="I64" s="12">
        <f>(1-I49)*I6*I$16*'Constraint 2'!$W$4*$W$64/1000</f>
        <v>6.3890865763147411E-3</v>
      </c>
      <c r="J64" s="12">
        <f>(1-J49)*J6*J$16*'Constraint 2'!$W$4*$W$64/1000</f>
        <v>2.8169703091965483E-4</v>
      </c>
      <c r="K64" s="12">
        <f>(1-K49)*K6*K$16*'Constraint 2'!$W$4*$W$64/1000</f>
        <v>0.11605226297993863</v>
      </c>
      <c r="L64" s="12">
        <f>(1-L49)*L6*L$16*'Constraint 2'!$W$4*$W$64/1000</f>
        <v>4.4356692606989934E-2</v>
      </c>
      <c r="M64" s="12">
        <f>(1-M49)*M6*M$16*'Constraint 2'!$W$4*$W$64/1000</f>
        <v>141.97107033481129</v>
      </c>
      <c r="N64" s="12">
        <f>(1-N49)*N6*N$16*'Constraint 2'!$W$4*$W$64/1000</f>
        <v>46.64602796362071</v>
      </c>
      <c r="O64" s="12">
        <f>(1-O49)*O6*O$16*'Constraint 2'!$W$4*$W$64/1000</f>
        <v>2.1608602984814977</v>
      </c>
      <c r="P64" s="12">
        <f>(1-P49)*P6*P$16*'Constraint 2'!$W$4*$W$64/1000</f>
        <v>1.5054751346232917</v>
      </c>
      <c r="Q64" s="12">
        <f>(1-Q49)*Q6*Q$16*'Constraint 2'!$W$4*$W$64/1000</f>
        <v>4.1704097808430554</v>
      </c>
      <c r="R64" s="12">
        <f>(1-R49)*R6*R$16*'Constraint 2'!$W$4*$W$64/1000</f>
        <v>9.7873428893711836</v>
      </c>
      <c r="S64" s="12">
        <f>(1-S49)*S6*S$16*'Constraint 2'!$W$4*$W$64/1000</f>
        <v>0.22899484386458024</v>
      </c>
      <c r="T64" s="13">
        <f>(1-T49)*T6*T$16*'Constraint 2'!$W$4*$W$64/1000</f>
        <v>0.2464273869136501</v>
      </c>
      <c r="W64" s="287">
        <v>0.13</v>
      </c>
      <c r="X64" s="287"/>
      <c r="Y64" s="287"/>
    </row>
    <row r="65" spans="1:20" x14ac:dyDescent="0.25">
      <c r="A65" s="14" t="s">
        <v>7</v>
      </c>
      <c r="B65" s="15" t="s">
        <v>11</v>
      </c>
      <c r="C65" s="16">
        <f>(1-C50)*C7*C$16*'Constraint 2'!$W$4*$W$64/1000</f>
        <v>0.41168002653724062</v>
      </c>
      <c r="D65" s="17">
        <f>(1-D50)*D7*D$16*'Constraint 2'!$W$4*$W$64/1000</f>
        <v>4.7525317814879064E-2</v>
      </c>
      <c r="E65" s="17">
        <f>(1-E50)*E7*E$16*'Constraint 2'!$W$4*$W$64/1000</f>
        <v>199.88046185395868</v>
      </c>
      <c r="F65" s="17">
        <f>(1-F50)*F7*F$16*'Constraint 2'!$W$4*$W$64/1000</f>
        <v>74.654226573386524</v>
      </c>
      <c r="G65" s="17">
        <f>(1-G50)*G7*G$16*'Constraint 2'!$W$4*$W$64/1000</f>
        <v>29.232333836841441</v>
      </c>
      <c r="H65" s="17">
        <f>(1-H50)*H7*H$16*'Constraint 2'!$W$4*$W$64/1000</f>
        <v>22.446679783288182</v>
      </c>
      <c r="I65" s="17">
        <f>(1-I50)*I7*I$16*'Constraint 2'!$W$4*$W$64/1000</f>
        <v>0.10616151891537264</v>
      </c>
      <c r="J65" s="17">
        <f>(1-J50)*J7*J$16*'Constraint 2'!$W$4*$W$64/1000</f>
        <v>1.7253943143828864E-3</v>
      </c>
      <c r="K65" s="17">
        <f>(1-K50)*K7*K$16*'Constraint 2'!$W$4*$W$64/1000</f>
        <v>0.46255168859569967</v>
      </c>
      <c r="L65" s="17">
        <f>(1-L50)*L7*L$16*'Constraint 2'!$W$4*$W$64/1000</f>
        <v>6.6401778460592642E-2</v>
      </c>
      <c r="M65" s="17">
        <f>(1-M50)*M7*M$16*'Constraint 2'!$W$4*$W$64/1000</f>
        <v>7.6526921099166891</v>
      </c>
      <c r="N65" s="17">
        <f>(1-N50)*N7*N$16*'Constraint 2'!$W$4*$W$64/1000</f>
        <v>4.0912396851276451</v>
      </c>
      <c r="O65" s="17">
        <f>(1-O50)*O7*O$16*'Constraint 2'!$W$4*$W$64/1000</f>
        <v>0.38918218285609718</v>
      </c>
      <c r="P65" s="17">
        <f>(1-P50)*P7*P$16*'Constraint 2'!$W$4*$W$64/1000</f>
        <v>8.2918419992340342E-2</v>
      </c>
      <c r="Q65" s="17">
        <f>(1-Q50)*Q7*Q$16*'Constraint 2'!$W$4*$W$64/1000</f>
        <v>0.71827590196072222</v>
      </c>
      <c r="R65" s="17">
        <f>(1-R50)*R7*R$16*'Constraint 2'!$W$4*$W$64/1000</f>
        <v>2.1083585049575579</v>
      </c>
      <c r="S65" s="17">
        <f>(1-S50)*S7*S$16*'Constraint 2'!$W$4*$W$64/1000</f>
        <v>0.16054848110376718</v>
      </c>
      <c r="T65" s="18">
        <f>(1-T50)*T7*T$16*'Constraint 2'!$W$4*$W$64/1000</f>
        <v>0.12049591226658181</v>
      </c>
    </row>
    <row r="66" spans="1:20" x14ac:dyDescent="0.25">
      <c r="A66" s="14" t="s">
        <v>7</v>
      </c>
      <c r="B66" s="15" t="s">
        <v>12</v>
      </c>
      <c r="C66" s="16">
        <f>(1-C51)*C8*C$16*'Constraint 2'!$W$4*$W$64/1000</f>
        <v>1.7898015193930781</v>
      </c>
      <c r="D66" s="17">
        <f>(1-D51)*D8*D$16*'Constraint 2'!$W$4*$W$64/1000</f>
        <v>7.7115549287524954E-2</v>
      </c>
      <c r="E66" s="17">
        <f>(1-E51)*E8*E$16*'Constraint 2'!$W$4*$W$64/1000</f>
        <v>193.34138131599042</v>
      </c>
      <c r="F66" s="17">
        <f>(1-F51)*F8*F$16*'Constraint 2'!$W$4*$W$64/1000</f>
        <v>94.061898080990545</v>
      </c>
      <c r="G66" s="17">
        <f>(1-G51)*G8*G$16*'Constraint 2'!$W$4*$W$64/1000</f>
        <v>39.461871639880947</v>
      </c>
      <c r="H66" s="17">
        <f>(1-H51)*H8*H$16*'Constraint 2'!$W$4*$W$64/1000</f>
        <v>89.355725296216889</v>
      </c>
      <c r="I66" s="17">
        <f>(1-I51)*I8*I$16*'Constraint 2'!$W$4*$W$64/1000</f>
        <v>0.13491240850878899</v>
      </c>
      <c r="J66" s="17">
        <f>(1-J51)*J8*J$16*'Constraint 2'!$W$4*$W$64/1000</f>
        <v>8.0518401337867987E-3</v>
      </c>
      <c r="K66" s="17">
        <f>(1-K51)*K8*K$16*'Constraint 2'!$W$4*$W$64/1000</f>
        <v>2.4356243107351072</v>
      </c>
      <c r="L66" s="17">
        <f>(1-L51)*L8*L$16*'Constraint 2'!$W$4*$W$64/1000</f>
        <v>0.80051455970983987</v>
      </c>
      <c r="M66" s="17">
        <f>(1-M51)*M8*M$16*'Constraint 2'!$W$4*$W$64/1000</f>
        <v>27.618207170087871</v>
      </c>
      <c r="N66" s="17">
        <f>(1-N51)*N8*N$16*'Constraint 2'!$W$4*$W$64/1000</f>
        <v>18.570241997200853</v>
      </c>
      <c r="O66" s="17">
        <f>(1-O51)*O8*O$16*'Constraint 2'!$W$4*$W$64/1000</f>
        <v>0.28446099280776671</v>
      </c>
      <c r="P66" s="17">
        <f>(1-P51)*P8*P$16*'Constraint 2'!$W$4*$W$64/1000</f>
        <v>0.29906165640910537</v>
      </c>
      <c r="Q66" s="17">
        <f>(1-Q51)*Q8*Q$16*'Constraint 2'!$W$4*$W$64/1000</f>
        <v>3.1713437997800855</v>
      </c>
      <c r="R66" s="17">
        <f>(1-R51)*R8*R$16*'Constraint 2'!$W$4*$W$64/1000</f>
        <v>7.5906602774358705</v>
      </c>
      <c r="S66" s="17">
        <f>(1-S51)*S8*S$16*'Constraint 2'!$W$4*$W$64/1000</f>
        <v>0.37347574501965952</v>
      </c>
      <c r="T66" s="18">
        <f>(1-T51)*T8*T$16*'Constraint 2'!$W$4*$W$64/1000</f>
        <v>8.8088084460236207E-2</v>
      </c>
    </row>
    <row r="67" spans="1:20" x14ac:dyDescent="0.25">
      <c r="A67" s="14" t="s">
        <v>7</v>
      </c>
      <c r="B67" s="15" t="s">
        <v>13</v>
      </c>
      <c r="C67" s="16">
        <f>(1-C52)*C9*C$16*'Constraint 2'!$W$4*$W$64/1000</f>
        <v>2.0776306242715137</v>
      </c>
      <c r="D67" s="17">
        <f>(1-D52)*D9*D$16*'Constraint 2'!$W$4*$W$64/1000</f>
        <v>0.19912203427141106</v>
      </c>
      <c r="E67" s="17">
        <f>(1-E52)*E9*E$16*'Constraint 2'!$W$4*$W$64/1000</f>
        <v>180.24431162881947</v>
      </c>
      <c r="F67" s="17">
        <f>(1-F52)*F9*F$16*'Constraint 2'!$W$4*$W$64/1000</f>
        <v>123.42127956229342</v>
      </c>
      <c r="G67" s="17">
        <f>(1-G52)*G9*G$16*'Constraint 2'!$W$4*$W$64/1000</f>
        <v>16.866376742139952</v>
      </c>
      <c r="H67" s="17">
        <f>(1-H52)*H9*H$16*'Constraint 2'!$W$4*$W$64/1000</f>
        <v>56.657915343820051</v>
      </c>
      <c r="I67" s="17">
        <f>(1-I52)*I9*I$16*'Constraint 2'!$W$4*$W$64/1000</f>
        <v>0.22591886194403415</v>
      </c>
      <c r="J67" s="17">
        <f>(1-J52)*J9*J$16*'Constraint 2'!$W$4*$W$64/1000</f>
        <v>9.1586747177752795E-2</v>
      </c>
      <c r="K67" s="17">
        <f>(1-K52)*K9*K$16*'Constraint 2'!$W$4*$W$64/1000</f>
        <v>1.4459205942016538</v>
      </c>
      <c r="L67" s="17">
        <f>(1-L52)*L9*L$16*'Constraint 2'!$W$4*$W$64/1000</f>
        <v>0.96392994569198631</v>
      </c>
      <c r="M67" s="17">
        <f>(1-M52)*M9*M$16*'Constraint 2'!$W$4*$W$64/1000</f>
        <v>4.8582565411857868</v>
      </c>
      <c r="N67" s="17">
        <f>(1-N52)*N9*N$16*'Constraint 2'!$W$4*$W$64/1000</f>
        <v>3.3889472484907079</v>
      </c>
      <c r="O67" s="17">
        <f>(1-O52)*O9*O$16*'Constraint 2'!$W$4*$W$64/1000</f>
        <v>3.2284260861344831E-2</v>
      </c>
      <c r="P67" s="17">
        <f>(1-P52)*P9*P$16*'Constraint 2'!$W$4*$W$64/1000</f>
        <v>2.7232124329916601E-2</v>
      </c>
      <c r="Q67" s="17">
        <f>(1-Q52)*Q9*Q$16*'Constraint 2'!$W$4*$W$64/1000</f>
        <v>1.0560348524259298</v>
      </c>
      <c r="R67" s="17">
        <f>(1-R52)*R9*R$16*'Constraint 2'!$W$4*$W$64/1000</f>
        <v>2.5117151127589157</v>
      </c>
      <c r="S67" s="17">
        <f>(1-S52)*S9*S$16*'Constraint 2'!$W$4*$W$64/1000</f>
        <v>0.32891431093058854</v>
      </c>
      <c r="T67" s="18">
        <f>(1-T52)*T9*T$16*'Constraint 2'!$W$4*$W$64/1000</f>
        <v>0.14500161997356484</v>
      </c>
    </row>
    <row r="68" spans="1:20" ht="15.75" thickBot="1" x14ac:dyDescent="0.3">
      <c r="A68" s="39" t="s">
        <v>7</v>
      </c>
      <c r="B68" s="37" t="s">
        <v>14</v>
      </c>
      <c r="C68" s="202">
        <f>(1-C53)*C10*C$16*'Constraint 2'!$W$4*$W$64/1000</f>
        <v>123.97324288226942</v>
      </c>
      <c r="D68" s="203">
        <f>(1-D53)*D10*D$16*'Constraint 2'!$W$4*$W$64/1000</f>
        <v>10.642770709210502</v>
      </c>
      <c r="E68" s="203">
        <f>(1-E53)*E10*E$16*'Constraint 2'!$W$4*$W$64/1000</f>
        <v>345.32434617911377</v>
      </c>
      <c r="F68" s="203">
        <f>(1-F53)*F10*F$16*'Constraint 2'!$W$4*$W$64/1000</f>
        <v>139.44830836727567</v>
      </c>
      <c r="G68" s="203">
        <f>(1-G53)*G10*G$16*'Constraint 2'!$W$4*$W$64/1000</f>
        <v>10.777275676920327</v>
      </c>
      <c r="H68" s="203">
        <f>(1-H53)*H10*H$16*'Constraint 2'!$W$4*$W$64/1000</f>
        <v>40.524329132834225</v>
      </c>
      <c r="I68" s="203">
        <f>(1-I53)*I10*I$16*'Constraint 2'!$W$4*$W$64/1000</f>
        <v>10.246307445378568</v>
      </c>
      <c r="J68" s="203">
        <f>(1-J53)*J10*J$16*'Constraint 2'!$W$4*$W$64/1000</f>
        <v>3.923840105313888</v>
      </c>
      <c r="K68" s="203">
        <f>(1-K53)*K10*K$16*'Constraint 2'!$W$4*$W$64/1000</f>
        <v>115.09806366883606</v>
      </c>
      <c r="L68" s="203">
        <f>(1-L53)*L10*L$16*'Constraint 2'!$W$4*$W$64/1000</f>
        <v>119.86743200834557</v>
      </c>
      <c r="M68" s="203">
        <f>(1-M53)*M10*M$16*'Constraint 2'!$W$4*$W$64/1000</f>
        <v>2.4167491392040539</v>
      </c>
      <c r="N68" s="203">
        <f>(1-N53)*N10*N$16*'Constraint 2'!$W$4*$W$64/1000</f>
        <v>1.435780070746018</v>
      </c>
      <c r="O68" s="203">
        <f>(1-O53)*O10*O$16*'Constraint 2'!$W$4*$W$64/1000</f>
        <v>5.8506411604620591E-2</v>
      </c>
      <c r="P68" s="203">
        <f>(1-P53)*P10*P$16*'Constraint 2'!$W$4*$W$64/1000</f>
        <v>8.7170275835673036E-2</v>
      </c>
      <c r="Q68" s="203">
        <f>(1-Q53)*Q10*Q$16*'Constraint 2'!$W$4*$W$64/1000</f>
        <v>2.7401901735551317</v>
      </c>
      <c r="R68" s="203">
        <f>(1-R53)*R10*R$16*'Constraint 2'!$W$4*$W$64/1000</f>
        <v>2.218098587980724</v>
      </c>
      <c r="S68" s="203">
        <f>(1-S53)*S10*S$16*'Constraint 2'!$W$4*$W$64/1000</f>
        <v>2.7476070985788725</v>
      </c>
      <c r="T68" s="204">
        <f>(1-T53)*T10*T$16*'Constraint 2'!$W$4*$W$64/1000</f>
        <v>0.73243061152184974</v>
      </c>
    </row>
    <row r="69" spans="1:20" x14ac:dyDescent="0.25">
      <c r="A69" s="38" t="s">
        <v>15</v>
      </c>
      <c r="B69" s="36" t="s">
        <v>8</v>
      </c>
      <c r="C69" s="205">
        <f>(1-C54)*C11*C$16*'Constraint 2'!$W$4*$W$64/1000</f>
        <v>4.5721859546035342</v>
      </c>
      <c r="D69" s="206">
        <f>(1-D54)*D11*D$16*'Constraint 2'!$W$4*$W$64/1000</f>
        <v>0.49459859027164454</v>
      </c>
      <c r="E69" s="206">
        <f>(1-E54)*E11*E$16*'Constraint 2'!$W$4*$W$64/1000</f>
        <v>444.13393602680361</v>
      </c>
      <c r="F69" s="206">
        <f>(1-F54)*F11*F$16*'Constraint 2'!$W$4*$W$64/1000</f>
        <v>328.75060885475881</v>
      </c>
      <c r="G69" s="206">
        <f>(1-G54)*G11*G$16*'Constraint 2'!$W$4*$W$64/1000</f>
        <v>65.035716147479718</v>
      </c>
      <c r="H69" s="206">
        <f>(1-H54)*H11*H$16*'Constraint 2'!$W$4*$W$64/1000</f>
        <v>166.72181873322401</v>
      </c>
      <c r="I69" s="206">
        <f>(1-I54)*I11*I$16*'Constraint 2'!$W$4*$W$64/1000</f>
        <v>5.5980568097233924E-2</v>
      </c>
      <c r="J69" s="206">
        <f>(1-J54)*J11*J$16*'Constraint 2'!$W$4*$W$64/1000</f>
        <v>1.9484044638609456E-2</v>
      </c>
      <c r="K69" s="206">
        <f>(1-K54)*K11*K$16*'Constraint 2'!$W$4*$W$64/1000</f>
        <v>0.51820226598785679</v>
      </c>
      <c r="L69" s="206">
        <f>(1-L54)*L11*L$16*'Constraint 2'!$W$4*$W$64/1000</f>
        <v>0.38192444939117254</v>
      </c>
      <c r="M69" s="206">
        <f>(1-M54)*M11*M$16*'Constraint 2'!$W$4*$W$64/1000</f>
        <v>75.592136508000678</v>
      </c>
      <c r="N69" s="206">
        <f>(1-N54)*N11*N$16*'Constraint 2'!$W$4*$W$64/1000</f>
        <v>38.502306262952018</v>
      </c>
      <c r="O69" s="206">
        <f>(1-O54)*O11*O$16*'Constraint 2'!$W$4*$W$64/1000</f>
        <v>2.0693382958704745</v>
      </c>
      <c r="P69" s="206">
        <f>(1-P54)*P11*P$16*'Constraint 2'!$W$4*$W$64/1000</f>
        <v>1.4879398447932211</v>
      </c>
      <c r="Q69" s="206">
        <f>(1-Q54)*Q11*Q$16*'Constraint 2'!$W$4*$W$64/1000</f>
        <v>5.5019892293513877</v>
      </c>
      <c r="R69" s="206">
        <f>(1-R54)*R11*R$16*'Constraint 2'!$W$4*$W$64/1000</f>
        <v>12.20076485235078</v>
      </c>
      <c r="S69" s="206">
        <f>(1-S54)*S11*S$16*'Constraint 2'!$W$4*$W$64/1000</f>
        <v>0.46730939337293187</v>
      </c>
      <c r="T69" s="207">
        <f>(1-T54)*T11*T$16*'Constraint 2'!$W$4*$W$64/1000</f>
        <v>0.19652527010120102</v>
      </c>
    </row>
    <row r="70" spans="1:20" x14ac:dyDescent="0.25">
      <c r="A70" s="14" t="s">
        <v>15</v>
      </c>
      <c r="B70" s="15" t="s">
        <v>11</v>
      </c>
      <c r="C70" s="16">
        <f>(1-C55)*C12*C$16*'Constraint 2'!$W$4*$W$64/1000</f>
        <v>1.6687641497701919</v>
      </c>
      <c r="D70" s="17">
        <f>(1-D55)*D12*D$16*'Constraint 2'!$W$4*$W$64/1000</f>
        <v>0.26609920389070024</v>
      </c>
      <c r="E70" s="17">
        <f>(1-E55)*E12*E$16*'Constraint 2'!$W$4*$W$64/1000</f>
        <v>16.799429408350704</v>
      </c>
      <c r="F70" s="17">
        <f>(1-F55)*F12*F$16*'Constraint 2'!$W$4*$W$64/1000</f>
        <v>23.12264984158422</v>
      </c>
      <c r="G70" s="17">
        <f>(1-G55)*G12*G$16*'Constraint 2'!$W$4*$W$64/1000</f>
        <v>0.50798213816258442</v>
      </c>
      <c r="H70" s="17">
        <f>(1-H55)*H12*H$16*'Constraint 2'!$W$4*$W$64/1000</f>
        <v>4.52383190852838</v>
      </c>
      <c r="I70" s="17">
        <f>(1-I55)*I12*I$16*'Constraint 2'!$W$4*$W$64/1000</f>
        <v>1.1466128587850562E-2</v>
      </c>
      <c r="J70" s="17">
        <f>(1-J55)*J12*J$16*'Constraint 2'!$W$4*$W$64/1000</f>
        <v>5.082283932842103E-3</v>
      </c>
      <c r="K70" s="17">
        <f>(1-K55)*K12*K$16*'Constraint 2'!$W$4*$W$64/1000</f>
        <v>0.36660876728096142</v>
      </c>
      <c r="L70" s="17">
        <f>(1-L55)*L12*L$16*'Constraint 2'!$W$4*$W$64/1000</f>
        <v>0.50932143948815811</v>
      </c>
      <c r="M70" s="17">
        <f>(1-M55)*M12*M$16*'Constraint 2'!$W$4*$W$64/1000</f>
        <v>0.31659783731712915</v>
      </c>
      <c r="N70" s="17">
        <f>(1-N55)*N12*N$16*'Constraint 2'!$W$4*$W$64/1000</f>
        <v>0.18258174564889881</v>
      </c>
      <c r="O70" s="17">
        <v>0</v>
      </c>
      <c r="P70" s="17">
        <v>0</v>
      </c>
      <c r="Q70" s="17">
        <f>(1-Q55)*Q12*Q$16*'Constraint 2'!$W$4*$W$64/1000</f>
        <v>6.468035835229663E-2</v>
      </c>
      <c r="R70" s="17">
        <f>(1-R55)*R12*R$16*'Constraint 2'!$W$4*$W$64/1000</f>
        <v>5.8605073720255856E-2</v>
      </c>
      <c r="S70" s="17">
        <f>(1-S55)*S12*S$16*'Constraint 2'!$W$4*$W$64/1000</f>
        <v>2.8519317817005441E-2</v>
      </c>
      <c r="T70" s="18">
        <f>(1-T55)*T12*T$16*'Constraint 2'!$W$4*$W$64/1000</f>
        <v>2.0897225118256705E-2</v>
      </c>
    </row>
    <row r="71" spans="1:20" x14ac:dyDescent="0.25">
      <c r="A71" s="14" t="s">
        <v>15</v>
      </c>
      <c r="B71" s="15" t="s">
        <v>12</v>
      </c>
      <c r="C71" s="16">
        <f>(1-C56)*C13*C$16*'Constraint 2'!$W$4*$W$64/1000</f>
        <v>7.8533612653079885</v>
      </c>
      <c r="D71" s="17">
        <f>(1-D56)*D13*D$16*'Constraint 2'!$W$4*$W$64/1000</f>
        <v>1.0279146147093861</v>
      </c>
      <c r="E71" s="17">
        <f>(1-E56)*E13*E$16*'Constraint 2'!$W$4*$W$64/1000</f>
        <v>543.09913972184518</v>
      </c>
      <c r="F71" s="17">
        <f>(1-F56)*F13*F$16*'Constraint 2'!$W$4*$W$64/1000</f>
        <v>448.42834707343525</v>
      </c>
      <c r="G71" s="17">
        <f>(1-G56)*G13*G$16*'Constraint 2'!$W$4*$W$64/1000</f>
        <v>50.605932092707938</v>
      </c>
      <c r="H71" s="17">
        <f>(1-H56)*H13*H$16*'Constraint 2'!$W$4*$W$64/1000</f>
        <v>146.45373399709123</v>
      </c>
      <c r="I71" s="17">
        <f>(1-I56)*I13*I$16*'Constraint 2'!$W$4*$W$64/1000</f>
        <v>0.14286073645194244</v>
      </c>
      <c r="J71" s="17">
        <f>(1-J56)*J13*J$16*'Constraint 2'!$W$4*$W$64/1000</f>
        <v>2.6150874370374621E-2</v>
      </c>
      <c r="K71" s="17">
        <f>(1-K56)*K13*K$16*'Constraint 2'!$W$4*$W$64/1000</f>
        <v>3.3082445159980991</v>
      </c>
      <c r="L71" s="17">
        <f>(1-L56)*L13*L$16*'Constraint 2'!$W$4*$W$64/1000</f>
        <v>7.1147373453326752</v>
      </c>
      <c r="M71" s="17">
        <f>(1-M56)*M13*M$16*'Constraint 2'!$W$4*$W$64/1000</f>
        <v>35.913600935572909</v>
      </c>
      <c r="N71" s="17">
        <f>(1-N56)*N13*N$16*'Constraint 2'!$W$4*$W$64/1000</f>
        <v>22.338950905966033</v>
      </c>
      <c r="O71" s="17">
        <f>(1-O56)*O13*O$16*'Constraint 2'!$W$4*$W$64/1000</f>
        <v>1.0982904649519787</v>
      </c>
      <c r="P71" s="17">
        <f>(1-P56)*P13*P$16*'Constraint 2'!$W$4*$W$64/1000</f>
        <v>0.81407854200380825</v>
      </c>
      <c r="Q71" s="17">
        <f>(1-Q56)*Q13*Q$16*'Constraint 2'!$W$4*$W$64/1000</f>
        <v>5.715904624535268</v>
      </c>
      <c r="R71" s="17">
        <f>(1-R56)*R13*R$16*'Constraint 2'!$W$4*$W$64/1000</f>
        <v>12.402134142795347</v>
      </c>
      <c r="S71" s="17">
        <f>(1-S56)*S13*S$16*'Constraint 2'!$W$4*$W$64/1000</f>
        <v>1.424285288193198</v>
      </c>
      <c r="T71" s="18">
        <f>(1-T56)*T13*T$16*'Constraint 2'!$W$4*$W$64/1000</f>
        <v>0.7451973315667737</v>
      </c>
    </row>
    <row r="72" spans="1:20" x14ac:dyDescent="0.25">
      <c r="A72" s="14" t="s">
        <v>15</v>
      </c>
      <c r="B72" s="15" t="s">
        <v>13</v>
      </c>
      <c r="C72" s="16">
        <f>(1-C57)*C14*C$16*'Constraint 2'!$W$4*$W$64/1000</f>
        <v>4.9627779988909744</v>
      </c>
      <c r="D72" s="17">
        <f>(1-D57)*D14*D$16*'Constraint 2'!$W$4*$W$64/1000</f>
        <v>0.56295947575116534</v>
      </c>
      <c r="E72" s="17">
        <f>(1-E57)*E14*E$16*'Constraint 2'!$W$4*$W$64/1000</f>
        <v>76.349700036737474</v>
      </c>
      <c r="F72" s="17">
        <f>(1-F57)*F14*F$16*'Constraint 2'!$W$4*$W$64/1000</f>
        <v>93.79008000200794</v>
      </c>
      <c r="G72" s="17">
        <f>(1-G57)*G14*G$16*'Constraint 2'!$W$4*$W$64/1000</f>
        <v>3.0386516727082586</v>
      </c>
      <c r="H72" s="17">
        <f>(1-H57)*H14*H$16*'Constraint 2'!$W$4*$W$64/1000</f>
        <v>19.139278302161177</v>
      </c>
      <c r="I72" s="17">
        <f>(1-I57)*I14*I$16*'Constraint 2'!$W$4*$W$64/1000</f>
        <v>2.747687530587738E-2</v>
      </c>
      <c r="J72" s="17">
        <f>(1-J57)*J14*J$16*'Constraint 2'!$W$4*$W$64/1000</f>
        <v>1.0692749798658557E-2</v>
      </c>
      <c r="K72" s="17">
        <f>(1-K57)*K14*K$16*'Constraint 2'!$W$4*$W$64/1000</f>
        <v>1.0168844750479549</v>
      </c>
      <c r="L72" s="17">
        <f>(1-L57)*L14*L$16*'Constraint 2'!$W$4*$W$64/1000</f>
        <v>1.2002197605580633</v>
      </c>
      <c r="M72" s="17">
        <f>(1-M57)*M14*M$16*'Constraint 2'!$W$4*$W$64/1000</f>
        <v>1.2632326220615755</v>
      </c>
      <c r="N72" s="17">
        <f>(1-N57)*N14*N$16*'Constraint 2'!$W$4*$W$64/1000</f>
        <v>0.74535090143367166</v>
      </c>
      <c r="O72" s="17">
        <f>(1-O57)*O14*O$16*'Constraint 2'!$W$4*$W$64/1000</f>
        <v>5.8242075407611726E-2</v>
      </c>
      <c r="P72" s="17">
        <f>(1-P57)*P14*P$16*'Constraint 2'!$W$4*$W$64/1000</f>
        <v>6.0885418708947911E-2</v>
      </c>
      <c r="Q72" s="17">
        <f>(1-Q57)*Q14*Q$16*'Constraint 2'!$W$4*$W$64/1000</f>
        <v>0.43351513850082113</v>
      </c>
      <c r="R72" s="17">
        <f>(1-R57)*R14*R$16*'Constraint 2'!$W$4*$W$64/1000</f>
        <v>1.4552384124107731</v>
      </c>
      <c r="S72" s="17">
        <f>(1-S57)*S14*S$16*'Constraint 2'!$W$4*$W$64/1000</f>
        <v>0.20768174653169316</v>
      </c>
      <c r="T72" s="18">
        <f>(1-T57)*T14*T$16*'Constraint 2'!$W$4*$W$64/1000</f>
        <v>0.45133438555955085</v>
      </c>
    </row>
    <row r="73" spans="1:20" ht="15.75" thickBot="1" x14ac:dyDescent="0.3">
      <c r="A73" s="29" t="s">
        <v>15</v>
      </c>
      <c r="B73" s="30" t="s">
        <v>14</v>
      </c>
      <c r="C73" s="31">
        <f>(1-C58)*C15*C$16*'Constraint 2'!$W$4*$W$64/1000</f>
        <v>376.83243634587564</v>
      </c>
      <c r="D73" s="32">
        <f>(1-D58)*D15*D$16*'Constraint 2'!$W$4*$W$64/1000</f>
        <v>57.201163846911925</v>
      </c>
      <c r="E73" s="32">
        <f>(1-E58)*E15*E$16*'Constraint 2'!$W$4*$W$64/1000</f>
        <v>676.97559395689359</v>
      </c>
      <c r="F73" s="32">
        <f>(1-F58)*F15*F$16*'Constraint 2'!$W$4*$W$64/1000</f>
        <v>292.6370902929994</v>
      </c>
      <c r="G73" s="32">
        <f>(1-G58)*G15*G$16*'Constraint 2'!$W$4*$W$64/1000</f>
        <v>13.934209458907091</v>
      </c>
      <c r="H73" s="32">
        <f>(1-H58)*H15*H$16*'Constraint 2'!$W$4*$W$64/1000</f>
        <v>45.683455549873635</v>
      </c>
      <c r="I73" s="32">
        <f>(1-I58)*I15*I$16*'Constraint 2'!$W$4*$W$64/1000</f>
        <v>4.7042121886137904</v>
      </c>
      <c r="J73" s="32">
        <f>(1-J58)*J15*J$16*'Constraint 2'!$W$4*$W$64/1000</f>
        <v>2.2247609885694142</v>
      </c>
      <c r="K73" s="32">
        <f>(1-K58)*K15*K$16*'Constraint 2'!$W$4*$W$64/1000</f>
        <v>108.0494447728146</v>
      </c>
      <c r="L73" s="32">
        <f>(1-L58)*L15*L$16*'Constraint 2'!$W$4*$W$64/1000</f>
        <v>204.37804915362383</v>
      </c>
      <c r="M73" s="32">
        <f>(1-M58)*M15*M$16*'Constraint 2'!$W$4*$W$64/1000</f>
        <v>3.9533556946802237</v>
      </c>
      <c r="N73" s="32">
        <f>(1-N58)*N15*N$16*'Constraint 2'!$W$4*$W$64/1000</f>
        <v>1.3276540381476818</v>
      </c>
      <c r="O73" s="32">
        <f>(1-O58)*O15*O$16*'Constraint 2'!$W$4*$W$64/1000</f>
        <v>0.15622269243221726</v>
      </c>
      <c r="P73" s="32">
        <f>(1-P58)*P15*P$16*'Constraint 2'!$W$4*$W$64/1000</f>
        <v>0.2416688335714666</v>
      </c>
      <c r="Q73" s="32">
        <f>(1-Q58)*Q15*Q$16*'Constraint 2'!$W$4*$W$64/1000</f>
        <v>3.9669226566826965</v>
      </c>
      <c r="R73" s="32">
        <f>(1-R58)*R15*R$16*'Constraint 2'!$W$4*$W$64/1000</f>
        <v>3.9353266697048834</v>
      </c>
      <c r="S73" s="32">
        <f>(1-S58)*S15*S$16*'Constraint 2'!$W$4*$W$64/1000</f>
        <v>4.5387475758699258</v>
      </c>
      <c r="T73" s="33">
        <f>(1-T58)*T15*T$16*'Constraint 2'!$W$4*$W$64/1000</f>
        <v>1.2701401942368615</v>
      </c>
    </row>
    <row r="74" spans="1:20" ht="15.75" thickTop="1" x14ac:dyDescent="0.25"/>
    <row r="75" spans="1:20" ht="15.75" thickBot="1" x14ac:dyDescent="0.3">
      <c r="C75" s="327" t="s">
        <v>379</v>
      </c>
      <c r="D75" s="327"/>
      <c r="E75" s="327"/>
      <c r="F75" s="327"/>
    </row>
    <row r="76" spans="1:20" ht="16.5" thickTop="1" thickBot="1" x14ac:dyDescent="0.3">
      <c r="C76" s="322" t="s">
        <v>16</v>
      </c>
      <c r="D76" s="322"/>
      <c r="E76" s="323" t="s">
        <v>17</v>
      </c>
      <c r="F76" s="324"/>
      <c r="G76" s="78"/>
      <c r="H76" s="238"/>
      <c r="I76" s="309" t="s">
        <v>378</v>
      </c>
      <c r="J76" s="309"/>
      <c r="K76" s="309"/>
      <c r="L76" s="310"/>
    </row>
    <row r="77" spans="1:20" ht="15.75" thickBot="1" x14ac:dyDescent="0.3">
      <c r="C77" s="92" t="s">
        <v>10</v>
      </c>
      <c r="D77" s="93" t="s">
        <v>9</v>
      </c>
      <c r="E77" s="93" t="s">
        <v>10</v>
      </c>
      <c r="F77" s="94" t="s">
        <v>9</v>
      </c>
      <c r="H77" s="236"/>
      <c r="I77" s="311" t="s">
        <v>312</v>
      </c>
      <c r="J77" s="311"/>
      <c r="K77" s="311" t="s">
        <v>17</v>
      </c>
      <c r="L77" s="311"/>
      <c r="M77" s="341" t="s">
        <v>312</v>
      </c>
      <c r="N77" s="79"/>
      <c r="O77" s="340" t="s">
        <v>17</v>
      </c>
      <c r="P77" s="79"/>
    </row>
    <row r="78" spans="1:20" x14ac:dyDescent="0.25">
      <c r="A78" s="9" t="s">
        <v>7</v>
      </c>
      <c r="B78" s="87" t="s">
        <v>8</v>
      </c>
      <c r="C78" s="212">
        <f t="shared" ref="C78:D83" si="4">SUM(C64,E64,G64,I64)</f>
        <v>208.57831421705848</v>
      </c>
      <c r="D78" s="213">
        <f t="shared" si="4"/>
        <v>88.341783006153577</v>
      </c>
      <c r="E78" s="213">
        <f t="shared" ref="E78:F83" si="5">SUM(M64,O64,Q64,S64)</f>
        <v>148.53133525800041</v>
      </c>
      <c r="F78" s="214">
        <f t="shared" si="5"/>
        <v>58.185273374528833</v>
      </c>
      <c r="H78" s="236" t="s">
        <v>313</v>
      </c>
      <c r="I78" s="313">
        <f>SUM(C78:D79,C83:D84)/1000</f>
        <v>1.6803905255109537</v>
      </c>
      <c r="J78" s="313"/>
      <c r="K78" s="313">
        <f>SUM(E78:F79,E83:F84)/1000</f>
        <v>0.35873051104547715</v>
      </c>
      <c r="L78" s="313"/>
      <c r="M78" s="342">
        <f>I78*$M$84/1000</f>
        <v>1.3443124204087631</v>
      </c>
      <c r="N78" s="318"/>
      <c r="O78" s="319">
        <f>K78*$M$84/1000</f>
        <v>0.28698440883638171</v>
      </c>
      <c r="P78" s="318"/>
    </row>
    <row r="79" spans="1:20" x14ac:dyDescent="0.25">
      <c r="A79" s="14" t="s">
        <v>7</v>
      </c>
      <c r="B79" s="88" t="s">
        <v>11</v>
      </c>
      <c r="C79" s="215">
        <f t="shared" si="4"/>
        <v>229.63063723625274</v>
      </c>
      <c r="D79" s="216">
        <f t="shared" si="4"/>
        <v>97.150157068803964</v>
      </c>
      <c r="E79" s="216">
        <f t="shared" si="5"/>
        <v>8.9206986758372739</v>
      </c>
      <c r="F79" s="217">
        <f t="shared" si="5"/>
        <v>6.4030125223441248</v>
      </c>
      <c r="H79" s="236" t="s">
        <v>314</v>
      </c>
      <c r="I79" s="313">
        <f>SUM(C80:D81,C85:D86)/1000</f>
        <v>2.1935339566844205</v>
      </c>
      <c r="J79" s="313"/>
      <c r="K79" s="313">
        <f>SUM(E80:F81,E85:F86)/1000</f>
        <v>0.15547184873035819</v>
      </c>
      <c r="L79" s="313"/>
      <c r="M79" s="342">
        <f t="shared" ref="M79:M80" si="6">I79*$M$84/1000</f>
        <v>1.7548271653475365</v>
      </c>
      <c r="N79" s="318"/>
      <c r="O79" s="319">
        <f t="shared" ref="O79:O80" si="7">K79*$M$84/1000</f>
        <v>0.12437747898428655</v>
      </c>
      <c r="P79" s="318"/>
    </row>
    <row r="80" spans="1:20" ht="15.75" thickBot="1" x14ac:dyDescent="0.3">
      <c r="A80" s="14" t="s">
        <v>7</v>
      </c>
      <c r="B80" s="88" t="s">
        <v>12</v>
      </c>
      <c r="C80" s="215">
        <f t="shared" si="4"/>
        <v>234.72796688377323</v>
      </c>
      <c r="D80" s="216">
        <f t="shared" si="4"/>
        <v>183.50279076662875</v>
      </c>
      <c r="E80" s="216">
        <f t="shared" si="5"/>
        <v>31.447487707695384</v>
      </c>
      <c r="F80" s="217">
        <f t="shared" si="5"/>
        <v>26.548052015506062</v>
      </c>
      <c r="H80" s="237" t="s">
        <v>14</v>
      </c>
      <c r="I80" s="307">
        <f>SUM(C82:D82,C87:D87)/1000</f>
        <v>2.1550533431269612</v>
      </c>
      <c r="J80" s="307"/>
      <c r="K80" s="307">
        <f>SUM(E82:F82,E87:F87)/1000</f>
        <v>3.1826570724352903E-2</v>
      </c>
      <c r="L80" s="307"/>
      <c r="M80" s="342">
        <f t="shared" si="6"/>
        <v>1.7240426745015689</v>
      </c>
      <c r="N80" s="318"/>
      <c r="O80" s="319">
        <f t="shared" si="7"/>
        <v>2.5461256579482321E-2</v>
      </c>
      <c r="P80" s="318"/>
    </row>
    <row r="81" spans="1:14" ht="15.75" thickTop="1" x14ac:dyDescent="0.25">
      <c r="A81" s="14" t="s">
        <v>7</v>
      </c>
      <c r="B81" s="88" t="s">
        <v>13</v>
      </c>
      <c r="C81" s="215">
        <f t="shared" si="4"/>
        <v>199.41423785717495</v>
      </c>
      <c r="D81" s="216">
        <f t="shared" si="4"/>
        <v>180.36990368756264</v>
      </c>
      <c r="E81" s="216">
        <f t="shared" si="5"/>
        <v>6.2754899654036507</v>
      </c>
      <c r="F81" s="217">
        <f t="shared" si="5"/>
        <v>6.072896105553105</v>
      </c>
    </row>
    <row r="82" spans="1:14" ht="15.75" thickBot="1" x14ac:dyDescent="0.3">
      <c r="A82" s="39" t="s">
        <v>7</v>
      </c>
      <c r="B82" s="89" t="s">
        <v>14</v>
      </c>
      <c r="C82" s="224">
        <f t="shared" si="4"/>
        <v>490.32117218368211</v>
      </c>
      <c r="D82" s="225">
        <f t="shared" si="4"/>
        <v>194.53924831463431</v>
      </c>
      <c r="E82" s="225">
        <f t="shared" si="5"/>
        <v>7.9630528229426787</v>
      </c>
      <c r="F82" s="226">
        <f t="shared" si="5"/>
        <v>4.4734795460842651</v>
      </c>
    </row>
    <row r="83" spans="1:14" x14ac:dyDescent="0.25">
      <c r="A83" s="38" t="s">
        <v>15</v>
      </c>
      <c r="B83" s="90" t="s">
        <v>8</v>
      </c>
      <c r="C83" s="221">
        <f t="shared" si="4"/>
        <v>513.79781869698411</v>
      </c>
      <c r="D83" s="222">
        <f t="shared" si="4"/>
        <v>495.98651022289312</v>
      </c>
      <c r="E83" s="222">
        <f t="shared" si="5"/>
        <v>83.630773426595468</v>
      </c>
      <c r="F83" s="223">
        <f t="shared" si="5"/>
        <v>52.387536230197213</v>
      </c>
    </row>
    <row r="84" spans="1:14" x14ac:dyDescent="0.25">
      <c r="A84" s="14" t="s">
        <v>15</v>
      </c>
      <c r="B84" s="88" t="s">
        <v>11</v>
      </c>
      <c r="C84" s="215">
        <f t="shared" ref="C84:C87" si="8">SUM(C70,E70,G70,I70)</f>
        <v>18.987641824871332</v>
      </c>
      <c r="D84" s="216">
        <f t="shared" ref="D84:D87" si="9">SUM(D70,F70,H70,J70)</f>
        <v>27.917663237936143</v>
      </c>
      <c r="E84" s="216">
        <f t="shared" ref="E84:E87" si="10">SUM(M70,O70,Q70,S70)</f>
        <v>0.40979751348643123</v>
      </c>
      <c r="F84" s="217">
        <f t="shared" ref="F84:F87" si="11">SUM(N70,P70,R70,T70)</f>
        <v>0.26208404448741141</v>
      </c>
      <c r="M84">
        <v>800</v>
      </c>
      <c r="N84" t="s">
        <v>381</v>
      </c>
    </row>
    <row r="85" spans="1:14" x14ac:dyDescent="0.25">
      <c r="A85" s="14" t="s">
        <v>15</v>
      </c>
      <c r="B85" s="88" t="s">
        <v>12</v>
      </c>
      <c r="C85" s="215">
        <f t="shared" si="8"/>
        <v>601.70129381631295</v>
      </c>
      <c r="D85" s="216">
        <f t="shared" si="9"/>
        <v>595.9361465596063</v>
      </c>
      <c r="E85" s="216">
        <f t="shared" si="10"/>
        <v>44.152081313253355</v>
      </c>
      <c r="F85" s="217">
        <f t="shared" si="11"/>
        <v>36.300360922331961</v>
      </c>
      <c r="M85">
        <f>SUM(M78:O80)</f>
        <v>5.2600054046580187</v>
      </c>
      <c r="N85" t="s">
        <v>382</v>
      </c>
    </row>
    <row r="86" spans="1:14" x14ac:dyDescent="0.25">
      <c r="A86" s="14" t="s">
        <v>15</v>
      </c>
      <c r="B86" s="88" t="s">
        <v>13</v>
      </c>
      <c r="C86" s="215">
        <f t="shared" si="8"/>
        <v>84.378606583642579</v>
      </c>
      <c r="D86" s="216">
        <f t="shared" si="9"/>
        <v>113.50301052971895</v>
      </c>
      <c r="E86" s="216">
        <f t="shared" si="10"/>
        <v>1.9626715825017014</v>
      </c>
      <c r="F86" s="217">
        <f t="shared" si="11"/>
        <v>2.7128091181129435</v>
      </c>
    </row>
    <row r="87" spans="1:14" ht="15.75" thickBot="1" x14ac:dyDescent="0.3">
      <c r="A87" s="29" t="s">
        <v>15</v>
      </c>
      <c r="B87" s="91" t="s">
        <v>14</v>
      </c>
      <c r="C87" s="218">
        <f t="shared" si="8"/>
        <v>1072.4464519502901</v>
      </c>
      <c r="D87" s="219">
        <f t="shared" si="9"/>
        <v>397.7464706783544</v>
      </c>
      <c r="E87" s="219">
        <f t="shared" si="10"/>
        <v>12.615248619665064</v>
      </c>
      <c r="F87" s="220">
        <f t="shared" si="11"/>
        <v>6.7747897356608933</v>
      </c>
    </row>
    <row r="88" spans="1:14" ht="15.75" thickTop="1" x14ac:dyDescent="0.25"/>
  </sheetData>
  <mergeCells count="42">
    <mergeCell ref="I80:J80"/>
    <mergeCell ref="K80:L80"/>
    <mergeCell ref="W63:Y63"/>
    <mergeCell ref="W64:Y64"/>
    <mergeCell ref="I77:J77"/>
    <mergeCell ref="K77:L77"/>
    <mergeCell ref="I78:J78"/>
    <mergeCell ref="K78:L78"/>
    <mergeCell ref="I79:J79"/>
    <mergeCell ref="K79:L79"/>
    <mergeCell ref="M78:N78"/>
    <mergeCell ref="M79:N79"/>
    <mergeCell ref="M80:N80"/>
    <mergeCell ref="O78:P78"/>
    <mergeCell ref="O79:P79"/>
    <mergeCell ref="O80:P80"/>
    <mergeCell ref="A61:A63"/>
    <mergeCell ref="B61:B63"/>
    <mergeCell ref="C61:T61"/>
    <mergeCell ref="C75:F75"/>
    <mergeCell ref="C76:D76"/>
    <mergeCell ref="E76:F76"/>
    <mergeCell ref="I76:L76"/>
    <mergeCell ref="A46:A48"/>
    <mergeCell ref="B46:B48"/>
    <mergeCell ref="C46:T46"/>
    <mergeCell ref="I34:J34"/>
    <mergeCell ref="K34:L34"/>
    <mergeCell ref="I35:J35"/>
    <mergeCell ref="K35:L35"/>
    <mergeCell ref="I36:J36"/>
    <mergeCell ref="K36:L36"/>
    <mergeCell ref="I32:L32"/>
    <mergeCell ref="I33:J33"/>
    <mergeCell ref="K33:L33"/>
    <mergeCell ref="A3:A5"/>
    <mergeCell ref="B3:B5"/>
    <mergeCell ref="C3:T3"/>
    <mergeCell ref="C19:T19"/>
    <mergeCell ref="C31:F31"/>
    <mergeCell ref="C32:D32"/>
    <mergeCell ref="E32:F3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Y764"/>
  <sheetViews>
    <sheetView topLeftCell="BP241" zoomScale="70" zoomScaleNormal="70" workbookViewId="0">
      <selection activeCell="BX4" sqref="BX4"/>
    </sheetView>
  </sheetViews>
  <sheetFormatPr defaultRowHeight="15" x14ac:dyDescent="0.25"/>
  <cols>
    <col min="1" max="1" width="5.28515625" bestFit="1" customWidth="1"/>
    <col min="2" max="2" width="20.42578125" bestFit="1" customWidth="1"/>
    <col min="3" max="14" width="12.7109375" customWidth="1"/>
    <col min="15" max="25" width="10.7109375" customWidth="1"/>
    <col min="26" max="43" width="16.7109375" customWidth="1"/>
    <col min="58" max="58" width="11.140625" bestFit="1" customWidth="1"/>
    <col min="59" max="59" width="22.85546875" bestFit="1" customWidth="1"/>
    <col min="60" max="60" width="22.42578125" bestFit="1" customWidth="1"/>
    <col min="61" max="61" width="15.28515625" bestFit="1" customWidth="1"/>
    <col min="62" max="62" width="14.5703125" bestFit="1" customWidth="1"/>
    <col min="63" max="63" width="13.85546875" bestFit="1" customWidth="1"/>
    <col min="64" max="64" width="33" style="2" bestFit="1" customWidth="1"/>
    <col min="65" max="66" width="24.85546875" bestFit="1" customWidth="1"/>
    <col min="67" max="67" width="24.42578125" bestFit="1" customWidth="1"/>
    <col min="68" max="69" width="24.85546875" bestFit="1" customWidth="1"/>
    <col min="70" max="70" width="24.42578125" bestFit="1" customWidth="1"/>
    <col min="71" max="71" width="24.85546875" bestFit="1" customWidth="1"/>
    <col min="72" max="72" width="33" bestFit="1" customWidth="1"/>
    <col min="73" max="73" width="28.140625" bestFit="1" customWidth="1"/>
    <col min="74" max="74" width="24" customWidth="1"/>
    <col min="75" max="75" width="29.7109375" bestFit="1" customWidth="1"/>
    <col min="76" max="76" width="54.28515625" bestFit="1" customWidth="1"/>
    <col min="79" max="79" width="11.140625" bestFit="1" customWidth="1"/>
    <col min="80" max="80" width="15.28515625" bestFit="1" customWidth="1"/>
    <col min="81" max="81" width="22.42578125" bestFit="1" customWidth="1"/>
    <col min="82" max="82" width="22.85546875" bestFit="1" customWidth="1"/>
    <col min="83" max="83" width="17.42578125" bestFit="1" customWidth="1"/>
    <col min="84" max="84" width="13.85546875" bestFit="1" customWidth="1"/>
    <col min="85" max="85" width="32.140625" bestFit="1" customWidth="1"/>
  </cols>
  <sheetData>
    <row r="2" spans="1:77" x14ac:dyDescent="0.25">
      <c r="BL2" s="2" t="s">
        <v>370</v>
      </c>
      <c r="BM2" s="2" t="s">
        <v>370</v>
      </c>
      <c r="BN2" s="2" t="s">
        <v>370</v>
      </c>
      <c r="BO2" s="2" t="s">
        <v>371</v>
      </c>
      <c r="BP2" s="2" t="s">
        <v>371</v>
      </c>
      <c r="BQ2" s="2" t="s">
        <v>371</v>
      </c>
      <c r="BR2" s="2" t="s">
        <v>372</v>
      </c>
      <c r="BS2" s="2" t="s">
        <v>372</v>
      </c>
      <c r="BT2" s="2" t="s">
        <v>372</v>
      </c>
      <c r="BU2" s="179" t="s">
        <v>374</v>
      </c>
    </row>
    <row r="3" spans="1:77" x14ac:dyDescent="0.25">
      <c r="C3" s="318" t="s">
        <v>356</v>
      </c>
      <c r="D3" s="311"/>
      <c r="E3" s="311"/>
      <c r="F3" s="311"/>
      <c r="G3" s="311"/>
      <c r="H3" s="311"/>
      <c r="I3" s="311"/>
      <c r="J3" s="311"/>
      <c r="K3" s="311"/>
      <c r="L3" s="311"/>
      <c r="M3" s="311"/>
      <c r="N3" s="319"/>
      <c r="O3" s="318" t="s">
        <v>356</v>
      </c>
      <c r="P3" s="311"/>
      <c r="Q3" s="311"/>
      <c r="R3" s="311"/>
      <c r="S3" s="311"/>
      <c r="T3" s="311"/>
      <c r="U3" s="311"/>
      <c r="V3" s="311"/>
      <c r="W3" s="311"/>
      <c r="X3" s="311"/>
      <c r="Y3" s="311"/>
      <c r="Z3" s="319"/>
      <c r="AA3" s="318" t="s">
        <v>356</v>
      </c>
      <c r="AB3" s="311"/>
      <c r="AC3" s="311"/>
      <c r="AD3" s="311"/>
      <c r="AE3" s="311"/>
      <c r="AF3" s="311"/>
      <c r="AG3" s="311"/>
      <c r="AH3" s="311"/>
      <c r="AI3" s="311"/>
      <c r="AJ3" s="311"/>
      <c r="AK3" s="311"/>
      <c r="AL3" s="319"/>
      <c r="BF3" t="s">
        <v>0</v>
      </c>
      <c r="BG3" t="s">
        <v>3</v>
      </c>
      <c r="BH3" t="s">
        <v>2</v>
      </c>
      <c r="BI3" t="s">
        <v>1</v>
      </c>
      <c r="BJ3" t="s">
        <v>325</v>
      </c>
      <c r="BK3" t="s">
        <v>5</v>
      </c>
      <c r="BL3" s="122" t="s">
        <v>326</v>
      </c>
      <c r="BM3" t="s">
        <v>327</v>
      </c>
      <c r="BN3" t="s">
        <v>328</v>
      </c>
      <c r="BO3" t="s">
        <v>329</v>
      </c>
      <c r="BP3" t="s">
        <v>330</v>
      </c>
      <c r="BQ3" t="s">
        <v>331</v>
      </c>
      <c r="BR3" t="s">
        <v>332</v>
      </c>
      <c r="BS3" t="s">
        <v>333</v>
      </c>
      <c r="BT3" t="s">
        <v>334</v>
      </c>
      <c r="BU3" t="s">
        <v>362</v>
      </c>
      <c r="BV3" t="s">
        <v>375</v>
      </c>
      <c r="BW3" t="s">
        <v>373</v>
      </c>
      <c r="BX3" t="s">
        <v>376</v>
      </c>
    </row>
    <row r="4" spans="1:77" x14ac:dyDescent="0.25">
      <c r="C4" s="318" t="s">
        <v>338</v>
      </c>
      <c r="D4" s="311"/>
      <c r="E4" s="311"/>
      <c r="F4" s="311"/>
      <c r="G4" s="311"/>
      <c r="H4" s="311"/>
      <c r="I4" s="311"/>
      <c r="J4" s="311"/>
      <c r="K4" s="311"/>
      <c r="L4" s="311"/>
      <c r="M4" s="311"/>
      <c r="N4" s="319"/>
      <c r="O4" s="318" t="s">
        <v>340</v>
      </c>
      <c r="P4" s="311"/>
      <c r="Q4" s="311"/>
      <c r="R4" s="311"/>
      <c r="S4" s="311"/>
      <c r="T4" s="311"/>
      <c r="U4" s="311"/>
      <c r="V4" s="311"/>
      <c r="W4" s="311"/>
      <c r="X4" s="311"/>
      <c r="Y4" s="311"/>
      <c r="Z4" s="319"/>
      <c r="AA4" s="318" t="s">
        <v>339</v>
      </c>
      <c r="AB4" s="311"/>
      <c r="AC4" s="311"/>
      <c r="AD4" s="311"/>
      <c r="AE4" s="311"/>
      <c r="AF4" s="311"/>
      <c r="AG4" s="311"/>
      <c r="AH4" s="311"/>
      <c r="AI4" s="311"/>
      <c r="AJ4" s="311"/>
      <c r="AK4" s="311"/>
      <c r="AL4" s="319"/>
      <c r="BF4">
        <v>1</v>
      </c>
      <c r="BG4">
        <v>110</v>
      </c>
      <c r="BH4" t="s">
        <v>8</v>
      </c>
      <c r="BI4" t="s">
        <v>7</v>
      </c>
      <c r="BJ4" t="s">
        <v>44</v>
      </c>
      <c r="BK4">
        <v>9</v>
      </c>
      <c r="BL4" s="254">
        <v>60.109535188651897</v>
      </c>
      <c r="BM4" s="81">
        <v>24.013455477743801</v>
      </c>
      <c r="BN4" s="81">
        <v>14.408073286646299</v>
      </c>
      <c r="BO4" s="81">
        <v>60.109535188651897</v>
      </c>
      <c r="BP4" s="81">
        <v>24.013455477743801</v>
      </c>
      <c r="BQ4" s="81">
        <v>14.408073286646299</v>
      </c>
      <c r="BR4" s="81">
        <v>60.109535188651897</v>
      </c>
      <c r="BS4" s="81">
        <v>24.013455477743801</v>
      </c>
      <c r="BT4" s="81">
        <v>14.408073286646299</v>
      </c>
      <c r="BU4" s="81">
        <v>2337.2645999961401</v>
      </c>
      <c r="BV4" s="81">
        <f>0.3*BU4</f>
        <v>701.17937999884202</v>
      </c>
      <c r="BW4">
        <f>BL4/0.7</f>
        <v>85.870764555217008</v>
      </c>
      <c r="BX4" s="255">
        <f>BW4/BV4</f>
        <v>0.12246618626371873</v>
      </c>
    </row>
    <row r="5" spans="1:77" x14ac:dyDescent="0.25">
      <c r="C5" s="318" t="s">
        <v>335</v>
      </c>
      <c r="D5" s="311"/>
      <c r="E5" s="311"/>
      <c r="F5" s="311"/>
      <c r="G5" s="311" t="s">
        <v>336</v>
      </c>
      <c r="H5" s="311"/>
      <c r="I5" s="311"/>
      <c r="J5" s="311"/>
      <c r="K5" s="311" t="s">
        <v>337</v>
      </c>
      <c r="L5" s="311"/>
      <c r="M5" s="311"/>
      <c r="N5" s="319"/>
      <c r="O5" s="318" t="s">
        <v>335</v>
      </c>
      <c r="P5" s="311"/>
      <c r="Q5" s="311"/>
      <c r="R5" s="311"/>
      <c r="S5" s="311" t="s">
        <v>336</v>
      </c>
      <c r="T5" s="311"/>
      <c r="U5" s="311"/>
      <c r="V5" s="311"/>
      <c r="W5" s="311" t="s">
        <v>337</v>
      </c>
      <c r="X5" s="311"/>
      <c r="Y5" s="311"/>
      <c r="Z5" s="319"/>
      <c r="AA5" s="318" t="s">
        <v>335</v>
      </c>
      <c r="AB5" s="311"/>
      <c r="AC5" s="311"/>
      <c r="AD5" s="311"/>
      <c r="AE5" s="311" t="s">
        <v>336</v>
      </c>
      <c r="AF5" s="311"/>
      <c r="AG5" s="311"/>
      <c r="AH5" s="311"/>
      <c r="AI5" s="311" t="s">
        <v>337</v>
      </c>
      <c r="AJ5" s="311"/>
      <c r="AK5" s="311"/>
      <c r="AL5" s="319"/>
      <c r="BF5">
        <v>2</v>
      </c>
      <c r="BG5">
        <v>110</v>
      </c>
      <c r="BH5" t="s">
        <v>8</v>
      </c>
      <c r="BI5" t="s">
        <v>7</v>
      </c>
      <c r="BJ5" t="s">
        <v>52</v>
      </c>
      <c r="BK5">
        <v>14</v>
      </c>
      <c r="BL5" s="254">
        <v>75.853062425825001</v>
      </c>
      <c r="BM5" s="81">
        <v>28.536537810243601</v>
      </c>
      <c r="BN5" s="81">
        <v>17.121922686146199</v>
      </c>
      <c r="BO5" s="81">
        <v>75.853062425825001</v>
      </c>
      <c r="BP5" s="81">
        <v>28.536537810243601</v>
      </c>
      <c r="BQ5" s="81">
        <v>17.121922686146199</v>
      </c>
      <c r="BR5" s="81">
        <v>75.853062425825001</v>
      </c>
      <c r="BS5" s="81">
        <v>28.536537810243601</v>
      </c>
      <c r="BT5" s="81">
        <v>17.121922686146199</v>
      </c>
      <c r="BU5" s="81">
        <v>4611.68004999399</v>
      </c>
      <c r="BV5" s="81">
        <f t="shared" ref="BV5:BV68" si="0">0.3*BU5</f>
        <v>1383.5040149981969</v>
      </c>
      <c r="BW5">
        <f t="shared" ref="BW5:BW68" si="1">BL5/0.7</f>
        <v>108.36151775117858</v>
      </c>
      <c r="BX5" s="255">
        <f t="shared" ref="BX5:BX68" si="2">BW5/BV5</f>
        <v>7.8323963339795438E-2</v>
      </c>
      <c r="BY5" s="255"/>
    </row>
    <row r="6" spans="1:77" ht="15.75" thickBot="1" x14ac:dyDescent="0.3">
      <c r="C6" s="330" t="s">
        <v>16</v>
      </c>
      <c r="D6" s="322"/>
      <c r="E6" s="323" t="s">
        <v>17</v>
      </c>
      <c r="F6" s="323"/>
      <c r="G6" s="322" t="s">
        <v>16</v>
      </c>
      <c r="H6" s="322"/>
      <c r="I6" s="323" t="s">
        <v>17</v>
      </c>
      <c r="J6" s="323"/>
      <c r="K6" s="322" t="s">
        <v>16</v>
      </c>
      <c r="L6" s="322"/>
      <c r="M6" s="323" t="s">
        <v>17</v>
      </c>
      <c r="N6" s="324"/>
      <c r="O6" s="330" t="s">
        <v>16</v>
      </c>
      <c r="P6" s="322"/>
      <c r="Q6" s="323" t="s">
        <v>17</v>
      </c>
      <c r="R6" s="323"/>
      <c r="S6" s="322" t="s">
        <v>16</v>
      </c>
      <c r="T6" s="322"/>
      <c r="U6" s="323" t="s">
        <v>17</v>
      </c>
      <c r="V6" s="323"/>
      <c r="W6" s="322" t="s">
        <v>16</v>
      </c>
      <c r="X6" s="322"/>
      <c r="Y6" s="323" t="s">
        <v>17</v>
      </c>
      <c r="Z6" s="324"/>
      <c r="AA6" s="330" t="s">
        <v>16</v>
      </c>
      <c r="AB6" s="322"/>
      <c r="AC6" s="323" t="s">
        <v>17</v>
      </c>
      <c r="AD6" s="323"/>
      <c r="AE6" s="322" t="s">
        <v>16</v>
      </c>
      <c r="AF6" s="322"/>
      <c r="AG6" s="323" t="s">
        <v>17</v>
      </c>
      <c r="AH6" s="323"/>
      <c r="AI6" s="322" t="s">
        <v>16</v>
      </c>
      <c r="AJ6" s="322"/>
      <c r="AK6" s="323" t="s">
        <v>17</v>
      </c>
      <c r="AL6" s="324"/>
      <c r="BF6">
        <v>3</v>
      </c>
      <c r="BG6">
        <v>110</v>
      </c>
      <c r="BH6" t="s">
        <v>8</v>
      </c>
      <c r="BI6" t="s">
        <v>7</v>
      </c>
      <c r="BJ6" t="s">
        <v>61</v>
      </c>
      <c r="BK6">
        <v>5</v>
      </c>
      <c r="BL6" s="254">
        <v>25.453754848045001</v>
      </c>
      <c r="BM6" s="81">
        <v>11.0189841325315</v>
      </c>
      <c r="BN6" s="81">
        <v>6.6113904795189304</v>
      </c>
      <c r="BO6" s="81">
        <v>25.453754848045001</v>
      </c>
      <c r="BP6" s="81">
        <v>11.0189841325315</v>
      </c>
      <c r="BQ6" s="81">
        <v>6.6113904795189304</v>
      </c>
      <c r="BR6" s="81">
        <v>25.453754848045001</v>
      </c>
      <c r="BS6" s="81">
        <v>11.0189841325315</v>
      </c>
      <c r="BT6" s="81">
        <v>6.6113904795189304</v>
      </c>
      <c r="BU6" s="81">
        <v>1189.0793499619001</v>
      </c>
      <c r="BV6" s="81">
        <f t="shared" si="0"/>
        <v>356.72380498857001</v>
      </c>
      <c r="BW6">
        <f t="shared" si="1"/>
        <v>36.362506925778575</v>
      </c>
      <c r="BX6" s="255">
        <f t="shared" si="2"/>
        <v>0.10193462397874929</v>
      </c>
      <c r="BY6" s="255"/>
    </row>
    <row r="7" spans="1:77" ht="15.75" thickBot="1" x14ac:dyDescent="0.3">
      <c r="C7" s="92" t="s">
        <v>10</v>
      </c>
      <c r="D7" s="93" t="s">
        <v>9</v>
      </c>
      <c r="E7" s="93" t="s">
        <v>10</v>
      </c>
      <c r="F7" s="94" t="s">
        <v>9</v>
      </c>
      <c r="G7" s="92" t="s">
        <v>10</v>
      </c>
      <c r="H7" s="93" t="s">
        <v>9</v>
      </c>
      <c r="I7" s="93" t="s">
        <v>10</v>
      </c>
      <c r="J7" s="94" t="s">
        <v>9</v>
      </c>
      <c r="K7" s="92" t="s">
        <v>10</v>
      </c>
      <c r="L7" s="93" t="s">
        <v>9</v>
      </c>
      <c r="M7" s="93" t="s">
        <v>10</v>
      </c>
      <c r="N7" s="94" t="s">
        <v>9</v>
      </c>
      <c r="O7" s="92" t="s">
        <v>10</v>
      </c>
      <c r="P7" s="93" t="s">
        <v>9</v>
      </c>
      <c r="Q7" s="93" t="s">
        <v>10</v>
      </c>
      <c r="R7" s="94" t="s">
        <v>9</v>
      </c>
      <c r="S7" s="92" t="s">
        <v>10</v>
      </c>
      <c r="T7" s="93" t="s">
        <v>9</v>
      </c>
      <c r="U7" s="93" t="s">
        <v>10</v>
      </c>
      <c r="V7" s="94" t="s">
        <v>9</v>
      </c>
      <c r="W7" s="92" t="s">
        <v>10</v>
      </c>
      <c r="X7" s="93" t="s">
        <v>9</v>
      </c>
      <c r="Y7" s="93" t="s">
        <v>10</v>
      </c>
      <c r="Z7" s="94" t="s">
        <v>9</v>
      </c>
      <c r="AA7" s="92" t="s">
        <v>10</v>
      </c>
      <c r="AB7" s="93" t="s">
        <v>9</v>
      </c>
      <c r="AC7" s="93" t="s">
        <v>10</v>
      </c>
      <c r="AD7" s="94" t="s">
        <v>9</v>
      </c>
      <c r="AE7" s="92" t="s">
        <v>10</v>
      </c>
      <c r="AF7" s="93" t="s">
        <v>9</v>
      </c>
      <c r="AG7" s="93" t="s">
        <v>10</v>
      </c>
      <c r="AH7" s="94" t="s">
        <v>9</v>
      </c>
      <c r="AI7" s="92" t="s">
        <v>10</v>
      </c>
      <c r="AJ7" s="93" t="s">
        <v>9</v>
      </c>
      <c r="AK7" s="93" t="s">
        <v>10</v>
      </c>
      <c r="AL7" s="94" t="s">
        <v>9</v>
      </c>
      <c r="BF7">
        <v>4</v>
      </c>
      <c r="BG7">
        <v>110</v>
      </c>
      <c r="BH7" t="s">
        <v>8</v>
      </c>
      <c r="BI7" t="s">
        <v>7</v>
      </c>
      <c r="BJ7" t="s">
        <v>63</v>
      </c>
      <c r="BK7">
        <v>1</v>
      </c>
      <c r="BL7" s="254">
        <v>5.3963299109179896</v>
      </c>
      <c r="BM7" s="81">
        <v>2.0838403590690602</v>
      </c>
      <c r="BN7" s="81">
        <v>1.2503042154414299</v>
      </c>
      <c r="BO7" s="81">
        <v>5.3963299109179896</v>
      </c>
      <c r="BP7" s="81">
        <v>2.0838403590690602</v>
      </c>
      <c r="BQ7" s="81">
        <v>1.2503042154414299</v>
      </c>
      <c r="BR7" s="81">
        <v>5.3963299109179896</v>
      </c>
      <c r="BS7" s="81">
        <v>2.0838403590690602</v>
      </c>
      <c r="BT7" s="81">
        <v>1.2503042154414299</v>
      </c>
      <c r="BU7" s="81">
        <v>747.55300000596105</v>
      </c>
      <c r="BV7" s="81">
        <f t="shared" si="0"/>
        <v>224.26590000178831</v>
      </c>
      <c r="BW7">
        <f t="shared" si="1"/>
        <v>7.7090427298828432</v>
      </c>
      <c r="BX7" s="255">
        <f t="shared" si="2"/>
        <v>3.4374564879553114E-2</v>
      </c>
      <c r="BY7" s="255"/>
    </row>
    <row r="8" spans="1:77" x14ac:dyDescent="0.25">
      <c r="A8" s="9" t="s">
        <v>7</v>
      </c>
      <c r="B8" s="10" t="s">
        <v>8</v>
      </c>
      <c r="C8" s="127">
        <f t="shared" ref="C8:C17" si="3">(SUMIFS($BL$4:$BL$764,$BI$4:$BI$764,$A8,$BH$4:$BH$764,$B8,$BJ$4:$BJ$764,"p1",$BG$4:$BG$764,"110")+SUMIFS($BL$4:$BL$764,$BI$4:$BI$764,$A8,$BH$4:$BH$764,$B8,$BJ$4:$BJ$764,"p2",$BG$4:$BG$764,"110")+SUMIFS($BL$4:$BL$764,$BI$4:$BI$764,$A8,$BH$4:$BH$764,$B8,$BJ$4:$BJ$764,"p3",$BG$4:$BG$764,"110")+SUMIFS($BL$4:$BL$764,$BI$4:$BI$764,$A8,$BH$4:$BH$764,$B8,$BJ$4:$BJ$764,"p4",$BG$4:$BG$764,"110")+SUMIFS($BL$4:$BL$764,$BI$4:$BI$764,$A8,$BH$4:$BH$764,$B8,$BJ$4:$BJ$764,"p5",$BG$4:$BG$764,"110")+SUMIFS($BL$4:$BL$764,$BI$4:$BI$764,$A8,$BH$4:$BH$764,$B8,$BJ$4:$BJ$764,"p1",$BG$4:$BG$764,"120")+SUMIFS($BL$4:$BL$764,$BI$4:$BI$764,$A8,$BH$4:$BH$764,$B8,$BJ$4:$BJ$764,"p2",$BG$4:$BG$764,"120")+SUMIFS($BL$4:$BL$764,$BI$4:$BI$764,$A8,$BH$4:$BH$764,$B8,$BJ$4:$BJ$764,"p3",$BG$4:$BG$764,"120")+SUMIFS($BL$4:$BL$764,$BI$4:$BI$764,$A8,$BH$4:$BH$764,$B8,$BJ$4:$BJ$764,"p4",$BG$4:$BG$764,"120")+SUMIFS($BL$4:$BL$764,$BI$4:$BI$764,$A8,$BH$4:$BH$764,$B8,$BJ$4:$BJ$764,"p5",$BG$4:$BG$764,"120")+SUMIFS($BL$4:$BL$764,$BI$4:$BI$764,$A8,$BH$4:$BH$764,$B8,$BJ$4:$BJ$764,"p1",$BG$4:$BG$764,"130")+SUMIFS($BL$4:$BL$764,$BI$4:$BI$764,$A8,$BH$4:$BH$764,$B8,$BJ$4:$BJ$764,"p2",$BG$4:$BG$764,"130")+SUMIFS($BL$4:$BL$764,$BI$4:$BI$764,$A8,$BH$4:$BH$764,$B8,$BJ$4:$BJ$764,"p3",$BG$4:$BG$764,"130")+SUMIFS($BL$4:$BL$764,$BI$4:$BI$764,$A8,$BH$4:$BH$764,$B8,$BJ$4:$BJ$764,"p4",$BG$4:$BG$764,"130")+SUMIFS($BL$4:$BL$764,$BI$4:$BI$764,$A8,$BH$4:$BH$764,$B8,$BJ$4:$BJ$764,"p5",$BG$4:$BG$764,"130")+SUMIFS($BL$4:$BL$764,$BI$4:$BI$764,$A8,$BH$4:$BH$764,$B8,$BJ$4:$BJ$764,"p1",$BG$4:$BG$764,"5101")+SUMIFS($BL$4:$BL$764,$BI$4:$BI$764,$A8,$BH$4:$BH$764,$B8,$BJ$4:$BJ$764,"p2",$BG$4:$BG$764,"5101")+SUMIFS($BL$4:$BL$764,$BI$4:$BI$764,$A8,$BH$4:$BH$764,$B8,$BJ$4:$BJ$764,"p3",$BG$4:$BG$764,"5101")+SUMIFS($BL$4:$BL$764,$BI$4:$BI$764,$A8,$BH$4:$BH$764,$B8,$BJ$4:$BJ$764,"p4",$BG$4:$BG$764,"5101")+SUMIFS($BL$4:$BL$764,$BI$4:$BI$764,$A8,$BH$4:$BH$764,$B8,$BJ$4:$BJ$764,"p5",$BG$4:$BG$764,"5101")+SUMIFS($BL$4:$BL$764,$BI$4:$BI$764,$A8,$BH$4:$BH$764,$B8,$BJ$4:$BJ$764,"p1",$BG$4:$BG$764,"5102")+SUMIFS($BL$4:$BL$764,$BI$4:$BI$764,$A8,$BH$4:$BH$764,$B8,$BJ$4:$BJ$764,"p2",$BG$4:$BG$764,"5102")+SUMIFS($BL$4:$BL$764,$BI$4:$BI$764,$A8,$BH$4:$BH$764,$B8,$BJ$4:$BJ$764,"p3",$BG$4:$BG$764,"5102")+SUMIFS($BL$4:$BL$764,$BI$4:$BI$764,$A8,$BH$4:$BH$764,$B8,$BJ$4:$BJ$764,"p4",$BG$4:$BG$764,"5102")+SUMIFS($BL$4:$BL$764,$BI$4:$BI$764,$A8,$BH$4:$BH$764,$B8,$BJ$4:$BJ$764,"p5",$BG$4:$BG$764,"5102"))/1000</f>
        <v>233.20780823391334</v>
      </c>
      <c r="D8" s="128">
        <f t="shared" ref="D8:D17" si="4">(SUMIFS($BL$4:$BL$764,$BI$4:$BI$764,$A8,$BH$4:$BH$764,$B8,$BJ$4:$BJ$764,"p6",$BG$4:$BG$764,"110")+SUMIFS($BL$4:$BL$764,$BI$4:$BI$764,$A8,$BH$4:$BH$764,$B8,$BJ$4:$BJ$764,"p7",$BG$4:$BG$764,"110")+SUMIFS($BL$4:$BL$764,$BI$4:$BI$764,$A8,$BH$4:$BH$764,$B8,$BJ$4:$BJ$764,"p8",$BG$4:$BG$764,"110")+SUMIFS($BL$4:$BL$764,$BI$4:$BI$764,$A8,$BH$4:$BH$764,$B8,$BJ$4:$BJ$764,"p9",$BG$4:$BG$764,"110")+SUMIFS($BL$4:$BL$764,$BI$4:$BI$764,$A8,$BH$4:$BH$764,$B8,$BJ$4:$BJ$764,"p6",$BG$4:$BG$764,"120")+SUMIFS($BL$4:$BL$764,$BI$4:$BI$764,$A8,$BH$4:$BH$764,$B8,$BJ$4:$BJ$764,"p7",$BG$4:$BG$764,"120")+SUMIFS($BL$4:$BL$764,$BI$4:$BI$764,$A8,$BH$4:$BH$764,$B8,$BJ$4:$BJ$764,"p8",$BG$4:$BG$764,"120")+SUMIFS($BL$4:$BL$764,$BI$4:$BI$764,$A8,$BH$4:$BH$764,$B8,$BJ$4:$BJ$764,"p9",$BG$4:$BG$764,"120")+SUMIFS($BL$4:$BL$764,$BI$4:$BI$764,$A8,$BH$4:$BH$764,$B8,$BJ$4:$BJ$764,"p6",$BG$4:$BG$764,"130")+SUMIFS($BL$4:$BL$764,$BI$4:$BI$764,$A8,$BH$4:$BH$764,$B8,$BJ$4:$BJ$764,"p7",$BG$4:$BG$764,"130")+SUMIFS($BL$4:$BL$764,$BI$4:$BI$764,$A8,$BH$4:$BH$764,$B8,$BJ$4:$BJ$764,"p8",$BG$4:$BG$764,"130")+SUMIFS($BL$4:$BL$764,$BI$4:$BI$764,$A8,$BH$4:$BH$764,$B8,$BJ$4:$BJ$764,"p9",$BG$4:$BG$764,"130")+SUMIFS($BL$4:$BL$764,$BI$4:$BI$764,$A8,$BH$4:$BH$764,$B8,$BJ$4:$BJ$764,"p6",$BG$4:$BG$764,"5101")+SUMIFS($BL$4:$BL$764,$BI$4:$BI$764,$A8,$BH$4:$BH$764,$B8,$BJ$4:$BJ$764,"p7",$BG$4:$BG$764,"5101")+SUMIFS($BL$4:$BL$764,$BI$4:$BI$764,$A8,$BH$4:$BH$764,$B8,$BJ$4:$BJ$764,"p8",$BG$4:$BG$764,"5101")+SUMIFS($BL$4:$BL$764,$BI$4:$BI$764,$A8,$BH$4:$BH$764,$B8,$BJ$4:$BJ$764,"p9",$BG$4:$BG$764,"5101")+SUMIFS($BL$4:$BL$764,$BI$4:$BI$764,$A8,$BH$4:$BH$764,$B8,$BJ$4:$BJ$764,"p6",$BG$4:$BG$764,"5102")+SUMIFS($BL$4:$BL$764,$BI$4:$BI$764,$A8,$BH$4:$BH$764,$B8,$BJ$4:$BJ$764,"p7",$BG$4:$BG$764,"5102")+SUMIFS($BL$4:$BL$764,$BI$4:$BI$764,$A8,$BH$4:$BH$764,$B8,$BJ$4:$BJ$764,"p8",$BG$4:$BG$764,"5102")+SUMIFS($BL$4:$BL$764,$BI$4:$BI$764,$A8,$BH$4:$BH$764,$B8,$BJ$4:$BJ$764,"p9",$BG$4:$BG$764,"5102"))/1000</f>
        <v>71.232159070087533</v>
      </c>
      <c r="E8" s="128">
        <f t="shared" ref="E8:E17" si="5">(SUMIFS($BL$4:$BL$764,$BI$4:$BI$764,$A8,$BH$4:$BH$764,$B8,$BJ$4:$BJ$764,"p1",$BG$4:$BG$764,"140")+SUMIFS($BL$4:$BL$764,$BI$4:$BI$764,$A8,$BH$4:$BH$764,$B8,$BJ$4:$BJ$764,"p2",$BG$4:$BG$764,"140")+SUMIFS($BL$4:$BL$764,$BI$4:$BI$764,$A8,$BH$4:$BH$764,$B8,$BJ$4:$BJ$764,"p3",$BG$4:$BG$764,"140")+SUMIFS($BL$4:$BL$764,$BI$4:$BI$764,$A8,$BH$4:$BH$764,$B8,$BJ$4:$BJ$764,"p4",$BG$4:$BG$764,"140")+SUMIFS($BL$4:$BL$764,$BI$4:$BI$764,$A8,$BH$4:$BH$764,$B8,$BJ$4:$BJ$764,"p5",$BG$4:$BG$764,"140")+SUMIFS($BL$4:$BL$764,$BI$4:$BI$764,$A8,$BH$4:$BH$764,$B8,$BJ$4:$BJ$764,"p1",$BG$4:$BG$764,"150")+SUMIFS($BL$4:$BL$764,$BI$4:$BI$764,$A8,$BH$4:$BH$764,$B8,$BJ$4:$BJ$764,"p2",$BG$4:$BG$764,"150")+SUMIFS($BL$4:$BL$764,$BI$4:$BI$764,$A8,$BH$4:$BH$764,$B8,$BJ$4:$BJ$764,"p3",$BG$4:$BG$764,"150")+SUMIFS($BL$4:$BL$764,$BI$4:$BI$764,$A8,$BH$4:$BH$764,$B8,$BJ$4:$BJ$764,"p4",$BG$4:$BG$764,"150")+SUMIFS($BL$4:$BL$764,$BI$4:$BI$764,$A8,$BH$4:$BH$764,$B8,$BJ$4:$BJ$764,"p5",$BG$4:$BG$764,"150")+SUMIFS($BL$4:$BL$764,$BI$4:$BI$764,$A8,$BH$4:$BH$764,$B8,$BJ$4:$BJ$764,"p1",$BG$4:$BG$764,"160")+SUMIFS($BL$4:$BL$764,$BI$4:$BI$764,$A8,$BH$4:$BH$764,$B8,$BJ$4:$BJ$764,"p2",$BG$4:$BG$764,"160")+SUMIFS($BL$4:$BL$764,$BI$4:$BI$764,$A8,$BH$4:$BH$764,$B8,$BJ$4:$BJ$764,"p3",$BG$4:$BG$764,"160")+SUMIFS($BL$4:$BL$764,$BI$4:$BI$764,$A8,$BH$4:$BH$764,$B8,$BJ$4:$BJ$764,"p4",$BG$4:$BG$764,"160")+SUMIFS($BL$4:$BL$764,$BI$4:$BI$764,$A8,$BH$4:$BH$764,$B8,$BJ$4:$BJ$764,"p5",$BG$4:$BG$764,"160")+SUMIFS($BL$4:$BL$764,$BI$4:$BI$764,$A8,$BH$4:$BH$764,$B8,$BJ$4:$BJ$764,"p1",$BG$4:$BG$764,"190")+SUMIFS($BL$4:$BL$764,$BI$4:$BI$764,$A8,$BH$4:$BH$764,$B8,$BJ$4:$BJ$764,"p2",$BG$4:$BG$764,"190")+SUMIFS($BL$4:$BL$764,$BI$4:$BI$764,$A8,$BH$4:$BH$764,$B8,$BJ$4:$BJ$764,"p3",$BG$4:$BG$764,"190")+SUMIFS($BL$4:$BL$764,$BI$4:$BI$764,$A8,$BH$4:$BH$764,$B8,$BJ$4:$BJ$764,"p4",$BG$4:$BG$764,"190")+SUMIFS($BL$4:$BL$764,$BI$4:$BI$764,$A8,$BH$4:$BH$764,$B8,$BJ$4:$BJ$764,"p5",$BG$4:$BG$764,"190"))/1000</f>
        <v>1012.9835072282879</v>
      </c>
      <c r="F8" s="129">
        <f t="shared" ref="F8:F17" si="6">(SUMIFS($BL$4:$BL$764,$BI$4:$BI$764,$A8,$BH$4:$BH$764,$B8,$BJ$4:$BJ$764,"p6",$BG$4:$BG$764,"140")+SUMIFS($BL$4:$BL$764,$BI$4:$BI$764,$A8,$BH$4:$BH$764,$B8,$BJ$4:$BJ$764,"p7",$BG$4:$BG$764,"140")+SUMIFS($BL$4:$BL$764,$BI$4:$BI$764,$A8,$BH$4:$BH$764,$B8,$BJ$4:$BJ$764,"p8",$BG$4:$BG$764,"140")+SUMIFS($BL$4:$BL$764,$BI$4:$BI$764,$A8,$BH$4:$BH$764,$B8,$BJ$4:$BJ$764,"p9",$BG$4:$BG$764,"140")+SUMIFS($BL$4:$BL$764,$BI$4:$BI$764,$A8,$BH$4:$BH$764,$B8,$BJ$4:$BJ$764,"p6",$BG$4:$BG$764,"150")+SUMIFS($BL$4:$BL$764,$BI$4:$BI$764,$A8,$BH$4:$BH$764,$B8,$BJ$4:$BJ$764,"p7",$BG$4:$BG$764,"150")+SUMIFS($BL$4:$BL$764,$BI$4:$BI$764,$A8,$BH$4:$BH$764,$B8,$BJ$4:$BJ$764,"p8",$BG$4:$BG$764,"150")+SUMIFS($BL$4:$BL$764,$BI$4:$BI$764,$A8,$BH$4:$BH$764,$B8,$BJ$4:$BJ$764,"p9",$BG$4:$BG$764,"150")+SUMIFS($BL$4:$BL$764,$BI$4:$BI$764,$A8,$BH$4:$BH$764,$B8,$BJ$4:$BJ$764,"p6",$BG$4:$BG$764,"160")+SUMIFS($BL$4:$BL$764,$BI$4:$BI$764,$A8,$BH$4:$BH$764,$B8,$BJ$4:$BJ$764,"p7",$BG$4:$BG$764,"160")+SUMIFS($BL$4:$BL$764,$BI$4:$BI$764,$A8,$BH$4:$BH$764,$B8,$BJ$4:$BJ$764,"p8",$BG$4:$BG$764,"160")+SUMIFS($BL$4:$BL$764,$BI$4:$BI$764,$A8,$BH$4:$BH$764,$B8,$BJ$4:$BJ$764,"p9",$BG$4:$BG$764,"160")+SUMIFS($BL$4:$BL$764,$BI$4:$BI$764,$A8,$BH$4:$BH$764,$B8,$BJ$4:$BJ$764,"p6",$BG$4:$BG$764,"190")+SUMIFS($BL$4:$BL$764,$BI$4:$BI$764,$A8,$BH$4:$BH$764,$B8,$BJ$4:$BJ$764,"p7",$BG$4:$BG$764,"190")+SUMIFS($BL$4:$BL$764,$BI$4:$BI$764,$A8,$BH$4:$BH$764,$B8,$BJ$4:$BJ$764,"p8",$BG$4:$BG$764,"190")+SUMIFS($BL$4:$BL$764,$BI$4:$BI$764,$A8,$BH$4:$BH$764,$B8,$BJ$4:$BJ$764,"p9",$BG$4:$BG$764,"190"))/1000</f>
        <v>214.25450630806299</v>
      </c>
      <c r="G8" s="127">
        <f t="shared" ref="G8:G17" si="7">(SUMIFS($BO$4:$BO$764,$BI$4:$BI$764,$A8,$BH$4:$BH$764,$B8,$BJ$4:$BJ$764,"p1",$BG$4:$BG$764,"110")+SUMIFS($BO$4:$BO$764,$BI$4:$BI$764,$A8,$BH$4:$BH$764,$B8,$BJ$4:$BJ$764,"p2",$BG$4:$BG$764,"110")+SUMIFS($BO$4:$BO$764,$BI$4:$BI$764,$A8,$BH$4:$BH$764,$B8,$BJ$4:$BJ$764,"p3",$BG$4:$BG$764,"110")+SUMIFS($BO$4:$BO$764,$BI$4:$BI$764,$A8,$BH$4:$BH$764,$B8,$BJ$4:$BJ$764,"p4",$BG$4:$BG$764,"110")+SUMIFS($BO$4:$BO$764,$BI$4:$BI$764,$A8,$BH$4:$BH$764,$B8,$BJ$4:$BJ$764,"p5",$BG$4:$BG$764,"110")+SUMIFS($BO$4:$BO$764,$BI$4:$BI$764,$A8,$BH$4:$BH$764,$B8,$BJ$4:$BJ$764,"p1",$BG$4:$BG$764,"120")+SUMIFS($BO$4:$BO$764,$BI$4:$BI$764,$A8,$BH$4:$BH$764,$B8,$BJ$4:$BJ$764,"p2",$BG$4:$BG$764,"120")+SUMIFS($BO$4:$BO$764,$BI$4:$BI$764,$A8,$BH$4:$BH$764,$B8,$BJ$4:$BJ$764,"p3",$BG$4:$BG$764,"120")+SUMIFS($BO$4:$BO$764,$BI$4:$BI$764,$A8,$BH$4:$BH$764,$B8,$BJ$4:$BJ$764,"p4",$BG$4:$BG$764,"120")+SUMIFS($BO$4:$BO$764,$BI$4:$BI$764,$A8,$BH$4:$BH$764,$B8,$BJ$4:$BJ$764,"p5",$BG$4:$BG$764,"120")+SUMIFS($BO$4:$BO$764,$BI$4:$BI$764,$A8,$BH$4:$BH$764,$B8,$BJ$4:$BJ$764,"p1",$BG$4:$BG$764,"130")+SUMIFS($BO$4:$BO$764,$BI$4:$BI$764,$A8,$BH$4:$BH$764,$B8,$BJ$4:$BJ$764,"p2",$BG$4:$BG$764,"130")+SUMIFS($BO$4:$BO$764,$BI$4:$BI$764,$A8,$BH$4:$BH$764,$B8,$BJ$4:$BJ$764,"p3",$BG$4:$BG$764,"130")+SUMIFS($BO$4:$BO$764,$BI$4:$BI$764,$A8,$BH$4:$BH$764,$B8,$BJ$4:$BJ$764,"p4",$BG$4:$BG$764,"130")+SUMIFS($BO$4:$BO$764,$BI$4:$BI$764,$A8,$BH$4:$BH$764,$B8,$BJ$4:$BJ$764,"p5",$BG$4:$BG$764,"130")+SUMIFS($BO$4:$BO$764,$BI$4:$BI$764,$A8,$BH$4:$BH$764,$B8,$BJ$4:$BJ$764,"p1",$BG$4:$BG$764,"5101")+SUMIFS($BO$4:$BO$764,$BI$4:$BI$764,$A8,$BH$4:$BH$764,$B8,$BJ$4:$BJ$764,"p2",$BG$4:$BG$764,"5101")+SUMIFS($BO$4:$BO$764,$BI$4:$BI$764,$A8,$BH$4:$BH$764,$B8,$BJ$4:$BJ$764,"p3",$BG$4:$BG$764,"5101")+SUMIFS($BO$4:$BO$764,$BI$4:$BI$764,$A8,$BH$4:$BH$764,$B8,$BJ$4:$BJ$764,"p4",$BG$4:$BG$764,"5101")+SUMIFS($BO$4:$BO$764,$BI$4:$BI$764,$A8,$BH$4:$BH$764,$B8,$BJ$4:$BJ$764,"p5",$BG$4:$BG$764,"5101")+SUMIFS($BO$4:$BO$764,$BI$4:$BI$764,$A8,$BH$4:$BH$764,$B8,$BJ$4:$BJ$764,"p1",$BG$4:$BG$764,"5102")+SUMIFS($BO$4:$BO$764,$BI$4:$BI$764,$A8,$BH$4:$BH$764,$B8,$BJ$4:$BJ$764,"p2",$BG$4:$BG$764,"5102")+SUMIFS($BO$4:$BO$764,$BI$4:$BI$764,$A8,$BH$4:$BH$764,$B8,$BJ$4:$BJ$764,"p3",$BG$4:$BG$764,"5102")+SUMIFS($BO$4:$BO$764,$BI$4:$BI$764,$A8,$BH$4:$BH$764,$B8,$BJ$4:$BJ$764,"p4",$BG$4:$BG$764,"5102")+SUMIFS($BO$4:$BO$764,$BI$4:$BI$764,$A8,$BH$4:$BH$764,$B8,$BJ$4:$BJ$764,"p5",$BG$4:$BG$764,"5102"))/1000</f>
        <v>233.21485221696497</v>
      </c>
      <c r="H8" s="128">
        <f t="shared" ref="H8:H17" si="8">(SUMIFS($BO$4:$BO$764,$BI$4:$BI$764,$A8,$BH$4:$BH$764,$B8,$BJ$4:$BJ$764,"p6",$BG$4:$BG$764,"110")+SUMIFS($BO$4:$BO$764,$BI$4:$BI$764,$A8,$BH$4:$BH$764,$B8,$BJ$4:$BJ$764,"p7",$BG$4:$BG$764,"110")+SUMIFS($BO$4:$BO$764,$BI$4:$BI$764,$A8,$BH$4:$BH$764,$B8,$BJ$4:$BJ$764,"p8",$BG$4:$BG$764,"110")+SUMIFS($BO$4:$BO$764,$BI$4:$BI$764,$A8,$BH$4:$BH$764,$B8,$BJ$4:$BJ$764,"p9",$BG$4:$BG$764,"110")+SUMIFS($BO$4:$BO$764,$BI$4:$BI$764,$A8,$BH$4:$BH$764,$B8,$BJ$4:$BJ$764,"p6",$BG$4:$BG$764,"120")+SUMIFS($BO$4:$BO$764,$BI$4:$BI$764,$A8,$BH$4:$BH$764,$B8,$BJ$4:$BJ$764,"p7",$BG$4:$BG$764,"120")+SUMIFS($BO$4:$BO$764,$BI$4:$BI$764,$A8,$BH$4:$BH$764,$B8,$BJ$4:$BJ$764,"p8",$BG$4:$BG$764,"120")+SUMIFS($BO$4:$BO$764,$BI$4:$BI$764,$A8,$BH$4:$BH$764,$B8,$BJ$4:$BJ$764,"p9",$BG$4:$BG$764,"120")+SUMIFS($BO$4:$BO$764,$BI$4:$BI$764,$A8,$BH$4:$BH$764,$B8,$BJ$4:$BJ$764,"p6",$BG$4:$BG$764,"130")+SUMIFS($BO$4:$BO$764,$BI$4:$BI$764,$A8,$BH$4:$BH$764,$B8,$BJ$4:$BJ$764,"p7",$BG$4:$BG$764,"130")+SUMIFS($BO$4:$BO$764,$BI$4:$BI$764,$A8,$BH$4:$BH$764,$B8,$BJ$4:$BJ$764,"p8",$BG$4:$BG$764,"130")+SUMIFS($BO$4:$BO$764,$BI$4:$BI$764,$A8,$BH$4:$BH$764,$B8,$BJ$4:$BJ$764,"p9",$BG$4:$BG$764,"130")+SUMIFS($BO$4:$BO$764,$BI$4:$BI$764,$A8,$BH$4:$BH$764,$B8,$BJ$4:$BJ$764,"p6",$BG$4:$BG$764,"5101")+SUMIFS($BO$4:$BO$764,$BI$4:$BI$764,$A8,$BH$4:$BH$764,$B8,$BJ$4:$BJ$764,"p7",$BG$4:$BG$764,"5101")+SUMIFS($BO$4:$BO$764,$BI$4:$BI$764,$A8,$BH$4:$BH$764,$B8,$BJ$4:$BJ$764,"p8",$BG$4:$BG$764,"5101")+SUMIFS($BO$4:$BO$764,$BI$4:$BI$764,$A8,$BH$4:$BH$764,$B8,$BJ$4:$BJ$764,"p9",$BG$4:$BG$764,"5101")+SUMIFS($BO$4:$BO$764,$BI$4:$BI$764,$A8,$BH$4:$BH$764,$B8,$BJ$4:$BJ$764,"p6",$BG$4:$BG$764,"5102")+SUMIFS($BO$4:$BO$764,$BI$4:$BI$764,$A8,$BH$4:$BH$764,$B8,$BJ$4:$BJ$764,"p7",$BG$4:$BG$764,"5102")+SUMIFS($BO$4:$BO$764,$BI$4:$BI$764,$A8,$BH$4:$BH$764,$B8,$BJ$4:$BJ$764,"p8",$BG$4:$BG$764,"5102")+SUMIFS($BO$4:$BO$764,$BI$4:$BI$764,$A8,$BH$4:$BH$764,$B8,$BJ$4:$BJ$764,"p9",$BG$4:$BG$764,"5102"))/1000</f>
        <v>71.234637919660599</v>
      </c>
      <c r="I8" s="128">
        <f t="shared" ref="I8:I17" si="9">(SUMIFS($BO$4:$BO$764,$BI$4:$BI$764,$A8,$BH$4:$BH$764,$B8,$BJ$4:$BJ$764,"p1",$BG$4:$BG$764,"140")+SUMIFS($BO$4:$BO$764,$BI$4:$BI$764,$A8,$BH$4:$BH$764,$B8,$BJ$4:$BJ$764,"p2",$BG$4:$BG$764,"140")+SUMIFS($BO$4:$BO$764,$BI$4:$BI$764,$A8,$BH$4:$BH$764,$B8,$BJ$4:$BJ$764,"p3",$BG$4:$BG$764,"140")+SUMIFS($BO$4:$BO$764,$BI$4:$BI$764,$A8,$BH$4:$BH$764,$B8,$BJ$4:$BJ$764,"p4",$BG$4:$BG$764,"140")+SUMIFS($BO$4:$BO$764,$BI$4:$BI$764,$A8,$BH$4:$BH$764,$B8,$BJ$4:$BJ$764,"p5",$BG$4:$BG$764,"140")+SUMIFS($BO$4:$BO$764,$BI$4:$BI$764,$A8,$BH$4:$BH$764,$B8,$BJ$4:$BJ$764,"p1",$BG$4:$BG$764,"150")+SUMIFS($BO$4:$BO$764,$BI$4:$BI$764,$A8,$BH$4:$BH$764,$B8,$BJ$4:$BJ$764,"p2",$BG$4:$BG$764,"150")+SUMIFS($BO$4:$BO$764,$BI$4:$BI$764,$A8,$BH$4:$BH$764,$B8,$BJ$4:$BJ$764,"p3",$BG$4:$BG$764,"150")+SUMIFS($BO$4:$BO$764,$BI$4:$BI$764,$A8,$BH$4:$BH$764,$B8,$BJ$4:$BJ$764,"p4",$BG$4:$BG$764,"150")+SUMIFS($BO$4:$BO$764,$BI$4:$BI$764,$A8,$BH$4:$BH$764,$B8,$BJ$4:$BJ$764,"p5",$BG$4:$BG$764,"150")+SUMIFS($BO$4:$BO$764,$BI$4:$BI$764,$A8,$BH$4:$BH$764,$B8,$BJ$4:$BJ$764,"p1",$BG$4:$BG$764,"160")+SUMIFS($BO$4:$BO$764,$BI$4:$BI$764,$A8,$BH$4:$BH$764,$B8,$BJ$4:$BJ$764,"p2",$BG$4:$BG$764,"160")+SUMIFS($BO$4:$BO$764,$BI$4:$BI$764,$A8,$BH$4:$BH$764,$B8,$BJ$4:$BJ$764,"p3",$BG$4:$BG$764,"160")+SUMIFS($BO$4:$BO$764,$BI$4:$BI$764,$A8,$BH$4:$BH$764,$B8,$BJ$4:$BJ$764,"p4",$BG$4:$BG$764,"160")+SUMIFS($BO$4:$BO$764,$BI$4:$BI$764,$A8,$BH$4:$BH$764,$B8,$BJ$4:$BJ$764,"p5",$BG$4:$BG$764,"160")+SUMIFS($BO$4:$BO$764,$BI$4:$BI$764,$A8,$BH$4:$BH$764,$B8,$BJ$4:$BJ$764,"p1",$BG$4:$BG$764,"190")+SUMIFS($BO$4:$BO$764,$BI$4:$BI$764,$A8,$BH$4:$BH$764,$B8,$BJ$4:$BJ$764,"p2",$BG$4:$BG$764,"190")+SUMIFS($BO$4:$BO$764,$BI$4:$BI$764,$A8,$BH$4:$BH$764,$B8,$BJ$4:$BJ$764,"p3",$BG$4:$BG$764,"190")+SUMIFS($BO$4:$BO$764,$BI$4:$BI$764,$A8,$BH$4:$BH$764,$B8,$BJ$4:$BJ$764,"p4",$BG$4:$BG$764,"190")+SUMIFS($BO$4:$BO$764,$BI$4:$BI$764,$A8,$BH$4:$BH$764,$B8,$BJ$4:$BJ$764,"p5",$BG$4:$BG$764,"190"))/1000</f>
        <v>1032.8064654261282</v>
      </c>
      <c r="J8" s="129">
        <f t="shared" ref="J8:J17" si="10">(SUMIFS($BO$4:$BO$764,$BI$4:$BI$764,$A8,$BH$4:$BH$764,$B8,$BJ$4:$BJ$764,"p6",$BG$4:$BG$764,"140")+SUMIFS($BO$4:$BO$764,$BI$4:$BI$764,$A8,$BH$4:$BH$764,$B8,$BJ$4:$BJ$764,"p7",$BG$4:$BG$764,"140")+SUMIFS($BO$4:$BO$764,$BI$4:$BI$764,$A8,$BH$4:$BH$764,$B8,$BJ$4:$BJ$764,"p8",$BG$4:$BG$764,"140")+SUMIFS($BO$4:$BO$764,$BI$4:$BI$764,$A8,$BH$4:$BH$764,$B8,$BJ$4:$BJ$764,"p9",$BG$4:$BG$764,"140")+SUMIFS($BO$4:$BO$764,$BI$4:$BI$764,$A8,$BH$4:$BH$764,$B8,$BJ$4:$BJ$764,"p6",$BG$4:$BG$764,"150")+SUMIFS($BO$4:$BO$764,$BI$4:$BI$764,$A8,$BH$4:$BH$764,$B8,$BJ$4:$BJ$764,"p7",$BG$4:$BG$764,"150")+SUMIFS($BO$4:$BO$764,$BI$4:$BI$764,$A8,$BH$4:$BH$764,$B8,$BJ$4:$BJ$764,"p8",$BG$4:$BG$764,"150")+SUMIFS($BO$4:$BO$764,$BI$4:$BI$764,$A8,$BH$4:$BH$764,$B8,$BJ$4:$BJ$764,"p9",$BG$4:$BG$764,"150")+SUMIFS($BO$4:$BO$764,$BI$4:$BI$764,$A8,$BH$4:$BH$764,$B8,$BJ$4:$BJ$764,"p6",$BG$4:$BG$764,"160")+SUMIFS($BO$4:$BO$764,$BI$4:$BI$764,$A8,$BH$4:$BH$764,$B8,$BJ$4:$BJ$764,"p7",$BG$4:$BG$764,"160")+SUMIFS($BO$4:$BO$764,$BI$4:$BI$764,$A8,$BH$4:$BH$764,$B8,$BJ$4:$BJ$764,"p8",$BG$4:$BG$764,"160")+SUMIFS($BO$4:$BO$764,$BI$4:$BI$764,$A8,$BH$4:$BH$764,$B8,$BJ$4:$BJ$764,"p9",$BG$4:$BG$764,"160")+SUMIFS($BO$4:$BO$764,$BI$4:$BI$764,$A8,$BH$4:$BH$764,$B8,$BJ$4:$BJ$764,"p6",$BG$4:$BG$764,"190")+SUMIFS($BO$4:$BO$764,$BI$4:$BI$764,$A8,$BH$4:$BH$764,$B8,$BJ$4:$BJ$764,"p7",$BG$4:$BG$764,"190")+SUMIFS($BO$4:$BO$764,$BI$4:$BI$764,$A8,$BH$4:$BH$764,$B8,$BJ$4:$BJ$764,"p8",$BG$4:$BG$764,"190")+SUMIFS($BO$4:$BO$764,$BI$4:$BI$764,$A8,$BH$4:$BH$764,$B8,$BJ$4:$BJ$764,"p9",$BG$4:$BG$764,"190"))/1000</f>
        <v>218.65328846355951</v>
      </c>
      <c r="K8" s="127">
        <f t="shared" ref="K8:K17" si="11">(SUMIFS($BR$4:$BR$764,$BI$4:$BI$764,$A8,$BH$4:$BH$764,$B8,$BJ$4:$BJ$764,"p1",$BG$4:$BG$764,"110")+SUMIFS($BR$4:$BR$764,$BI$4:$BI$764,$A8,$BH$4:$BH$764,$B8,$BJ$4:$BJ$764,"p2",$BG$4:$BG$764,"110")+SUMIFS($BR$4:$BR$764,$BI$4:$BI$764,$A8,$BH$4:$BH$764,$B8,$BJ$4:$BJ$764,"p3",$BG$4:$BG$764,"110")+SUMIFS($BR$4:$BR$764,$BI$4:$BI$764,$A8,$BH$4:$BH$764,$B8,$BJ$4:$BJ$764,"p4",$BG$4:$BG$764,"110")+SUMIFS($BR$4:$BR$764,$BI$4:$BI$764,$A8,$BH$4:$BH$764,$B8,$BJ$4:$BJ$764,"p5",$BG$4:$BG$764,"110")+SUMIFS($BR$4:$BR$764,$BI$4:$BI$764,$A8,$BH$4:$BH$764,$B8,$BJ$4:$BJ$764,"p1",$BG$4:$BG$764,"120")+SUMIFS($BR$4:$BR$764,$BI$4:$BI$764,$A8,$BH$4:$BH$764,$B8,$BJ$4:$BJ$764,"p2",$BG$4:$BG$764,"120")+SUMIFS($BR$4:$BR$764,$BI$4:$BI$764,$A8,$BH$4:$BH$764,$B8,$BJ$4:$BJ$764,"p3",$BG$4:$BG$764,"120")+SUMIFS($BR$4:$BR$764,$BI$4:$BI$764,$A8,$BH$4:$BH$764,$B8,$BJ$4:$BJ$764,"p4",$BG$4:$BG$764,"120")+SUMIFS($BR$4:$BR$764,$BI$4:$BI$764,$A8,$BH$4:$BH$764,$B8,$BJ$4:$BJ$764,"p5",$BG$4:$BG$764,"120")+SUMIFS($BR$4:$BR$764,$BI$4:$BI$764,$A8,$BH$4:$BH$764,$B8,$BJ$4:$BJ$764,"p1",$BG$4:$BG$764,"130")+SUMIFS($BR$4:$BR$764,$BI$4:$BI$764,$A8,$BH$4:$BH$764,$B8,$BJ$4:$BJ$764,"p2",$BG$4:$BG$764,"130")+SUMIFS($BR$4:$BR$764,$BI$4:$BI$764,$A8,$BH$4:$BH$764,$B8,$BJ$4:$BJ$764,"p3",$BG$4:$BG$764,"130")+SUMIFS($BR$4:$BR$764,$BI$4:$BI$764,$A8,$BH$4:$BH$764,$B8,$BJ$4:$BJ$764,"p4",$BG$4:$BG$764,"130")+SUMIFS($BR$4:$BR$764,$BI$4:$BI$764,$A8,$BH$4:$BH$764,$B8,$BJ$4:$BJ$764,"p5",$BG$4:$BG$764,"130")+SUMIFS($BR$4:$BR$764,$BI$4:$BI$764,$A8,$BH$4:$BH$764,$B8,$BJ$4:$BJ$764,"p1",$BG$4:$BG$764,"5101")+SUMIFS($BR$4:$BR$764,$BI$4:$BI$764,$A8,$BH$4:$BH$764,$B8,$BJ$4:$BJ$764,"p2",$BG$4:$BG$764,"5101")+SUMIFS($BR$4:$BR$764,$BI$4:$BI$764,$A8,$BH$4:$BH$764,$B8,$BJ$4:$BJ$764,"p3",$BG$4:$BG$764,"5101")+SUMIFS($BR$4:$BR$764,$BI$4:$BI$764,$A8,$BH$4:$BH$764,$B8,$BJ$4:$BJ$764,"p4",$BG$4:$BG$764,"5101")+SUMIFS($BR$4:$BR$764,$BI$4:$BI$764,$A8,$BH$4:$BH$764,$B8,$BJ$4:$BJ$764,"p5",$BG$4:$BG$764,"5101")+SUMIFS($BR$4:$BR$764,$BI$4:$BI$764,$A8,$BH$4:$BH$764,$B8,$BJ$4:$BJ$764,"p1",$BG$4:$BG$764,"5102")+SUMIFS($BR$4:$BR$764,$BI$4:$BI$764,$A8,$BH$4:$BH$764,$B8,$BJ$4:$BJ$764,"p2",$BG$4:$BG$764,"5102")+SUMIFS($BR$4:$BR$764,$BI$4:$BI$764,$A8,$BH$4:$BH$764,$B8,$BJ$4:$BJ$764,"p3",$BG$4:$BG$764,"5102")+SUMIFS($BR$4:$BR$764,$BI$4:$BI$764,$A8,$BH$4:$BH$764,$B8,$BJ$4:$BJ$764,"p4",$BG$4:$BG$764,"5102")+SUMIFS($BR$4:$BR$764,$BI$4:$BI$764,$A8,$BH$4:$BH$764,$B8,$BJ$4:$BJ$764,"p5",$BG$4:$BG$764,"5102"))/1000</f>
        <v>233.21561751632106</v>
      </c>
      <c r="L8" s="128">
        <f t="shared" ref="L8:L17" si="12">(SUMIFS($BR$4:$BR$764,$BI$4:$BI$764,$A8,$BH$4:$BH$764,$B8,$BJ$4:$BJ$764,"p6",$BG$4:$BG$764,"110")+SUMIFS($BR$4:$BR$764,$BI$4:$BI$764,$A8,$BH$4:$BH$764,$B8,$BJ$4:$BJ$764,"p7",$BG$4:$BG$764,"110")+SUMIFS($BR$4:$BR$764,$BI$4:$BI$764,$A8,$BH$4:$BH$764,$B8,$BJ$4:$BJ$764,"p8",$BG$4:$BG$764,"110")+SUMIFS($BR$4:$BR$764,$BI$4:$BI$764,$A8,$BH$4:$BH$764,$B8,$BJ$4:$BJ$764,"p9",$BG$4:$BG$764,"110")+SUMIFS($BR$4:$BR$764,$BI$4:$BI$764,$A8,$BH$4:$BH$764,$B8,$BJ$4:$BJ$764,"p6",$BG$4:$BG$764,"120")+SUMIFS($BR$4:$BR$764,$BI$4:$BI$764,$A8,$BH$4:$BH$764,$B8,$BJ$4:$BJ$764,"p7",$BG$4:$BG$764,"120")+SUMIFS($BR$4:$BR$764,$BI$4:$BI$764,$A8,$BH$4:$BH$764,$B8,$BJ$4:$BJ$764,"p8",$BG$4:$BG$764,"120")+SUMIFS($BR$4:$BR$764,$BI$4:$BI$764,$A8,$BH$4:$BH$764,$B8,$BJ$4:$BJ$764,"p9",$BG$4:$BG$764,"120")+SUMIFS($BR$4:$BR$764,$BI$4:$BI$764,$A8,$BH$4:$BH$764,$B8,$BJ$4:$BJ$764,"p6",$BG$4:$BG$764,"130")+SUMIFS($BR$4:$BR$764,$BI$4:$BI$764,$A8,$BH$4:$BH$764,$B8,$BJ$4:$BJ$764,"p7",$BG$4:$BG$764,"130")+SUMIFS($BR$4:$BR$764,$BI$4:$BI$764,$A8,$BH$4:$BH$764,$B8,$BJ$4:$BJ$764,"p8",$BG$4:$BG$764,"130")+SUMIFS($BR$4:$BR$764,$BI$4:$BI$764,$A8,$BH$4:$BH$764,$B8,$BJ$4:$BJ$764,"p9",$BG$4:$BG$764,"130")+SUMIFS($BR$4:$BR$764,$BI$4:$BI$764,$A8,$BH$4:$BH$764,$B8,$BJ$4:$BJ$764,"p6",$BG$4:$BG$764,"5101")+SUMIFS($BR$4:$BR$764,$BI$4:$BI$764,$A8,$BH$4:$BH$764,$B8,$BJ$4:$BJ$764,"p7",$BG$4:$BG$764,"5101")+SUMIFS($BR$4:$BR$764,$BI$4:$BI$764,$A8,$BH$4:$BH$764,$B8,$BJ$4:$BJ$764,"p8",$BG$4:$BG$764,"5101")+SUMIFS($BR$4:$BR$764,$BI$4:$BI$764,$A8,$BH$4:$BH$764,$B8,$BJ$4:$BJ$764,"p9",$BG$4:$BG$764,"5101")+SUMIFS($BR$4:$BR$764,$BI$4:$BI$764,$A8,$BH$4:$BH$764,$B8,$BJ$4:$BJ$764,"p6",$BG$4:$BG$764,"5102")+SUMIFS($BR$4:$BR$764,$BI$4:$BI$764,$A8,$BH$4:$BH$764,$B8,$BJ$4:$BJ$764,"p7",$BG$4:$BG$764,"5102")+SUMIFS($BR$4:$BR$764,$BI$4:$BI$764,$A8,$BH$4:$BH$764,$B8,$BJ$4:$BJ$764,"p8",$BG$4:$BG$764,"5102")+SUMIFS($BR$4:$BR$764,$BI$4:$BI$764,$A8,$BH$4:$BH$764,$B8,$BJ$4:$BJ$764,"p9",$BG$4:$BG$764,"5102"))/1000</f>
        <v>71.234651391063196</v>
      </c>
      <c r="M8" s="128">
        <f t="shared" ref="M8:M17" si="13">(SUMIFS($BR$4:$BR$764,$BI$4:$BI$764,$A8,$BH$4:$BH$764,$B8,$BJ$4:$BJ$764,"p1",$BG$4:$BG$764,"140")+SUMIFS($BR$4:$BR$764,$BI$4:$BI$764,$A8,$BH$4:$BH$764,$B8,$BJ$4:$BJ$764,"p2",$BG$4:$BG$764,"140")+SUMIFS($BR$4:$BR$764,$BI$4:$BI$764,$A8,$BH$4:$BH$764,$B8,$BJ$4:$BJ$764,"p3",$BG$4:$BG$764,"140")+SUMIFS($BR$4:$BR$764,$BI$4:$BI$764,$A8,$BH$4:$BH$764,$B8,$BJ$4:$BJ$764,"p4",$BG$4:$BG$764,"140")+SUMIFS($BR$4:$BR$764,$BI$4:$BI$764,$A8,$BH$4:$BH$764,$B8,$BJ$4:$BJ$764,"p5",$BG$4:$BG$764,"140")+SUMIFS($BR$4:$BR$764,$BI$4:$BI$764,$A8,$BH$4:$BH$764,$B8,$BJ$4:$BJ$764,"p1",$BG$4:$BG$764,"150")+SUMIFS($BR$4:$BR$764,$BI$4:$BI$764,$A8,$BH$4:$BH$764,$B8,$BJ$4:$BJ$764,"p2",$BG$4:$BG$764,"150")+SUMIFS($BR$4:$BR$764,$BI$4:$BI$764,$A8,$BH$4:$BH$764,$B8,$BJ$4:$BJ$764,"p3",$BG$4:$BG$764,"150")+SUMIFS($BR$4:$BR$764,$BI$4:$BI$764,$A8,$BH$4:$BH$764,$B8,$BJ$4:$BJ$764,"p4",$BG$4:$BG$764,"150")+SUMIFS($BR$4:$BR$764,$BI$4:$BI$764,$A8,$BH$4:$BH$764,$B8,$BJ$4:$BJ$764,"p5",$BG$4:$BG$764,"150")+SUMIFS($BR$4:$BR$764,$BI$4:$BI$764,$A8,$BH$4:$BH$764,$B8,$BJ$4:$BJ$764,"p1",$BG$4:$BG$764,"160")+SUMIFS($BR$4:$BR$764,$BI$4:$BI$764,$A8,$BH$4:$BH$764,$B8,$BJ$4:$BJ$764,"p2",$BG$4:$BG$764,"160")+SUMIFS($BR$4:$BR$764,$BI$4:$BI$764,$A8,$BH$4:$BH$764,$B8,$BJ$4:$BJ$764,"p3",$BG$4:$BG$764,"160")+SUMIFS($BR$4:$BR$764,$BI$4:$BI$764,$A8,$BH$4:$BH$764,$B8,$BJ$4:$BJ$764,"p4",$BG$4:$BG$764,"160")+SUMIFS($BR$4:$BR$764,$BI$4:$BI$764,$A8,$BH$4:$BH$764,$B8,$BJ$4:$BJ$764,"p5",$BG$4:$BG$764,"160")+SUMIFS($BR$4:$BR$764,$BI$4:$BI$764,$A8,$BH$4:$BH$764,$B8,$BJ$4:$BJ$764,"p1",$BG$4:$BG$764,"190")+SUMIFS($BR$4:$BR$764,$BI$4:$BI$764,$A8,$BH$4:$BH$764,$B8,$BJ$4:$BJ$764,"p2",$BG$4:$BG$764,"190")+SUMIFS($BR$4:$BR$764,$BI$4:$BI$764,$A8,$BH$4:$BH$764,$B8,$BJ$4:$BJ$764,"p3",$BG$4:$BG$764,"190")+SUMIFS($BR$4:$BR$764,$BI$4:$BI$764,$A8,$BH$4:$BH$764,$B8,$BJ$4:$BJ$764,"p4",$BG$4:$BG$764,"190")+SUMIFS($BR$4:$BR$764,$BI$4:$BI$764,$A8,$BH$4:$BH$764,$B8,$BJ$4:$BJ$764,"p5",$BG$4:$BG$764,"190"))/1000</f>
        <v>1036.8831365195538</v>
      </c>
      <c r="N8" s="129">
        <f t="shared" ref="N8:N17" si="14">(SUMIFS($BR$4:$BR$764,$BI$4:$BI$764,$A8,$BH$4:$BH$764,$B8,$BJ$4:$BJ$764,"p6",$BG$4:$BG$764,"140")+SUMIFS($BR$4:$BR$764,$BI$4:$BI$764,$A8,$BH$4:$BH$764,$B8,$BJ$4:$BJ$764,"p7",$BG$4:$BG$764,"140")+SUMIFS($BR$4:$BR$764,$BI$4:$BI$764,$A8,$BH$4:$BH$764,$B8,$BJ$4:$BJ$764,"p8",$BG$4:$BG$764,"140")+SUMIFS($BR$4:$BR$764,$BI$4:$BI$764,$A8,$BH$4:$BH$764,$B8,$BJ$4:$BJ$764,"p9",$BG$4:$BG$764,"140")+SUMIFS($BR$4:$BR$764,$BI$4:$BI$764,$A8,$BH$4:$BH$764,$B8,$BJ$4:$BJ$764,"p6",$BG$4:$BG$764,"150")+SUMIFS($BR$4:$BR$764,$BI$4:$BI$764,$A8,$BH$4:$BH$764,$B8,$BJ$4:$BJ$764,"p7",$BG$4:$BG$764,"150")+SUMIFS($BR$4:$BR$764,$BI$4:$BI$764,$A8,$BH$4:$BH$764,$B8,$BJ$4:$BJ$764,"p8",$BG$4:$BG$764,"150")+SUMIFS($BR$4:$BR$764,$BI$4:$BI$764,$A8,$BH$4:$BH$764,$B8,$BJ$4:$BJ$764,"p9",$BG$4:$BG$764,"150")+SUMIFS($BR$4:$BR$764,$BI$4:$BI$764,$A8,$BH$4:$BH$764,$B8,$BJ$4:$BJ$764,"p6",$BG$4:$BG$764,"160")+SUMIFS($BR$4:$BR$764,$BI$4:$BI$764,$A8,$BH$4:$BH$764,$B8,$BJ$4:$BJ$764,"p7",$BG$4:$BG$764,"160")+SUMIFS($BR$4:$BR$764,$BI$4:$BI$764,$A8,$BH$4:$BH$764,$B8,$BJ$4:$BJ$764,"p8",$BG$4:$BG$764,"160")+SUMIFS($BR$4:$BR$764,$BI$4:$BI$764,$A8,$BH$4:$BH$764,$B8,$BJ$4:$BJ$764,"p9",$BG$4:$BG$764,"160")+SUMIFS($BR$4:$BR$764,$BI$4:$BI$764,$A8,$BH$4:$BH$764,$B8,$BJ$4:$BJ$764,"p6",$BG$4:$BG$764,"190")+SUMIFS($BR$4:$BR$764,$BI$4:$BI$764,$A8,$BH$4:$BH$764,$B8,$BJ$4:$BJ$764,"p7",$BG$4:$BG$764,"190")+SUMIFS($BR$4:$BR$764,$BI$4:$BI$764,$A8,$BH$4:$BH$764,$B8,$BJ$4:$BJ$764,"p8",$BG$4:$BG$764,"190")+SUMIFS($BR$4:$BR$764,$BI$4:$BI$764,$A8,$BH$4:$BH$764,$B8,$BJ$4:$BJ$764,"p9",$BG$4:$BG$764,"190"))/1000</f>
        <v>219.83653081989371</v>
      </c>
      <c r="O8" s="127">
        <f t="shared" ref="O8:O17" si="15">(SUMIFS($BM$4:$BM$764,$BI$4:$BI$764,$A8,$BH$4:$BH$764,$B8,$BJ$4:$BJ$764,"p1",$BG$4:$BG$764,"110")+SUMIFS($BM$4:$BM$764,$BI$4:$BI$764,$A8,$BH$4:$BH$764,$B8,$BJ$4:$BJ$764,"p2",$BG$4:$BG$764,"110")+SUMIFS($BM$4:$BM$764,$BI$4:$BI$764,$A8,$BH$4:$BH$764,$B8,$BJ$4:$BJ$764,"p3",$BG$4:$BG$764,"110")+SUMIFS($BM$4:$BM$764,$BI$4:$BI$764,$A8,$BH$4:$BH$764,$B8,$BJ$4:$BJ$764,"p4",$BG$4:$BG$764,"110")+SUMIFS($BM$4:$BM$764,$BI$4:$BI$764,$A8,$BH$4:$BH$764,$B8,$BJ$4:$BJ$764,"p5",$BG$4:$BG$764,"110")+SUMIFS($BM$4:$BM$764,$BI$4:$BI$764,$A8,$BH$4:$BH$764,$B8,$BJ$4:$BJ$764,"p1",$BG$4:$BG$764,"120")+SUMIFS($BM$4:$BM$764,$BI$4:$BI$764,$A8,$BH$4:$BH$764,$B8,$BJ$4:$BJ$764,"p2",$BG$4:$BG$764,"120")+SUMIFS($BM$4:$BM$764,$BI$4:$BI$764,$A8,$BH$4:$BH$764,$B8,$BJ$4:$BJ$764,"p3",$BG$4:$BG$764,"120")+SUMIFS($BM$4:$BM$764,$BI$4:$BI$764,$A8,$BH$4:$BH$764,$B8,$BJ$4:$BJ$764,"p4",$BG$4:$BG$764,"120")+SUMIFS($BM$4:$BM$764,$BI$4:$BI$764,$A8,$BH$4:$BH$764,$B8,$BJ$4:$BJ$764,"p5",$BG$4:$BG$764,"120")+SUMIFS($BM$4:$BM$764,$BI$4:$BI$764,$A8,$BH$4:$BH$764,$B8,$BJ$4:$BJ$764,"p1",$BG$4:$BG$764,"130")+SUMIFS($BM$4:$BM$764,$BI$4:$BI$764,$A8,$BH$4:$BH$764,$B8,$BJ$4:$BJ$764,"p2",$BG$4:$BG$764,"130")+SUMIFS($BM$4:$BM$764,$BI$4:$BI$764,$A8,$BH$4:$BH$764,$B8,$BJ$4:$BJ$764,"p3",$BG$4:$BG$764,"130")+SUMIFS($BM$4:$BM$764,$BI$4:$BI$764,$A8,$BH$4:$BH$764,$B8,$BJ$4:$BJ$764,"p4",$BG$4:$BG$764,"130")+SUMIFS($BM$4:$BM$764,$BI$4:$BI$764,$A8,$BH$4:$BH$764,$B8,$BJ$4:$BJ$764,"p5",$BG$4:$BG$764,"130")+SUMIFS($BM$4:$BM$764,$BI$4:$BI$764,$A8,$BH$4:$BH$764,$B8,$BJ$4:$BJ$764,"p1",$BG$4:$BG$764,"5101")+SUMIFS($BM$4:$BM$764,$BI$4:$BI$764,$A8,$BH$4:$BH$764,$B8,$BJ$4:$BJ$764,"p2",$BG$4:$BG$764,"5101")+SUMIFS($BM$4:$BM$764,$BI$4:$BI$764,$A8,$BH$4:$BH$764,$B8,$BJ$4:$BJ$764,"p3",$BG$4:$BG$764,"5101")+SUMIFS($BM$4:$BM$764,$BI$4:$BI$764,$A8,$BH$4:$BH$764,$B8,$BJ$4:$BJ$764,"p4",$BG$4:$BG$764,"5101")+SUMIFS($BM$4:$BM$764,$BI$4:$BI$764,$A8,$BH$4:$BH$764,$B8,$BJ$4:$BJ$764,"p5",$BG$4:$BG$764,"5101")+SUMIFS($BM$4:$BM$764,$BI$4:$BI$764,$A8,$BH$4:$BH$764,$B8,$BJ$4:$BJ$764,"p1",$BG$4:$BG$764,"5102")+SUMIFS($BM$4:$BM$764,$BI$4:$BI$764,$A8,$BH$4:$BH$764,$B8,$BJ$4:$BJ$764,"p2",$BG$4:$BG$764,"5102")+SUMIFS($BM$4:$BM$764,$BI$4:$BI$764,$A8,$BH$4:$BH$764,$B8,$BJ$4:$BJ$764,"p3",$BG$4:$BG$764,"5102")+SUMIFS($BM$4:$BM$764,$BI$4:$BI$764,$A8,$BH$4:$BH$764,$B8,$BJ$4:$BJ$764,"p4",$BG$4:$BG$764,"5102")+SUMIFS($BM$4:$BM$764,$BI$4:$BI$764,$A8,$BH$4:$BH$764,$B8,$BJ$4:$BJ$764,"p5",$BG$4:$BG$764,"5102"))/1000</f>
        <v>94.076652083289545</v>
      </c>
      <c r="P8" s="128">
        <f t="shared" ref="P8:P17" si="16">(SUMIFS($BM$4:$BM$764,$BI$4:$BI$764,$A8,$BH$4:$BH$764,$B8,$BJ$4:$BJ$764,"p6",$BG$4:$BG$764,"110")+SUMIFS($BM$4:$BM$764,$BI$4:$BI$764,$A8,$BH$4:$BH$764,$B8,$BJ$4:$BJ$764,"p7",$BG$4:$BG$764,"110")+SUMIFS($BM$4:$BM$764,$BI$4:$BI$764,$A8,$BH$4:$BH$764,$B8,$BJ$4:$BJ$764,"p8",$BG$4:$BG$764,"110")+SUMIFS($BM$4:$BM$764,$BI$4:$BI$764,$A8,$BH$4:$BH$764,$B8,$BJ$4:$BJ$764,"p9",$BG$4:$BG$764,"110")+SUMIFS($BM$4:$BM$764,$BI$4:$BI$764,$A8,$BH$4:$BH$764,$B8,$BJ$4:$BJ$764,"p6",$BG$4:$BG$764,"120")+SUMIFS($BM$4:$BM$764,$BI$4:$BI$764,$A8,$BH$4:$BH$764,$B8,$BJ$4:$BJ$764,"p7",$BG$4:$BG$764,"120")+SUMIFS($BM$4:$BM$764,$BI$4:$BI$764,$A8,$BH$4:$BH$764,$B8,$BJ$4:$BJ$764,"p8",$BG$4:$BG$764,"120")+SUMIFS($BM$4:$BM$764,$BI$4:$BI$764,$A8,$BH$4:$BH$764,$B8,$BJ$4:$BJ$764,"p9",$BG$4:$BG$764,"120")+SUMIFS($BM$4:$BM$764,$BI$4:$BI$764,$A8,$BH$4:$BH$764,$B8,$BJ$4:$BJ$764,"p6",$BG$4:$BG$764,"130")+SUMIFS($BM$4:$BM$764,$BI$4:$BI$764,$A8,$BH$4:$BH$764,$B8,$BJ$4:$BJ$764,"p7",$BG$4:$BG$764,"130")+SUMIFS($BM$4:$BM$764,$BI$4:$BI$764,$A8,$BH$4:$BH$764,$B8,$BJ$4:$BJ$764,"p8",$BG$4:$BG$764,"130")+SUMIFS($BM$4:$BM$764,$BI$4:$BI$764,$A8,$BH$4:$BH$764,$B8,$BJ$4:$BJ$764,"p9",$BG$4:$BG$764,"130")+SUMIFS($BM$4:$BM$764,$BI$4:$BI$764,$A8,$BH$4:$BH$764,$B8,$BJ$4:$BJ$764,"p6",$BG$4:$BG$764,"5101")+SUMIFS($BM$4:$BM$764,$BI$4:$BI$764,$A8,$BH$4:$BH$764,$B8,$BJ$4:$BJ$764,"p7",$BG$4:$BG$764,"5101")+SUMIFS($BM$4:$BM$764,$BI$4:$BI$764,$A8,$BH$4:$BH$764,$B8,$BJ$4:$BJ$764,"p8",$BG$4:$BG$764,"5101")+SUMIFS($BM$4:$BM$764,$BI$4:$BI$764,$A8,$BH$4:$BH$764,$B8,$BJ$4:$BJ$764,"p9",$BG$4:$BG$764,"5101")+SUMIFS($BM$4:$BM$764,$BI$4:$BI$764,$A8,$BH$4:$BH$764,$B8,$BJ$4:$BJ$764,"p6",$BG$4:$BG$764,"5102")+SUMIFS($BM$4:$BM$764,$BI$4:$BI$764,$A8,$BH$4:$BH$764,$B8,$BJ$4:$BJ$764,"p7",$BG$4:$BG$764,"5102")+SUMIFS($BM$4:$BM$764,$BI$4:$BI$764,$A8,$BH$4:$BH$764,$B8,$BJ$4:$BJ$764,"p8",$BG$4:$BG$764,"5102")+SUMIFS($BM$4:$BM$764,$BI$4:$BI$764,$A8,$BH$4:$BH$764,$B8,$BJ$4:$BJ$764,"p9",$BG$4:$BG$764,"5102"))/1000</f>
        <v>39.322641570479767</v>
      </c>
      <c r="Q8" s="128">
        <f t="shared" ref="Q8:Q17" si="17">(SUMIFS($BM$4:$BM$764,$BI$4:$BI$764,$A8,$BH$4:$BH$764,$B8,$BJ$4:$BJ$764,"p1",$BG$4:$BG$764,"140")+SUMIFS($BM$4:$BM$764,$BI$4:$BI$764,$A8,$BH$4:$BH$764,$B8,$BJ$4:$BJ$764,"p2",$BG$4:$BG$764,"140")+SUMIFS($BM$4:$BM$764,$BI$4:$BI$764,$A8,$BH$4:$BH$764,$B8,$BJ$4:$BJ$764,"p3",$BG$4:$BG$764,"140")+SUMIFS($BM$4:$BM$764,$BI$4:$BI$764,$A8,$BH$4:$BH$764,$B8,$BJ$4:$BJ$764,"p4",$BG$4:$BG$764,"140")+SUMIFS($BM$4:$BM$764,$BI$4:$BI$764,$A8,$BH$4:$BH$764,$B8,$BJ$4:$BJ$764,"p5",$BG$4:$BG$764,"140")+SUMIFS($BM$4:$BM$764,$BI$4:$BI$764,$A8,$BH$4:$BH$764,$B8,$BJ$4:$BJ$764,"p1",$BG$4:$BG$764,"150")+SUMIFS($BM$4:$BM$764,$BI$4:$BI$764,$A8,$BH$4:$BH$764,$B8,$BJ$4:$BJ$764,"p2",$BG$4:$BG$764,"150")+SUMIFS($BM$4:$BM$764,$BI$4:$BI$764,$A8,$BH$4:$BH$764,$B8,$BJ$4:$BJ$764,"p3",$BG$4:$BG$764,"150")+SUMIFS($BM$4:$BM$764,$BI$4:$BI$764,$A8,$BH$4:$BH$764,$B8,$BJ$4:$BJ$764,"p4",$BG$4:$BG$764,"150")+SUMIFS($BM$4:$BM$764,$BI$4:$BI$764,$A8,$BH$4:$BH$764,$B8,$BJ$4:$BJ$764,"p5",$BG$4:$BG$764,"150")+SUMIFS($BM$4:$BM$764,$BI$4:$BI$764,$A8,$BH$4:$BH$764,$B8,$BJ$4:$BJ$764,"p1",$BG$4:$BG$764,"160")+SUMIFS($BM$4:$BM$764,$BI$4:$BI$764,$A8,$BH$4:$BH$764,$B8,$BJ$4:$BJ$764,"p2",$BG$4:$BG$764,"160")+SUMIFS($BM$4:$BM$764,$BI$4:$BI$764,$A8,$BH$4:$BH$764,$B8,$BJ$4:$BJ$764,"p3",$BG$4:$BG$764,"160")+SUMIFS($BM$4:$BM$764,$BI$4:$BI$764,$A8,$BH$4:$BH$764,$B8,$BJ$4:$BJ$764,"p4",$BG$4:$BG$764,"160")+SUMIFS($BM$4:$BM$764,$BI$4:$BI$764,$A8,$BH$4:$BH$764,$B8,$BJ$4:$BJ$764,"p5",$BG$4:$BG$764,"160")+SUMIFS($BM$4:$BM$764,$BI$4:$BI$764,$A8,$BH$4:$BH$764,$B8,$BJ$4:$BJ$764,"p1",$BG$4:$BG$764,"190")+SUMIFS($BM$4:$BM$764,$BI$4:$BI$764,$A8,$BH$4:$BH$764,$B8,$BJ$4:$BJ$764,"p2",$BG$4:$BG$764,"190")+SUMIFS($BM$4:$BM$764,$BI$4:$BI$764,$A8,$BH$4:$BH$764,$B8,$BJ$4:$BJ$764,"p3",$BG$4:$BG$764,"190")+SUMIFS($BM$4:$BM$764,$BI$4:$BI$764,$A8,$BH$4:$BH$764,$B8,$BJ$4:$BJ$764,"p4",$BG$4:$BG$764,"190")+SUMIFS($BM$4:$BM$764,$BI$4:$BI$764,$A8,$BH$4:$BH$764,$B8,$BJ$4:$BJ$764,"p5",$BG$4:$BG$764,"190"))/1000</f>
        <v>514.23633956525282</v>
      </c>
      <c r="R8" s="129">
        <f t="shared" ref="R8:R17" si="18">(SUMIFS($BM$4:$BM$764,$BI$4:$BI$764,$A8,$BH$4:$BH$764,$B8,$BJ$4:$BJ$764,"p6",$BG$4:$BG$764,"140")+SUMIFS($BM$4:$BM$764,$BI$4:$BI$764,$A8,$BH$4:$BH$764,$B8,$BJ$4:$BJ$764,"p7",$BG$4:$BG$764,"140")+SUMIFS($BM$4:$BM$764,$BI$4:$BI$764,$A8,$BH$4:$BH$764,$B8,$BJ$4:$BJ$764,"p8",$BG$4:$BG$764,"140")+SUMIFS($BM$4:$BM$764,$BI$4:$BI$764,$A8,$BH$4:$BH$764,$B8,$BJ$4:$BJ$764,"p9",$BG$4:$BG$764,"140")+SUMIFS($BM$4:$BM$764,$BI$4:$BI$764,$A8,$BH$4:$BH$764,$B8,$BJ$4:$BJ$764,"p6",$BG$4:$BG$764,"150")+SUMIFS($BM$4:$BM$764,$BI$4:$BI$764,$A8,$BH$4:$BH$764,$B8,$BJ$4:$BJ$764,"p7",$BG$4:$BG$764,"150")+SUMIFS($BM$4:$BM$764,$BI$4:$BI$764,$A8,$BH$4:$BH$764,$B8,$BJ$4:$BJ$764,"p8",$BG$4:$BG$764,"150")+SUMIFS($BM$4:$BM$764,$BI$4:$BI$764,$A8,$BH$4:$BH$764,$B8,$BJ$4:$BJ$764,"p9",$BG$4:$BG$764,"150")+SUMIFS($BM$4:$BM$764,$BI$4:$BI$764,$A8,$BH$4:$BH$764,$B8,$BJ$4:$BJ$764,"p6",$BG$4:$BG$764,"160")+SUMIFS($BM$4:$BM$764,$BI$4:$BI$764,$A8,$BH$4:$BH$764,$B8,$BJ$4:$BJ$764,"p7",$BG$4:$BG$764,"160")+SUMIFS($BM$4:$BM$764,$BI$4:$BI$764,$A8,$BH$4:$BH$764,$B8,$BJ$4:$BJ$764,"p8",$BG$4:$BG$764,"160")+SUMIFS($BM$4:$BM$764,$BI$4:$BI$764,$A8,$BH$4:$BH$764,$B8,$BJ$4:$BJ$764,"p9",$BG$4:$BG$764,"160")+SUMIFS($BM$4:$BM$764,$BI$4:$BI$764,$A8,$BH$4:$BH$764,$B8,$BJ$4:$BJ$764,"p6",$BG$4:$BG$764,"190")+SUMIFS($BM$4:$BM$764,$BI$4:$BI$764,$A8,$BH$4:$BH$764,$B8,$BJ$4:$BJ$764,"p7",$BG$4:$BG$764,"190")+SUMIFS($BM$4:$BM$764,$BI$4:$BI$764,$A8,$BH$4:$BH$764,$B8,$BJ$4:$BJ$764,"p8",$BG$4:$BG$764,"190")+SUMIFS($BM$4:$BM$764,$BI$4:$BI$764,$A8,$BH$4:$BH$764,$B8,$BJ$4:$BJ$764,"p9",$BG$4:$BG$764,"190"))/1000</f>
        <v>137.42044917216069</v>
      </c>
      <c r="S8" s="127">
        <f t="shared" ref="S8:S17" si="19">(SUMIFS($BP$4:$BP$764,$BI$4:$BI$764,$A8,$BH$4:$BH$764,$B8,$BJ$4:$BJ$764,"p1",$BG$4:$BG$764,"110")+SUMIFS($BP$4:$BP$764,$BI$4:$BI$764,$A8,$BH$4:$BH$764,$B8,$BJ$4:$BJ$764,"p2",$BG$4:$BG$764,"110")+SUMIFS($BP$4:$BP$764,$BI$4:$BI$764,$A8,$BH$4:$BH$764,$B8,$BJ$4:$BJ$764,"p3",$BG$4:$BG$764,"110")+SUMIFS($BP$4:$BP$764,$BI$4:$BI$764,$A8,$BH$4:$BH$764,$B8,$BJ$4:$BJ$764,"p4",$BG$4:$BG$764,"110")+SUMIFS($BP$4:$BP$764,$BI$4:$BI$764,$A8,$BH$4:$BH$764,$B8,$BJ$4:$BJ$764,"p5",$BG$4:$BG$764,"110")+SUMIFS($BP$4:$BP$764,$BI$4:$BI$764,$A8,$BH$4:$BH$764,$B8,$BJ$4:$BJ$764,"p1",$BG$4:$BG$764,"120")+SUMIFS($BP$4:$BP$764,$BI$4:$BI$764,$A8,$BH$4:$BH$764,$B8,$BJ$4:$BJ$764,"p2",$BG$4:$BG$764,"120")+SUMIFS($BP$4:$BP$764,$BI$4:$BI$764,$A8,$BH$4:$BH$764,$B8,$BJ$4:$BJ$764,"p3",$BG$4:$BG$764,"120")+SUMIFS($BP$4:$BP$764,$BI$4:$BI$764,$A8,$BH$4:$BH$764,$B8,$BJ$4:$BJ$764,"p4",$BG$4:$BG$764,"120")+SUMIFS($BP$4:$BP$764,$BI$4:$BI$764,$A8,$BH$4:$BH$764,$B8,$BJ$4:$BJ$764,"p5",$BG$4:$BG$764,"120")+SUMIFS($BP$4:$BP$764,$BI$4:$BI$764,$A8,$BH$4:$BH$764,$B8,$BJ$4:$BJ$764,"p1",$BG$4:$BG$764,"130")+SUMIFS($BP$4:$BP$764,$BI$4:$BI$764,$A8,$BH$4:$BH$764,$B8,$BJ$4:$BJ$764,"p2",$BG$4:$BG$764,"130")+SUMIFS($BP$4:$BP$764,$BI$4:$BI$764,$A8,$BH$4:$BH$764,$B8,$BJ$4:$BJ$764,"p3",$BG$4:$BG$764,"130")+SUMIFS($BP$4:$BP$764,$BI$4:$BI$764,$A8,$BH$4:$BH$764,$B8,$BJ$4:$BJ$764,"p4",$BG$4:$BG$764,"130")+SUMIFS($BP$4:$BP$764,$BI$4:$BI$764,$A8,$BH$4:$BH$764,$B8,$BJ$4:$BJ$764,"p5",$BG$4:$BG$764,"130")+SUMIFS($BP$4:$BP$764,$BI$4:$BI$764,$A8,$BH$4:$BH$764,$B8,$BJ$4:$BJ$764,"p1",$BG$4:$BG$764,"5101")+SUMIFS($BP$4:$BP$764,$BI$4:$BI$764,$A8,$BH$4:$BH$764,$B8,$BJ$4:$BJ$764,"p2",$BG$4:$BG$764,"5101")+SUMIFS($BP$4:$BP$764,$BI$4:$BI$764,$A8,$BH$4:$BH$764,$B8,$BJ$4:$BJ$764,"p3",$BG$4:$BG$764,"5101")+SUMIFS($BP$4:$BP$764,$BI$4:$BI$764,$A8,$BH$4:$BH$764,$B8,$BJ$4:$BJ$764,"p4",$BG$4:$BG$764,"5101")+SUMIFS($BP$4:$BP$764,$BI$4:$BI$764,$A8,$BH$4:$BH$764,$B8,$BJ$4:$BJ$764,"p5",$BG$4:$BG$764,"5101")+SUMIFS($BP$4:$BP$764,$BI$4:$BI$764,$A8,$BH$4:$BH$764,$B8,$BJ$4:$BJ$764,"p1",$BG$4:$BG$764,"5102")+SUMIFS($BP$4:$BP$764,$BI$4:$BI$764,$A8,$BH$4:$BH$764,$B8,$BJ$4:$BJ$764,"p2",$BG$4:$BG$764,"5102")+SUMIFS($BP$4:$BP$764,$BI$4:$BI$764,$A8,$BH$4:$BH$764,$B8,$BJ$4:$BJ$764,"p3",$BG$4:$BG$764,"5102")+SUMIFS($BP$4:$BP$764,$BI$4:$BI$764,$A8,$BH$4:$BH$764,$B8,$BJ$4:$BJ$764,"p4",$BG$4:$BG$764,"5102")+SUMIFS($BP$4:$BP$764,$BI$4:$BI$764,$A8,$BH$4:$BH$764,$B8,$BJ$4:$BJ$764,"p5",$BG$4:$BG$764,"5102"))/1000</f>
        <v>94.076652083289545</v>
      </c>
      <c r="T8" s="128">
        <f t="shared" ref="T8:T17" si="20">(SUMIFS($BP$4:$BP$764,$BI$4:$BI$764,$A8,$BH$4:$BH$764,$B8,$BJ$4:$BJ$764,"p6",$BG$4:$BG$764,"110")+SUMIFS($BP$4:$BP$764,$BI$4:$BI$764,$A8,$BH$4:$BH$764,$B8,$BJ$4:$BJ$764,"p7",$BG$4:$BG$764,"110")+SUMIFS($BP$4:$BP$764,$BI$4:$BI$764,$A8,$BH$4:$BH$764,$B8,$BJ$4:$BJ$764,"p8",$BG$4:$BG$764,"110")+SUMIFS($BP$4:$BP$764,$BI$4:$BI$764,$A8,$BH$4:$BH$764,$B8,$BJ$4:$BJ$764,"p9",$BG$4:$BG$764,"110")+SUMIFS($BP$4:$BP$764,$BI$4:$BI$764,$A8,$BH$4:$BH$764,$B8,$BJ$4:$BJ$764,"p6",$BG$4:$BG$764,"120")+SUMIFS($BP$4:$BP$764,$BI$4:$BI$764,$A8,$BH$4:$BH$764,$B8,$BJ$4:$BJ$764,"p7",$BG$4:$BG$764,"120")+SUMIFS($BP$4:$BP$764,$BI$4:$BI$764,$A8,$BH$4:$BH$764,$B8,$BJ$4:$BJ$764,"p8",$BG$4:$BG$764,"120")+SUMIFS($BP$4:$BP$764,$BI$4:$BI$764,$A8,$BH$4:$BH$764,$B8,$BJ$4:$BJ$764,"p9",$BG$4:$BG$764,"120")+SUMIFS($BP$4:$BP$764,$BI$4:$BI$764,$A8,$BH$4:$BH$764,$B8,$BJ$4:$BJ$764,"p6",$BG$4:$BG$764,"130")+SUMIFS($BP$4:$BP$764,$BI$4:$BI$764,$A8,$BH$4:$BH$764,$B8,$BJ$4:$BJ$764,"p7",$BG$4:$BG$764,"130")+SUMIFS($BP$4:$BP$764,$BI$4:$BI$764,$A8,$BH$4:$BH$764,$B8,$BJ$4:$BJ$764,"p8",$BG$4:$BG$764,"130")+SUMIFS($BP$4:$BP$764,$BI$4:$BI$764,$A8,$BH$4:$BH$764,$B8,$BJ$4:$BJ$764,"p9",$BG$4:$BG$764,"130")+SUMIFS($BP$4:$BP$764,$BI$4:$BI$764,$A8,$BH$4:$BH$764,$B8,$BJ$4:$BJ$764,"p6",$BG$4:$BG$764,"5101")+SUMIFS($BP$4:$BP$764,$BI$4:$BI$764,$A8,$BH$4:$BH$764,$B8,$BJ$4:$BJ$764,"p7",$BG$4:$BG$764,"5101")+SUMIFS($BP$4:$BP$764,$BI$4:$BI$764,$A8,$BH$4:$BH$764,$B8,$BJ$4:$BJ$764,"p8",$BG$4:$BG$764,"5101")+SUMIFS($BP$4:$BP$764,$BI$4:$BI$764,$A8,$BH$4:$BH$764,$B8,$BJ$4:$BJ$764,"p9",$BG$4:$BG$764,"5101")+SUMIFS($BP$4:$BP$764,$BI$4:$BI$764,$A8,$BH$4:$BH$764,$B8,$BJ$4:$BJ$764,"p6",$BG$4:$BG$764,"5102")+SUMIFS($BP$4:$BP$764,$BI$4:$BI$764,$A8,$BH$4:$BH$764,$B8,$BJ$4:$BJ$764,"p7",$BG$4:$BG$764,"5102")+SUMIFS($BP$4:$BP$764,$BI$4:$BI$764,$A8,$BH$4:$BH$764,$B8,$BJ$4:$BJ$764,"p8",$BG$4:$BG$764,"5102")+SUMIFS($BP$4:$BP$764,$BI$4:$BI$764,$A8,$BH$4:$BH$764,$B8,$BJ$4:$BJ$764,"p9",$BG$4:$BG$764,"5102"))/1000</f>
        <v>39.322641570479767</v>
      </c>
      <c r="U8" s="128">
        <f t="shared" ref="U8:U17" si="21">(SUMIFS($BP$4:$BP$764,$BI$4:$BI$764,$A8,$BH$4:$BH$764,$B8,$BJ$4:$BJ$764,"p1",$BG$4:$BG$764,"140")+SUMIFS($BP$4:$BP$764,$BI$4:$BI$764,$A8,$BH$4:$BH$764,$B8,$BJ$4:$BJ$764,"p2",$BG$4:$BG$764,"140")+SUMIFS($BP$4:$BP$764,$BI$4:$BI$764,$A8,$BH$4:$BH$764,$B8,$BJ$4:$BJ$764,"p3",$BG$4:$BG$764,"140")+SUMIFS($BP$4:$BP$764,$BI$4:$BI$764,$A8,$BH$4:$BH$764,$B8,$BJ$4:$BJ$764,"p4",$BG$4:$BG$764,"140")+SUMIFS($BP$4:$BP$764,$BI$4:$BI$764,$A8,$BH$4:$BH$764,$B8,$BJ$4:$BJ$764,"p5",$BG$4:$BG$764,"140")+SUMIFS($BP$4:$BP$764,$BI$4:$BI$764,$A8,$BH$4:$BH$764,$B8,$BJ$4:$BJ$764,"p1",$BG$4:$BG$764,"150")+SUMIFS($BP$4:$BP$764,$BI$4:$BI$764,$A8,$BH$4:$BH$764,$B8,$BJ$4:$BJ$764,"p2",$BG$4:$BG$764,"150")+SUMIFS($BP$4:$BP$764,$BI$4:$BI$764,$A8,$BH$4:$BH$764,$B8,$BJ$4:$BJ$764,"p3",$BG$4:$BG$764,"150")+SUMIFS($BP$4:$BP$764,$BI$4:$BI$764,$A8,$BH$4:$BH$764,$B8,$BJ$4:$BJ$764,"p4",$BG$4:$BG$764,"150")+SUMIFS($BP$4:$BP$764,$BI$4:$BI$764,$A8,$BH$4:$BH$764,$B8,$BJ$4:$BJ$764,"p5",$BG$4:$BG$764,"150")+SUMIFS($BP$4:$BP$764,$BI$4:$BI$764,$A8,$BH$4:$BH$764,$B8,$BJ$4:$BJ$764,"p1",$BG$4:$BG$764,"160")+SUMIFS($BP$4:$BP$764,$BI$4:$BI$764,$A8,$BH$4:$BH$764,$B8,$BJ$4:$BJ$764,"p2",$BG$4:$BG$764,"160")+SUMIFS($BP$4:$BP$764,$BI$4:$BI$764,$A8,$BH$4:$BH$764,$B8,$BJ$4:$BJ$764,"p3",$BG$4:$BG$764,"160")+SUMIFS($BP$4:$BP$764,$BI$4:$BI$764,$A8,$BH$4:$BH$764,$B8,$BJ$4:$BJ$764,"p4",$BG$4:$BG$764,"160")+SUMIFS($BP$4:$BP$764,$BI$4:$BI$764,$A8,$BH$4:$BH$764,$B8,$BJ$4:$BJ$764,"p5",$BG$4:$BG$764,"160")+SUMIFS($BP$4:$BP$764,$BI$4:$BI$764,$A8,$BH$4:$BH$764,$B8,$BJ$4:$BJ$764,"p1",$BG$4:$BG$764,"190")+SUMIFS($BP$4:$BP$764,$BI$4:$BI$764,$A8,$BH$4:$BH$764,$B8,$BJ$4:$BJ$764,"p2",$BG$4:$BG$764,"190")+SUMIFS($BP$4:$BP$764,$BI$4:$BI$764,$A8,$BH$4:$BH$764,$B8,$BJ$4:$BJ$764,"p3",$BG$4:$BG$764,"190")+SUMIFS($BP$4:$BP$764,$BI$4:$BI$764,$A8,$BH$4:$BH$764,$B8,$BJ$4:$BJ$764,"p4",$BG$4:$BG$764,"190")+SUMIFS($BP$4:$BP$764,$BI$4:$BI$764,$A8,$BH$4:$BH$764,$B8,$BJ$4:$BJ$764,"p5",$BG$4:$BG$764,"190"))/1000</f>
        <v>514.99436498240823</v>
      </c>
      <c r="V8" s="129">
        <f t="shared" ref="V8:V17" si="22">(SUMIFS($BP$4:$BP$764,$BI$4:$BI$764,$A8,$BH$4:$BH$764,$B8,$BJ$4:$BJ$764,"p6",$BG$4:$BG$764,"140")+SUMIFS($BP$4:$BP$764,$BI$4:$BI$764,$A8,$BH$4:$BH$764,$B8,$BJ$4:$BJ$764,"p7",$BG$4:$BG$764,"140")+SUMIFS($BP$4:$BP$764,$BI$4:$BI$764,$A8,$BH$4:$BH$764,$B8,$BJ$4:$BJ$764,"p8",$BG$4:$BG$764,"140")+SUMIFS($BP$4:$BP$764,$BI$4:$BI$764,$A8,$BH$4:$BH$764,$B8,$BJ$4:$BJ$764,"p9",$BG$4:$BG$764,"140")+SUMIFS($BP$4:$BP$764,$BI$4:$BI$764,$A8,$BH$4:$BH$764,$B8,$BJ$4:$BJ$764,"p6",$BG$4:$BG$764,"150")+SUMIFS($BP$4:$BP$764,$BI$4:$BI$764,$A8,$BH$4:$BH$764,$B8,$BJ$4:$BJ$764,"p7",$BG$4:$BG$764,"150")+SUMIFS($BP$4:$BP$764,$BI$4:$BI$764,$A8,$BH$4:$BH$764,$B8,$BJ$4:$BJ$764,"p8",$BG$4:$BG$764,"150")+SUMIFS($BP$4:$BP$764,$BI$4:$BI$764,$A8,$BH$4:$BH$764,$B8,$BJ$4:$BJ$764,"p9",$BG$4:$BG$764,"150")+SUMIFS($BP$4:$BP$764,$BI$4:$BI$764,$A8,$BH$4:$BH$764,$B8,$BJ$4:$BJ$764,"p6",$BG$4:$BG$764,"160")+SUMIFS($BP$4:$BP$764,$BI$4:$BI$764,$A8,$BH$4:$BH$764,$B8,$BJ$4:$BJ$764,"p7",$BG$4:$BG$764,"160")+SUMIFS($BP$4:$BP$764,$BI$4:$BI$764,$A8,$BH$4:$BH$764,$B8,$BJ$4:$BJ$764,"p8",$BG$4:$BG$764,"160")+SUMIFS($BP$4:$BP$764,$BI$4:$BI$764,$A8,$BH$4:$BH$764,$B8,$BJ$4:$BJ$764,"p9",$BG$4:$BG$764,"160")+SUMIFS($BP$4:$BP$764,$BI$4:$BI$764,$A8,$BH$4:$BH$764,$B8,$BJ$4:$BJ$764,"p6",$BG$4:$BG$764,"190")+SUMIFS($BP$4:$BP$764,$BI$4:$BI$764,$A8,$BH$4:$BH$764,$B8,$BJ$4:$BJ$764,"p7",$BG$4:$BG$764,"190")+SUMIFS($BP$4:$BP$764,$BI$4:$BI$764,$A8,$BH$4:$BH$764,$B8,$BJ$4:$BJ$764,"p8",$BG$4:$BG$764,"190")+SUMIFS($BP$4:$BP$764,$BI$4:$BI$764,$A8,$BH$4:$BH$764,$B8,$BJ$4:$BJ$764,"p9",$BG$4:$BG$764,"190"))/1000</f>
        <v>138.32335309976807</v>
      </c>
      <c r="W8" s="127">
        <f t="shared" ref="W8:W17" si="23">(SUMIFS($BS$4:$BS$764,$BI$4:$BI$764,$A8,$BH$4:$BH$764,$B8,$BJ$4:$BJ$764,"p1",$BG$4:$BG$764,"110")+SUMIFS($BS$4:$BS$764,$BI$4:$BI$764,$A8,$BH$4:$BH$764,$B8,$BJ$4:$BJ$764,"p2",$BG$4:$BG$764,"110")+SUMIFS($BS$4:$BS$764,$BI$4:$BI$764,$A8,$BH$4:$BH$764,$B8,$BJ$4:$BJ$764,"p3",$BG$4:$BG$764,"110")+SUMIFS($BS$4:$BS$764,$BI$4:$BI$764,$A8,$BH$4:$BH$764,$B8,$BJ$4:$BJ$764,"p4",$BG$4:$BG$764,"110")+SUMIFS($BS$4:$BS$764,$BI$4:$BI$764,$A8,$BH$4:$BH$764,$B8,$BJ$4:$BJ$764,"p5",$BG$4:$BG$764,"110")+SUMIFS($BS$4:$BS$764,$BI$4:$BI$764,$A8,$BH$4:$BH$764,$B8,$BJ$4:$BJ$764,"p1",$BG$4:$BG$764,"120")+SUMIFS($BS$4:$BS$764,$BI$4:$BI$764,$A8,$BH$4:$BH$764,$B8,$BJ$4:$BJ$764,"p2",$BG$4:$BG$764,"120")+SUMIFS($BS$4:$BS$764,$BI$4:$BI$764,$A8,$BH$4:$BH$764,$B8,$BJ$4:$BJ$764,"p3",$BG$4:$BG$764,"120")+SUMIFS($BS$4:$BS$764,$BI$4:$BI$764,$A8,$BH$4:$BH$764,$B8,$BJ$4:$BJ$764,"p4",$BG$4:$BG$764,"120")+SUMIFS($BS$4:$BS$764,$BI$4:$BI$764,$A8,$BH$4:$BH$764,$B8,$BJ$4:$BJ$764,"p5",$BG$4:$BG$764,"120")+SUMIFS($BS$4:$BS$764,$BI$4:$BI$764,$A8,$BH$4:$BH$764,$B8,$BJ$4:$BJ$764,"p1",$BG$4:$BG$764,"130")+SUMIFS($BS$4:$BS$764,$BI$4:$BI$764,$A8,$BH$4:$BH$764,$B8,$BJ$4:$BJ$764,"p2",$BG$4:$BG$764,"130")+SUMIFS($BS$4:$BS$764,$BI$4:$BI$764,$A8,$BH$4:$BH$764,$B8,$BJ$4:$BJ$764,"p3",$BG$4:$BG$764,"130")+SUMIFS($BS$4:$BS$764,$BI$4:$BI$764,$A8,$BH$4:$BH$764,$B8,$BJ$4:$BJ$764,"p4",$BG$4:$BG$764,"130")+SUMIFS($BS$4:$BS$764,$BI$4:$BI$764,$A8,$BH$4:$BH$764,$B8,$BJ$4:$BJ$764,"p5",$BG$4:$BG$764,"130")+SUMIFS($BS$4:$BS$764,$BI$4:$BI$764,$A8,$BH$4:$BH$764,$B8,$BJ$4:$BJ$764,"p1",$BG$4:$BG$764,"5101")+SUMIFS($BS$4:$BS$764,$BI$4:$BI$764,$A8,$BH$4:$BH$764,$B8,$BJ$4:$BJ$764,"p2",$BG$4:$BG$764,"5101")+SUMIFS($BS$4:$BS$764,$BI$4:$BI$764,$A8,$BH$4:$BH$764,$B8,$BJ$4:$BJ$764,"p3",$BG$4:$BG$764,"5101")+SUMIFS($BS$4:$BS$764,$BI$4:$BI$764,$A8,$BH$4:$BH$764,$B8,$BJ$4:$BJ$764,"p4",$BG$4:$BG$764,"5101")+SUMIFS($BS$4:$BS$764,$BI$4:$BI$764,$A8,$BH$4:$BH$764,$B8,$BJ$4:$BJ$764,"p5",$BG$4:$BG$764,"5101")+SUMIFS($BS$4:$BS$764,$BI$4:$BI$764,$A8,$BH$4:$BH$764,$B8,$BJ$4:$BJ$764,"p1",$BG$4:$BG$764,"5102")+SUMIFS($BS$4:$BS$764,$BI$4:$BI$764,$A8,$BH$4:$BH$764,$B8,$BJ$4:$BJ$764,"p2",$BG$4:$BG$764,"5102")+SUMIFS($BS$4:$BS$764,$BI$4:$BI$764,$A8,$BH$4:$BH$764,$B8,$BJ$4:$BJ$764,"p3",$BG$4:$BG$764,"5102")+SUMIFS($BS$4:$BS$764,$BI$4:$BI$764,$A8,$BH$4:$BH$764,$B8,$BJ$4:$BJ$764,"p4",$BG$4:$BG$764,"5102")+SUMIFS($BS$4:$BS$764,$BI$4:$BI$764,$A8,$BH$4:$BH$764,$B8,$BJ$4:$BJ$764,"p5",$BG$4:$BG$764,"5102"))/1000</f>
        <v>94.076652083289545</v>
      </c>
      <c r="X8" s="128">
        <f t="shared" ref="X8:X17" si="24">(SUMIFS($BS$4:$BS$764,$BI$4:$BI$764,$A8,$BH$4:$BH$764,$B8,$BJ$4:$BJ$764,"p6",$BG$4:$BG$764,"110")+SUMIFS($BS$4:$BS$764,$BI$4:$BI$764,$A8,$BH$4:$BH$764,$B8,$BJ$4:$BJ$764,"p7",$BG$4:$BG$764,"110")+SUMIFS($BS$4:$BS$764,$BI$4:$BI$764,$A8,$BH$4:$BH$764,$B8,$BJ$4:$BJ$764,"p8",$BG$4:$BG$764,"110")+SUMIFS($BS$4:$BS$764,$BI$4:$BI$764,$A8,$BH$4:$BH$764,$B8,$BJ$4:$BJ$764,"p9",$BG$4:$BG$764,"110")+SUMIFS($BS$4:$BS$764,$BI$4:$BI$764,$A8,$BH$4:$BH$764,$B8,$BJ$4:$BJ$764,"p6",$BG$4:$BG$764,"120")+SUMIFS($BS$4:$BS$764,$BI$4:$BI$764,$A8,$BH$4:$BH$764,$B8,$BJ$4:$BJ$764,"p7",$BG$4:$BG$764,"120")+SUMIFS($BS$4:$BS$764,$BI$4:$BI$764,$A8,$BH$4:$BH$764,$B8,$BJ$4:$BJ$764,"p8",$BG$4:$BG$764,"120")+SUMIFS($BS$4:$BS$764,$BI$4:$BI$764,$A8,$BH$4:$BH$764,$B8,$BJ$4:$BJ$764,"p9",$BG$4:$BG$764,"120")+SUMIFS($BS$4:$BS$764,$BI$4:$BI$764,$A8,$BH$4:$BH$764,$B8,$BJ$4:$BJ$764,"p6",$BG$4:$BG$764,"130")+SUMIFS($BS$4:$BS$764,$BI$4:$BI$764,$A8,$BH$4:$BH$764,$B8,$BJ$4:$BJ$764,"p7",$BG$4:$BG$764,"130")+SUMIFS($BS$4:$BS$764,$BI$4:$BI$764,$A8,$BH$4:$BH$764,$B8,$BJ$4:$BJ$764,"p8",$BG$4:$BG$764,"130")+SUMIFS($BS$4:$BS$764,$BI$4:$BI$764,$A8,$BH$4:$BH$764,$B8,$BJ$4:$BJ$764,"p9",$BG$4:$BG$764,"130")+SUMIFS($BS$4:$BS$764,$BI$4:$BI$764,$A8,$BH$4:$BH$764,$B8,$BJ$4:$BJ$764,"p6",$BG$4:$BG$764,"5101")+SUMIFS($BS$4:$BS$764,$BI$4:$BI$764,$A8,$BH$4:$BH$764,$B8,$BJ$4:$BJ$764,"p7",$BG$4:$BG$764,"5101")+SUMIFS($BS$4:$BS$764,$BI$4:$BI$764,$A8,$BH$4:$BH$764,$B8,$BJ$4:$BJ$764,"p8",$BG$4:$BG$764,"5101")+SUMIFS($BS$4:$BS$764,$BI$4:$BI$764,$A8,$BH$4:$BH$764,$B8,$BJ$4:$BJ$764,"p9",$BG$4:$BG$764,"5101")+SUMIFS($BS$4:$BS$764,$BI$4:$BI$764,$A8,$BH$4:$BH$764,$B8,$BJ$4:$BJ$764,"p6",$BG$4:$BG$764,"5102")+SUMIFS($BS$4:$BS$764,$BI$4:$BI$764,$A8,$BH$4:$BH$764,$B8,$BJ$4:$BJ$764,"p7",$BG$4:$BG$764,"5102")+SUMIFS($BS$4:$BS$764,$BI$4:$BI$764,$A8,$BH$4:$BH$764,$B8,$BJ$4:$BJ$764,"p8",$BG$4:$BG$764,"5102")+SUMIFS($BS$4:$BS$764,$BI$4:$BI$764,$A8,$BH$4:$BH$764,$B8,$BJ$4:$BJ$764,"p9",$BG$4:$BG$764,"5102"))/1000</f>
        <v>39.322641570479767</v>
      </c>
      <c r="Y8" s="128">
        <f t="shared" ref="Y8:Y17" si="25">(SUMIFS($BS$4:$BS$764,$BI$4:$BI$764,$A8,$BH$4:$BH$764,$B8,$BJ$4:$BJ$764,"p1",$BG$4:$BG$764,"140")+SUMIFS($BS$4:$BS$764,$BI$4:$BI$764,$A8,$BH$4:$BH$764,$B8,$BJ$4:$BJ$764,"p2",$BG$4:$BG$764,"140")+SUMIFS($BS$4:$BS$764,$BI$4:$BI$764,$A8,$BH$4:$BH$764,$B8,$BJ$4:$BJ$764,"p3",$BG$4:$BG$764,"140")+SUMIFS($BS$4:$BS$764,$BI$4:$BI$764,$A8,$BH$4:$BH$764,$B8,$BJ$4:$BJ$764,"p4",$BG$4:$BG$764,"140")+SUMIFS($BS$4:$BS$764,$BI$4:$BI$764,$A8,$BH$4:$BH$764,$B8,$BJ$4:$BJ$764,"p5",$BG$4:$BG$764,"140")+SUMIFS($BS$4:$BS$764,$BI$4:$BI$764,$A8,$BH$4:$BH$764,$B8,$BJ$4:$BJ$764,"p1",$BG$4:$BG$764,"150")+SUMIFS($BS$4:$BS$764,$BI$4:$BI$764,$A8,$BH$4:$BH$764,$B8,$BJ$4:$BJ$764,"p2",$BG$4:$BG$764,"150")+SUMIFS($BS$4:$BS$764,$BI$4:$BI$764,$A8,$BH$4:$BH$764,$B8,$BJ$4:$BJ$764,"p3",$BG$4:$BG$764,"150")+SUMIFS($BS$4:$BS$764,$BI$4:$BI$764,$A8,$BH$4:$BH$764,$B8,$BJ$4:$BJ$764,"p4",$BG$4:$BG$764,"150")+SUMIFS($BS$4:$BS$764,$BI$4:$BI$764,$A8,$BH$4:$BH$764,$B8,$BJ$4:$BJ$764,"p5",$BG$4:$BG$764,"150")+SUMIFS($BS$4:$BS$764,$BI$4:$BI$764,$A8,$BH$4:$BH$764,$B8,$BJ$4:$BJ$764,"p1",$BG$4:$BG$764,"160")+SUMIFS($BS$4:$BS$764,$BI$4:$BI$764,$A8,$BH$4:$BH$764,$B8,$BJ$4:$BJ$764,"p2",$BG$4:$BG$764,"160")+SUMIFS($BS$4:$BS$764,$BI$4:$BI$764,$A8,$BH$4:$BH$764,$B8,$BJ$4:$BJ$764,"p3",$BG$4:$BG$764,"160")+SUMIFS($BS$4:$BS$764,$BI$4:$BI$764,$A8,$BH$4:$BH$764,$B8,$BJ$4:$BJ$764,"p4",$BG$4:$BG$764,"160")+SUMIFS($BS$4:$BS$764,$BI$4:$BI$764,$A8,$BH$4:$BH$764,$B8,$BJ$4:$BJ$764,"p5",$BG$4:$BG$764,"160")+SUMIFS($BS$4:$BS$764,$BI$4:$BI$764,$A8,$BH$4:$BH$764,$B8,$BJ$4:$BJ$764,"p1",$BG$4:$BG$764,"190")+SUMIFS($BS$4:$BS$764,$BI$4:$BI$764,$A8,$BH$4:$BH$764,$B8,$BJ$4:$BJ$764,"p2",$BG$4:$BG$764,"190")+SUMIFS($BS$4:$BS$764,$BI$4:$BI$764,$A8,$BH$4:$BH$764,$B8,$BJ$4:$BJ$764,"p3",$BG$4:$BG$764,"190")+SUMIFS($BS$4:$BS$764,$BI$4:$BI$764,$A8,$BH$4:$BH$764,$B8,$BJ$4:$BJ$764,"p4",$BG$4:$BG$764,"190")+SUMIFS($BS$4:$BS$764,$BI$4:$BI$764,$A8,$BH$4:$BH$764,$B8,$BJ$4:$BJ$764,"p5",$BG$4:$BG$764,"190"))/1000</f>
        <v>515.21389677380489</v>
      </c>
      <c r="Z8" s="129">
        <f t="shared" ref="Z8:Z17" si="26">(SUMIFS($BS$4:$BS$764,$BI$4:$BI$764,$A8,$BH$4:$BH$764,$B8,$BJ$4:$BJ$764,"p6",$BG$4:$BG$764,"140")+SUMIFS($BS$4:$BS$764,$BI$4:$BI$764,$A8,$BH$4:$BH$764,$B8,$BJ$4:$BJ$764,"p7",$BG$4:$BG$764,"140")+SUMIFS($BS$4:$BS$764,$BI$4:$BI$764,$A8,$BH$4:$BH$764,$B8,$BJ$4:$BJ$764,"p8",$BG$4:$BG$764,"140")+SUMIFS($BS$4:$BS$764,$BI$4:$BI$764,$A8,$BH$4:$BH$764,$B8,$BJ$4:$BJ$764,"p9",$BG$4:$BG$764,"140")+SUMIFS($BS$4:$BS$764,$BI$4:$BI$764,$A8,$BH$4:$BH$764,$B8,$BJ$4:$BJ$764,"p6",$BG$4:$BG$764,"150")+SUMIFS($BS$4:$BS$764,$BI$4:$BI$764,$A8,$BH$4:$BH$764,$B8,$BJ$4:$BJ$764,"p7",$BG$4:$BG$764,"150")+SUMIFS($BS$4:$BS$764,$BI$4:$BI$764,$A8,$BH$4:$BH$764,$B8,$BJ$4:$BJ$764,"p8",$BG$4:$BG$764,"150")+SUMIFS($BS$4:$BS$764,$BI$4:$BI$764,$A8,$BH$4:$BH$764,$B8,$BJ$4:$BJ$764,"p9",$BG$4:$BG$764,"150")+SUMIFS($BS$4:$BS$764,$BI$4:$BI$764,$A8,$BH$4:$BH$764,$B8,$BJ$4:$BJ$764,"p6",$BG$4:$BG$764,"160")+SUMIFS($BS$4:$BS$764,$BI$4:$BI$764,$A8,$BH$4:$BH$764,$B8,$BJ$4:$BJ$764,"p7",$BG$4:$BG$764,"160")+SUMIFS($BS$4:$BS$764,$BI$4:$BI$764,$A8,$BH$4:$BH$764,$B8,$BJ$4:$BJ$764,"p8",$BG$4:$BG$764,"160")+SUMIFS($BS$4:$BS$764,$BI$4:$BI$764,$A8,$BH$4:$BH$764,$B8,$BJ$4:$BJ$764,"p9",$BG$4:$BG$764,"160")+SUMIFS($BS$4:$BS$764,$BI$4:$BI$764,$A8,$BH$4:$BH$764,$B8,$BJ$4:$BJ$764,"p6",$BG$4:$BG$764,"190")+SUMIFS($BS$4:$BS$764,$BI$4:$BI$764,$A8,$BH$4:$BH$764,$B8,$BJ$4:$BJ$764,"p7",$BG$4:$BG$764,"190")+SUMIFS($BS$4:$BS$764,$BI$4:$BI$764,$A8,$BH$4:$BH$764,$B8,$BJ$4:$BJ$764,"p8",$BG$4:$BG$764,"190")+SUMIFS($BS$4:$BS$764,$BI$4:$BI$764,$A8,$BH$4:$BH$764,$B8,$BJ$4:$BJ$764,"p9",$BG$4:$BG$764,"190"))/1000</f>
        <v>139.03235492524414</v>
      </c>
      <c r="AA8" s="127">
        <f t="shared" ref="AA8:AA17" si="27">(SUMIFS($BN$4:$BN$764,$BI$4:$BI$764,$A8,$BH$4:$BH$764,$B8,$BJ$4:$BJ$764,"p1",$BG$4:$BG$764,"110")+SUMIFS($BN$4:$BN$764,$BI$4:$BI$764,$A8,$BH$4:$BH$764,$B8,$BJ$4:$BJ$764,"p2",$BG$4:$BG$764,"110")+SUMIFS($BN$4:$BN$764,$BI$4:$BI$764,$A8,$BH$4:$BH$764,$B8,$BJ$4:$BJ$764,"p3",$BG$4:$BG$764,"110")+SUMIFS($BN$4:$BN$764,$BI$4:$BI$764,$A8,$BH$4:$BH$764,$B8,$BJ$4:$BJ$764,"p4",$BG$4:$BG$764,"110")+SUMIFS($BN$4:$BN$764,$BI$4:$BI$764,$A8,$BH$4:$BH$764,$B8,$BJ$4:$BJ$764,"p5",$BG$4:$BG$764,"110")+SUMIFS($BN$4:$BN$764,$BI$4:$BI$764,$A8,$BH$4:$BH$764,$B8,$BJ$4:$BJ$764,"p1",$BG$4:$BG$764,"120")+SUMIFS($BN$4:$BN$764,$BI$4:$BI$764,$A8,$BH$4:$BH$764,$B8,$BJ$4:$BJ$764,"p2",$BG$4:$BG$764,"120")+SUMIFS($BN$4:$BN$764,$BI$4:$BI$764,$A8,$BH$4:$BH$764,$B8,$BJ$4:$BJ$764,"p3",$BG$4:$BG$764,"120")+SUMIFS($BN$4:$BN$764,$BI$4:$BI$764,$A8,$BH$4:$BH$764,$B8,$BJ$4:$BJ$764,"p4",$BG$4:$BG$764,"120")+SUMIFS($BN$4:$BN$764,$BI$4:$BI$764,$A8,$BH$4:$BH$764,$B8,$BJ$4:$BJ$764,"p5",$BG$4:$BG$764,"120")+SUMIFS($BN$4:$BN$764,$BI$4:$BI$764,$A8,$BH$4:$BH$764,$B8,$BJ$4:$BJ$764,"p1",$BG$4:$BG$764,"130")+SUMIFS($BN$4:$BN$764,$BI$4:$BI$764,$A8,$BH$4:$BH$764,$B8,$BJ$4:$BJ$764,"p2",$BG$4:$BG$764,"130")+SUMIFS($BN$4:$BN$764,$BI$4:$BI$764,$A8,$BH$4:$BH$764,$B8,$BJ$4:$BJ$764,"p3",$BG$4:$BG$764,"130")+SUMIFS($BN$4:$BN$764,$BI$4:$BI$764,$A8,$BH$4:$BH$764,$B8,$BJ$4:$BJ$764,"p4",$BG$4:$BG$764,"130")+SUMIFS($BN$4:$BN$764,$BI$4:$BI$764,$A8,$BH$4:$BH$764,$B8,$BJ$4:$BJ$764,"p5",$BG$4:$BG$764,"130")+SUMIFS($BN$4:$BN$764,$BI$4:$BI$764,$A8,$BH$4:$BH$764,$B8,$BJ$4:$BJ$764,"p1",$BG$4:$BG$764,"5101")+SUMIFS($BN$4:$BN$764,$BI$4:$BI$764,$A8,$BH$4:$BH$764,$B8,$BJ$4:$BJ$764,"p2",$BG$4:$BG$764,"5101")+SUMIFS($BN$4:$BN$764,$BI$4:$BI$764,$A8,$BH$4:$BH$764,$B8,$BJ$4:$BJ$764,"p3",$BG$4:$BG$764,"5101")+SUMIFS($BN$4:$BN$764,$BI$4:$BI$764,$A8,$BH$4:$BH$764,$B8,$BJ$4:$BJ$764,"p4",$BG$4:$BG$764,"5101")+SUMIFS($BN$4:$BN$764,$BI$4:$BI$764,$A8,$BH$4:$BH$764,$B8,$BJ$4:$BJ$764,"p5",$BG$4:$BG$764,"5101")+SUMIFS($BN$4:$BN$764,$BI$4:$BI$764,$A8,$BH$4:$BH$764,$B8,$BJ$4:$BJ$764,"p1",$BG$4:$BG$764,"5102")+SUMIFS($BN$4:$BN$764,$BI$4:$BI$764,$A8,$BH$4:$BH$764,$B8,$BJ$4:$BJ$764,"p2",$BG$4:$BG$764,"5102")+SUMIFS($BN$4:$BN$764,$BI$4:$BI$764,$A8,$BH$4:$BH$764,$B8,$BJ$4:$BJ$764,"p3",$BG$4:$BG$764,"5102")+SUMIFS($BN$4:$BN$764,$BI$4:$BI$764,$A8,$BH$4:$BH$764,$B8,$BJ$4:$BJ$764,"p4",$BG$4:$BG$764,"5102")+SUMIFS($BN$4:$BN$764,$BI$4:$BI$764,$A8,$BH$4:$BH$764,$B8,$BJ$4:$BJ$764,"p5",$BG$4:$BG$764,"5102"))/1000</f>
        <v>56.445991249973844</v>
      </c>
      <c r="AB8" s="128">
        <f t="shared" ref="AB8:AB17" si="28">(SUMIFS($BN$4:$BN$764,$BI$4:$BI$764,$A8,$BH$4:$BH$764,$B8,$BJ$4:$BJ$764,"p6",$BG$4:$BG$764,"110")+SUMIFS($BN$4:$BN$764,$BI$4:$BI$764,$A8,$BH$4:$BH$764,$B8,$BJ$4:$BJ$764,"p7",$BG$4:$BG$764,"110")+SUMIFS($BN$4:$BN$764,$BI$4:$BI$764,$A8,$BH$4:$BH$764,$B8,$BJ$4:$BJ$764,"p8",$BG$4:$BG$764,"110")+SUMIFS($BN$4:$BN$764,$BI$4:$BI$764,$A8,$BH$4:$BH$764,$B8,$BJ$4:$BJ$764,"p9",$BG$4:$BG$764,"110")+SUMIFS($BN$4:$BN$764,$BI$4:$BI$764,$A8,$BH$4:$BH$764,$B8,$BJ$4:$BJ$764,"p6",$BG$4:$BG$764,"120")+SUMIFS($BN$4:$BN$764,$BI$4:$BI$764,$A8,$BH$4:$BH$764,$B8,$BJ$4:$BJ$764,"p7",$BG$4:$BG$764,"120")+SUMIFS($BN$4:$BN$764,$BI$4:$BI$764,$A8,$BH$4:$BH$764,$B8,$BJ$4:$BJ$764,"p8",$BG$4:$BG$764,"120")+SUMIFS($BN$4:$BN$764,$BI$4:$BI$764,$A8,$BH$4:$BH$764,$B8,$BJ$4:$BJ$764,"p9",$BG$4:$BG$764,"120")+SUMIFS($BN$4:$BN$764,$BI$4:$BI$764,$A8,$BH$4:$BH$764,$B8,$BJ$4:$BJ$764,"p6",$BG$4:$BG$764,"130")+SUMIFS($BN$4:$BN$764,$BI$4:$BI$764,$A8,$BH$4:$BH$764,$B8,$BJ$4:$BJ$764,"p7",$BG$4:$BG$764,"130")+SUMIFS($BN$4:$BN$764,$BI$4:$BI$764,$A8,$BH$4:$BH$764,$B8,$BJ$4:$BJ$764,"p8",$BG$4:$BG$764,"130")+SUMIFS($BN$4:$BN$764,$BI$4:$BI$764,$A8,$BH$4:$BH$764,$B8,$BJ$4:$BJ$764,"p9",$BG$4:$BG$764,"130")+SUMIFS($BN$4:$BN$764,$BI$4:$BI$764,$A8,$BH$4:$BH$764,$B8,$BJ$4:$BJ$764,"p6",$BG$4:$BG$764,"5101")+SUMIFS($BN$4:$BN$764,$BI$4:$BI$764,$A8,$BH$4:$BH$764,$B8,$BJ$4:$BJ$764,"p7",$BG$4:$BG$764,"5101")+SUMIFS($BN$4:$BN$764,$BI$4:$BI$764,$A8,$BH$4:$BH$764,$B8,$BJ$4:$BJ$764,"p8",$BG$4:$BG$764,"5101")+SUMIFS($BN$4:$BN$764,$BI$4:$BI$764,$A8,$BH$4:$BH$764,$B8,$BJ$4:$BJ$764,"p9",$BG$4:$BG$764,"5101")+SUMIFS($BN$4:$BN$764,$BI$4:$BI$764,$A8,$BH$4:$BH$764,$B8,$BJ$4:$BJ$764,"p6",$BG$4:$BG$764,"5102")+SUMIFS($BN$4:$BN$764,$BI$4:$BI$764,$A8,$BH$4:$BH$764,$B8,$BJ$4:$BJ$764,"p7",$BG$4:$BG$764,"5102")+SUMIFS($BN$4:$BN$764,$BI$4:$BI$764,$A8,$BH$4:$BH$764,$B8,$BJ$4:$BJ$764,"p8",$BG$4:$BG$764,"5102")+SUMIFS($BN$4:$BN$764,$BI$4:$BI$764,$A8,$BH$4:$BH$764,$B8,$BJ$4:$BJ$764,"p9",$BG$4:$BG$764,"5102"))/1000</f>
        <v>23.593584942288068</v>
      </c>
      <c r="AC8" s="128">
        <f t="shared" ref="AC8:AC17" si="29">(SUMIFS($BN$4:$BN$764,$BI$4:$BI$764,$A8,$BH$4:$BH$764,$B8,$BJ$4:$BJ$764,"p1",$BG$4:$BG$764,"140")+SUMIFS($BN$4:$BN$764,$BI$4:$BI$764,$A8,$BH$4:$BH$764,$B8,$BJ$4:$BJ$764,"p2",$BG$4:$BG$764,"140")+SUMIFS($BN$4:$BN$764,$BI$4:$BI$764,$A8,$BH$4:$BH$764,$B8,$BJ$4:$BJ$764,"p3",$BG$4:$BG$764,"140")+SUMIFS($BN$4:$BN$764,$BI$4:$BI$764,$A8,$BH$4:$BH$764,$B8,$BJ$4:$BJ$764,"p4",$BG$4:$BG$764,"140")+SUMIFS($BN$4:$BN$764,$BI$4:$BI$764,$A8,$BH$4:$BH$764,$B8,$BJ$4:$BJ$764,"p5",$BG$4:$BG$764,"140")+SUMIFS($BN$4:$BN$764,$BI$4:$BI$764,$A8,$BH$4:$BH$764,$B8,$BJ$4:$BJ$764,"p1",$BG$4:$BG$764,"150")+SUMIFS($BN$4:$BN$764,$BI$4:$BI$764,$A8,$BH$4:$BH$764,$B8,$BJ$4:$BJ$764,"p2",$BG$4:$BG$764,"150")+SUMIFS($BN$4:$BN$764,$BI$4:$BI$764,$A8,$BH$4:$BH$764,$B8,$BJ$4:$BJ$764,"p3",$BG$4:$BG$764,"150")+SUMIFS($BN$4:$BN$764,$BI$4:$BI$764,$A8,$BH$4:$BH$764,$B8,$BJ$4:$BJ$764,"p4",$BG$4:$BG$764,"150")+SUMIFS($BN$4:$BN$764,$BI$4:$BI$764,$A8,$BH$4:$BH$764,$B8,$BJ$4:$BJ$764,"p5",$BG$4:$BG$764,"150")+SUMIFS($BN$4:$BN$764,$BI$4:$BI$764,$A8,$BH$4:$BH$764,$B8,$BJ$4:$BJ$764,"p1",$BG$4:$BG$764,"160")+SUMIFS($BN$4:$BN$764,$BI$4:$BI$764,$A8,$BH$4:$BH$764,$B8,$BJ$4:$BJ$764,"p2",$BG$4:$BG$764,"160")+SUMIFS($BN$4:$BN$764,$BI$4:$BI$764,$A8,$BH$4:$BH$764,$B8,$BJ$4:$BJ$764,"p3",$BG$4:$BG$764,"160")+SUMIFS($BN$4:$BN$764,$BI$4:$BI$764,$A8,$BH$4:$BH$764,$B8,$BJ$4:$BJ$764,"p4",$BG$4:$BG$764,"160")+SUMIFS($BN$4:$BN$764,$BI$4:$BI$764,$A8,$BH$4:$BH$764,$B8,$BJ$4:$BJ$764,"p5",$BG$4:$BG$764,"160")+SUMIFS($BN$4:$BN$764,$BI$4:$BI$764,$A8,$BH$4:$BH$764,$B8,$BJ$4:$BJ$764,"p1",$BG$4:$BG$764,"190")+SUMIFS($BN$4:$BN$764,$BI$4:$BI$764,$A8,$BH$4:$BH$764,$B8,$BJ$4:$BJ$764,"p2",$BG$4:$BG$764,"190")+SUMIFS($BN$4:$BN$764,$BI$4:$BI$764,$A8,$BH$4:$BH$764,$B8,$BJ$4:$BJ$764,"p3",$BG$4:$BG$764,"190")+SUMIFS($BN$4:$BN$764,$BI$4:$BI$764,$A8,$BH$4:$BH$764,$B8,$BJ$4:$BJ$764,"p4",$BG$4:$BG$764,"190")+SUMIFS($BN$4:$BN$764,$BI$4:$BI$764,$A8,$BH$4:$BH$764,$B8,$BJ$4:$BJ$764,"p5",$BG$4:$BG$764,"190"))/1000</f>
        <v>309.12833806428353</v>
      </c>
      <c r="AD8" s="129">
        <f t="shared" ref="AD8:AD17" si="30">(SUMIFS($BN$4:$BN$764,$BI$4:$BI$764,$A8,$BH$4:$BH$764,$B8,$BJ$4:$BJ$764,"p6",$BG$4:$BG$764,"140")+SUMIFS($BN$4:$BN$764,$BI$4:$BI$764,$A8,$BH$4:$BH$764,$B8,$BJ$4:$BJ$764,"p7",$BG$4:$BG$764,"140")+SUMIFS($BN$4:$BN$764,$BI$4:$BI$764,$A8,$BH$4:$BH$764,$B8,$BJ$4:$BJ$764,"p8",$BG$4:$BG$764,"140")+SUMIFS($BN$4:$BN$764,$BI$4:$BI$764,$A8,$BH$4:$BH$764,$B8,$BJ$4:$BJ$764,"p9",$BG$4:$BG$764,"140")+SUMIFS($BN$4:$BN$764,$BI$4:$BI$764,$A8,$BH$4:$BH$764,$B8,$BJ$4:$BJ$764,"p6",$BG$4:$BG$764,"150")+SUMIFS($BN$4:$BN$764,$BI$4:$BI$764,$A8,$BH$4:$BH$764,$B8,$BJ$4:$BJ$764,"p7",$BG$4:$BG$764,"150")+SUMIFS($BN$4:$BN$764,$BI$4:$BI$764,$A8,$BH$4:$BH$764,$B8,$BJ$4:$BJ$764,"p8",$BG$4:$BG$764,"150")+SUMIFS($BN$4:$BN$764,$BI$4:$BI$764,$A8,$BH$4:$BH$764,$B8,$BJ$4:$BJ$764,"p9",$BG$4:$BG$764,"150")+SUMIFS($BN$4:$BN$764,$BI$4:$BI$764,$A8,$BH$4:$BH$764,$B8,$BJ$4:$BJ$764,"p6",$BG$4:$BG$764,"160")+SUMIFS($BN$4:$BN$764,$BI$4:$BI$764,$A8,$BH$4:$BH$764,$B8,$BJ$4:$BJ$764,"p7",$BG$4:$BG$764,"160")+SUMIFS($BN$4:$BN$764,$BI$4:$BI$764,$A8,$BH$4:$BH$764,$B8,$BJ$4:$BJ$764,"p8",$BG$4:$BG$764,"160")+SUMIFS($BN$4:$BN$764,$BI$4:$BI$764,$A8,$BH$4:$BH$764,$B8,$BJ$4:$BJ$764,"p9",$BG$4:$BG$764,"160")+SUMIFS($BN$4:$BN$764,$BI$4:$BI$764,$A8,$BH$4:$BH$764,$B8,$BJ$4:$BJ$764,"p6",$BG$4:$BG$764,"190")+SUMIFS($BN$4:$BN$764,$BI$4:$BI$764,$A8,$BH$4:$BH$764,$B8,$BJ$4:$BJ$764,"p7",$BG$4:$BG$764,"190")+SUMIFS($BN$4:$BN$764,$BI$4:$BI$764,$A8,$BH$4:$BH$764,$B8,$BJ$4:$BJ$764,"p8",$BG$4:$BG$764,"190")+SUMIFS($BN$4:$BN$764,$BI$4:$BI$764,$A8,$BH$4:$BH$764,$B8,$BJ$4:$BJ$764,"p9",$BG$4:$BG$764,"190"))/1000</f>
        <v>83.419412955146569</v>
      </c>
      <c r="AE8" s="127">
        <f t="shared" ref="AE8:AE17" si="31">(SUMIFS($BQ$4:$BQ$764,$BI$4:$BI$764,$A8,$BH$4:$BH$764,$B8,$BJ$4:$BJ$764,"p1",$BG$4:$BG$764,"110")+SUMIFS($BQ$4:$BQ$764,$BI$4:$BI$764,$A8,$BH$4:$BH$764,$B8,$BJ$4:$BJ$764,"p2",$BG$4:$BG$764,"110")+SUMIFS($BQ$4:$BQ$764,$BI$4:$BI$764,$A8,$BH$4:$BH$764,$B8,$BJ$4:$BJ$764,"p3",$BG$4:$BG$764,"110")+SUMIFS($BQ$4:$BQ$764,$BI$4:$BI$764,$A8,$BH$4:$BH$764,$B8,$BJ$4:$BJ$764,"p4",$BG$4:$BG$764,"110")+SUMIFS($BQ$4:$BQ$764,$BI$4:$BI$764,$A8,$BH$4:$BH$764,$B8,$BJ$4:$BJ$764,"p5",$BG$4:$BG$764,"110")+SUMIFS($BQ$4:$BQ$764,$BI$4:$BI$764,$A8,$BH$4:$BH$764,$B8,$BJ$4:$BJ$764,"p1",$BG$4:$BG$764,"120")+SUMIFS($BQ$4:$BQ$764,$BI$4:$BI$764,$A8,$BH$4:$BH$764,$B8,$BJ$4:$BJ$764,"p2",$BG$4:$BG$764,"120")+SUMIFS($BQ$4:$BQ$764,$BI$4:$BI$764,$A8,$BH$4:$BH$764,$B8,$BJ$4:$BJ$764,"p3",$BG$4:$BG$764,"120")+SUMIFS($BQ$4:$BQ$764,$BI$4:$BI$764,$A8,$BH$4:$BH$764,$B8,$BJ$4:$BJ$764,"p4",$BG$4:$BG$764,"120")+SUMIFS($BQ$4:$BQ$764,$BI$4:$BI$764,$A8,$BH$4:$BH$764,$B8,$BJ$4:$BJ$764,"p5",$BG$4:$BG$764,"120")+SUMIFS($BQ$4:$BQ$764,$BI$4:$BI$764,$A8,$BH$4:$BH$764,$B8,$BJ$4:$BJ$764,"p1",$BG$4:$BG$764,"130")+SUMIFS($BQ$4:$BQ$764,$BI$4:$BI$764,$A8,$BH$4:$BH$764,$B8,$BJ$4:$BJ$764,"p2",$BG$4:$BG$764,"130")+SUMIFS($BQ$4:$BQ$764,$BI$4:$BI$764,$A8,$BH$4:$BH$764,$B8,$BJ$4:$BJ$764,"p3",$BG$4:$BG$764,"130")+SUMIFS($BQ$4:$BQ$764,$BI$4:$BI$764,$A8,$BH$4:$BH$764,$B8,$BJ$4:$BJ$764,"p4",$BG$4:$BG$764,"130")+SUMIFS($BQ$4:$BQ$764,$BI$4:$BI$764,$A8,$BH$4:$BH$764,$B8,$BJ$4:$BJ$764,"p5",$BG$4:$BG$764,"130")+SUMIFS($BQ$4:$BQ$764,$BI$4:$BI$764,$A8,$BH$4:$BH$764,$B8,$BJ$4:$BJ$764,"p1",$BG$4:$BG$764,"5101")+SUMIFS($BQ$4:$BQ$764,$BI$4:$BI$764,$A8,$BH$4:$BH$764,$B8,$BJ$4:$BJ$764,"p2",$BG$4:$BG$764,"5101")+SUMIFS($BQ$4:$BQ$764,$BI$4:$BI$764,$A8,$BH$4:$BH$764,$B8,$BJ$4:$BJ$764,"p3",$BG$4:$BG$764,"5101")+SUMIFS($BQ$4:$BQ$764,$BI$4:$BI$764,$A8,$BH$4:$BH$764,$B8,$BJ$4:$BJ$764,"p4",$BG$4:$BG$764,"5101")+SUMIFS($BQ$4:$BQ$764,$BI$4:$BI$764,$A8,$BH$4:$BH$764,$B8,$BJ$4:$BJ$764,"p5",$BG$4:$BG$764,"5101")+SUMIFS($BQ$4:$BQ$764,$BI$4:$BI$764,$A8,$BH$4:$BH$764,$B8,$BJ$4:$BJ$764,"p1",$BG$4:$BG$764,"5102")+SUMIFS($BQ$4:$BQ$764,$BI$4:$BI$764,$A8,$BH$4:$BH$764,$B8,$BJ$4:$BJ$764,"p2",$BG$4:$BG$764,"5102")+SUMIFS($BQ$4:$BQ$764,$BI$4:$BI$764,$A8,$BH$4:$BH$764,$B8,$BJ$4:$BJ$764,"p3",$BG$4:$BG$764,"5102")+SUMIFS($BQ$4:$BQ$764,$BI$4:$BI$764,$A8,$BH$4:$BH$764,$B8,$BJ$4:$BJ$764,"p4",$BG$4:$BG$764,"5102")+SUMIFS($BQ$4:$BQ$764,$BI$4:$BI$764,$A8,$BH$4:$BH$764,$B8,$BJ$4:$BJ$764,"p5",$BG$4:$BG$764,"5102"))/1000</f>
        <v>56.445991249973844</v>
      </c>
      <c r="AF8" s="128">
        <f t="shared" ref="AF8:AF17" si="32">(SUMIFS($BQ$4:$BQ$764,$BI$4:$BI$764,$A8,$BH$4:$BH$764,$B8,$BJ$4:$BJ$764,"p6",$BG$4:$BG$764,"110")+SUMIFS($BQ$4:$BQ$764,$BI$4:$BI$764,$A8,$BH$4:$BH$764,$B8,$BJ$4:$BJ$764,"p7",$BG$4:$BG$764,"110")+SUMIFS($BQ$4:$BQ$764,$BI$4:$BI$764,$A8,$BH$4:$BH$764,$B8,$BJ$4:$BJ$764,"p8",$BG$4:$BG$764,"110")+SUMIFS($BQ$4:$BQ$764,$BI$4:$BI$764,$A8,$BH$4:$BH$764,$B8,$BJ$4:$BJ$764,"p9",$BG$4:$BG$764,"110")+SUMIFS($BQ$4:$BQ$764,$BI$4:$BI$764,$A8,$BH$4:$BH$764,$B8,$BJ$4:$BJ$764,"p6",$BG$4:$BG$764,"120")+SUMIFS($BQ$4:$BQ$764,$BI$4:$BI$764,$A8,$BH$4:$BH$764,$B8,$BJ$4:$BJ$764,"p7",$BG$4:$BG$764,"120")+SUMIFS($BQ$4:$BQ$764,$BI$4:$BI$764,$A8,$BH$4:$BH$764,$B8,$BJ$4:$BJ$764,"p8",$BG$4:$BG$764,"120")+SUMIFS($BQ$4:$BQ$764,$BI$4:$BI$764,$A8,$BH$4:$BH$764,$B8,$BJ$4:$BJ$764,"p9",$BG$4:$BG$764,"120")+SUMIFS($BQ$4:$BQ$764,$BI$4:$BI$764,$A8,$BH$4:$BH$764,$B8,$BJ$4:$BJ$764,"p6",$BG$4:$BG$764,"130")+SUMIFS($BQ$4:$BQ$764,$BI$4:$BI$764,$A8,$BH$4:$BH$764,$B8,$BJ$4:$BJ$764,"p7",$BG$4:$BG$764,"130")+SUMIFS($BQ$4:$BQ$764,$BI$4:$BI$764,$A8,$BH$4:$BH$764,$B8,$BJ$4:$BJ$764,"p8",$BG$4:$BG$764,"130")+SUMIFS($BQ$4:$BQ$764,$BI$4:$BI$764,$A8,$BH$4:$BH$764,$B8,$BJ$4:$BJ$764,"p9",$BG$4:$BG$764,"130")+SUMIFS($BQ$4:$BQ$764,$BI$4:$BI$764,$A8,$BH$4:$BH$764,$B8,$BJ$4:$BJ$764,"p6",$BG$4:$BG$764,"5101")+SUMIFS($BQ$4:$BQ$764,$BI$4:$BI$764,$A8,$BH$4:$BH$764,$B8,$BJ$4:$BJ$764,"p7",$BG$4:$BG$764,"5101")+SUMIFS($BQ$4:$BQ$764,$BI$4:$BI$764,$A8,$BH$4:$BH$764,$B8,$BJ$4:$BJ$764,"p8",$BG$4:$BG$764,"5101")+SUMIFS($BQ$4:$BQ$764,$BI$4:$BI$764,$A8,$BH$4:$BH$764,$B8,$BJ$4:$BJ$764,"p9",$BG$4:$BG$764,"5101")+SUMIFS($BQ$4:$BQ$764,$BI$4:$BI$764,$A8,$BH$4:$BH$764,$B8,$BJ$4:$BJ$764,"p6",$BG$4:$BG$764,"5102")+SUMIFS($BQ$4:$BQ$764,$BI$4:$BI$764,$A8,$BH$4:$BH$764,$B8,$BJ$4:$BJ$764,"p7",$BG$4:$BG$764,"5102")+SUMIFS($BQ$4:$BQ$764,$BI$4:$BI$764,$A8,$BH$4:$BH$764,$B8,$BJ$4:$BJ$764,"p8",$BG$4:$BG$764,"5102")+SUMIFS($BQ$4:$BQ$764,$BI$4:$BI$764,$A8,$BH$4:$BH$764,$B8,$BJ$4:$BJ$764,"p9",$BG$4:$BG$764,"5102"))/1000</f>
        <v>23.593584942288068</v>
      </c>
      <c r="AG8" s="128">
        <f t="shared" ref="AG8:AG17" si="33">(SUMIFS($BQ$4:$BQ$764,$BI$4:$BI$764,$A8,$BH$4:$BH$764,$B8,$BJ$4:$BJ$764,"p1",$BG$4:$BG$764,"140")+SUMIFS($BQ$4:$BQ$764,$BI$4:$BI$764,$A8,$BH$4:$BH$764,$B8,$BJ$4:$BJ$764,"p2",$BG$4:$BG$764,"140")+SUMIFS($BQ$4:$BQ$764,$BI$4:$BI$764,$A8,$BH$4:$BH$764,$B8,$BJ$4:$BJ$764,"p3",$BG$4:$BG$764,"140")+SUMIFS($BQ$4:$BQ$764,$BI$4:$BI$764,$A8,$BH$4:$BH$764,$B8,$BJ$4:$BJ$764,"p4",$BG$4:$BG$764,"140")+SUMIFS($BQ$4:$BQ$764,$BI$4:$BI$764,$A8,$BH$4:$BH$764,$B8,$BJ$4:$BJ$764,"p5",$BG$4:$BG$764,"140")+SUMIFS($BQ$4:$BQ$764,$BI$4:$BI$764,$A8,$BH$4:$BH$764,$B8,$BJ$4:$BJ$764,"p1",$BG$4:$BG$764,"150")+SUMIFS($BQ$4:$BQ$764,$BI$4:$BI$764,$A8,$BH$4:$BH$764,$B8,$BJ$4:$BJ$764,"p2",$BG$4:$BG$764,"150")+SUMIFS($BQ$4:$BQ$764,$BI$4:$BI$764,$A8,$BH$4:$BH$764,$B8,$BJ$4:$BJ$764,"p3",$BG$4:$BG$764,"150")+SUMIFS($BQ$4:$BQ$764,$BI$4:$BI$764,$A8,$BH$4:$BH$764,$B8,$BJ$4:$BJ$764,"p4",$BG$4:$BG$764,"150")+SUMIFS($BQ$4:$BQ$764,$BI$4:$BI$764,$A8,$BH$4:$BH$764,$B8,$BJ$4:$BJ$764,"p5",$BG$4:$BG$764,"150")+SUMIFS($BQ$4:$BQ$764,$BI$4:$BI$764,$A8,$BH$4:$BH$764,$B8,$BJ$4:$BJ$764,"p1",$BG$4:$BG$764,"160")+SUMIFS($BQ$4:$BQ$764,$BI$4:$BI$764,$A8,$BH$4:$BH$764,$B8,$BJ$4:$BJ$764,"p2",$BG$4:$BG$764,"160")+SUMIFS($BQ$4:$BQ$764,$BI$4:$BI$764,$A8,$BH$4:$BH$764,$B8,$BJ$4:$BJ$764,"p3",$BG$4:$BG$764,"160")+SUMIFS($BQ$4:$BQ$764,$BI$4:$BI$764,$A8,$BH$4:$BH$764,$B8,$BJ$4:$BJ$764,"p4",$BG$4:$BG$764,"160")+SUMIFS($BQ$4:$BQ$764,$BI$4:$BI$764,$A8,$BH$4:$BH$764,$B8,$BJ$4:$BJ$764,"p5",$BG$4:$BG$764,"160")+SUMIFS($BQ$4:$BQ$764,$BI$4:$BI$764,$A8,$BH$4:$BH$764,$B8,$BJ$4:$BJ$764,"p1",$BG$4:$BG$764,"190")+SUMIFS($BQ$4:$BQ$764,$BI$4:$BI$764,$A8,$BH$4:$BH$764,$B8,$BJ$4:$BJ$764,"p2",$BG$4:$BG$764,"190")+SUMIFS($BQ$4:$BQ$764,$BI$4:$BI$764,$A8,$BH$4:$BH$764,$B8,$BJ$4:$BJ$764,"p3",$BG$4:$BG$764,"190")+SUMIFS($BQ$4:$BQ$764,$BI$4:$BI$764,$A8,$BH$4:$BH$764,$B8,$BJ$4:$BJ$764,"p4",$BG$4:$BG$764,"190")+SUMIFS($BQ$4:$BQ$764,$BI$4:$BI$764,$A8,$BH$4:$BH$764,$B8,$BJ$4:$BJ$764,"p5",$BG$4:$BG$764,"190"))/1000</f>
        <v>309.2299909272154</v>
      </c>
      <c r="AH8" s="129">
        <f t="shared" ref="AH8:AH17" si="34">(SUMIFS($BQ$4:$BQ$764,$BI$4:$BI$764,$A8,$BH$4:$BH$764,$B8,$BJ$4:$BJ$764,"p6",$BG$4:$BG$764,"140")+SUMIFS($BQ$4:$BQ$764,$BI$4:$BI$764,$A8,$BH$4:$BH$764,$B8,$BJ$4:$BJ$764,"p7",$BG$4:$BG$764,"140")+SUMIFS($BQ$4:$BQ$764,$BI$4:$BI$764,$A8,$BH$4:$BH$764,$B8,$BJ$4:$BJ$764,"p8",$BG$4:$BG$764,"140")+SUMIFS($BQ$4:$BQ$764,$BI$4:$BI$764,$A8,$BH$4:$BH$764,$B8,$BJ$4:$BJ$764,"p9",$BG$4:$BG$764,"140")+SUMIFS($BQ$4:$BQ$764,$BI$4:$BI$764,$A8,$BH$4:$BH$764,$B8,$BJ$4:$BJ$764,"p6",$BG$4:$BG$764,"150")+SUMIFS($BQ$4:$BQ$764,$BI$4:$BI$764,$A8,$BH$4:$BH$764,$B8,$BJ$4:$BJ$764,"p7",$BG$4:$BG$764,"150")+SUMIFS($BQ$4:$BQ$764,$BI$4:$BI$764,$A8,$BH$4:$BH$764,$B8,$BJ$4:$BJ$764,"p8",$BG$4:$BG$764,"150")+SUMIFS($BQ$4:$BQ$764,$BI$4:$BI$764,$A8,$BH$4:$BH$764,$B8,$BJ$4:$BJ$764,"p9",$BG$4:$BG$764,"150")+SUMIFS($BQ$4:$BQ$764,$BI$4:$BI$764,$A8,$BH$4:$BH$764,$B8,$BJ$4:$BJ$764,"p6",$BG$4:$BG$764,"160")+SUMIFS($BQ$4:$BQ$764,$BI$4:$BI$764,$A8,$BH$4:$BH$764,$B8,$BJ$4:$BJ$764,"p7",$BG$4:$BG$764,"160")+SUMIFS($BQ$4:$BQ$764,$BI$4:$BI$764,$A8,$BH$4:$BH$764,$B8,$BJ$4:$BJ$764,"p8",$BG$4:$BG$764,"160")+SUMIFS($BQ$4:$BQ$764,$BI$4:$BI$764,$A8,$BH$4:$BH$764,$B8,$BJ$4:$BJ$764,"p9",$BG$4:$BG$764,"160")+SUMIFS($BQ$4:$BQ$764,$BI$4:$BI$764,$A8,$BH$4:$BH$764,$B8,$BJ$4:$BJ$764,"p6",$BG$4:$BG$764,"190")+SUMIFS($BQ$4:$BQ$764,$BI$4:$BI$764,$A8,$BH$4:$BH$764,$B8,$BJ$4:$BJ$764,"p7",$BG$4:$BG$764,"190")+SUMIFS($BQ$4:$BQ$764,$BI$4:$BI$764,$A8,$BH$4:$BH$764,$B8,$BJ$4:$BJ$764,"p8",$BG$4:$BG$764,"190")+SUMIFS($BQ$4:$BQ$764,$BI$4:$BI$764,$A8,$BH$4:$BH$764,$B8,$BJ$4:$BJ$764,"p9",$BG$4:$BG$764,"190"))/1000</f>
        <v>83.940639721196902</v>
      </c>
      <c r="AI8" s="127">
        <f t="shared" ref="AI8:AI17" si="35">(SUMIFS($BT$4:$BT$764,$BI$4:$BI$764,$A8,$BH$4:$BH$764,$B8,$BJ$4:$BJ$764,"p1",$BG$4:$BG$764,"110")+SUMIFS($BT$4:$BT$764,$BI$4:$BI$764,$A8,$BH$4:$BH$764,$B8,$BJ$4:$BJ$764,"p2",$BG$4:$BG$764,"110")+SUMIFS($BT$4:$BT$764,$BI$4:$BI$764,$A8,$BH$4:$BH$764,$B8,$BJ$4:$BJ$764,"p3",$BG$4:$BG$764,"110")+SUMIFS($BT$4:$BT$764,$BI$4:$BI$764,$A8,$BH$4:$BH$764,$B8,$BJ$4:$BJ$764,"p4",$BG$4:$BG$764,"110")+SUMIFS($BT$4:$BT$764,$BI$4:$BI$764,$A8,$BH$4:$BH$764,$B8,$BJ$4:$BJ$764,"p5",$BG$4:$BG$764,"110")+SUMIFS($BT$4:$BT$764,$BI$4:$BI$764,$A8,$BH$4:$BH$764,$B8,$BJ$4:$BJ$764,"p1",$BG$4:$BG$764,"120")+SUMIFS($BT$4:$BT$764,$BI$4:$BI$764,$A8,$BH$4:$BH$764,$B8,$BJ$4:$BJ$764,"p2",$BG$4:$BG$764,"120")+SUMIFS($BT$4:$BT$764,$BI$4:$BI$764,$A8,$BH$4:$BH$764,$B8,$BJ$4:$BJ$764,"p3",$BG$4:$BG$764,"120")+SUMIFS($BT$4:$BT$764,$BI$4:$BI$764,$A8,$BH$4:$BH$764,$B8,$BJ$4:$BJ$764,"p4",$BG$4:$BG$764,"120")+SUMIFS($BT$4:$BT$764,$BI$4:$BI$764,$A8,$BH$4:$BH$764,$B8,$BJ$4:$BJ$764,"p5",$BG$4:$BG$764,"120")+SUMIFS($BT$4:$BT$764,$BI$4:$BI$764,$A8,$BH$4:$BH$764,$B8,$BJ$4:$BJ$764,"p1",$BG$4:$BG$764,"130")+SUMIFS($BT$4:$BT$764,$BI$4:$BI$764,$A8,$BH$4:$BH$764,$B8,$BJ$4:$BJ$764,"p2",$BG$4:$BG$764,"130")+SUMIFS($BT$4:$BT$764,$BI$4:$BI$764,$A8,$BH$4:$BH$764,$B8,$BJ$4:$BJ$764,"p3",$BG$4:$BG$764,"130")+SUMIFS($BT$4:$BT$764,$BI$4:$BI$764,$A8,$BH$4:$BH$764,$B8,$BJ$4:$BJ$764,"p4",$BG$4:$BG$764,"130")+SUMIFS($BT$4:$BT$764,$BI$4:$BI$764,$A8,$BH$4:$BH$764,$B8,$BJ$4:$BJ$764,"p5",$BG$4:$BG$764,"130")+SUMIFS($BT$4:$BT$764,$BI$4:$BI$764,$A8,$BH$4:$BH$764,$B8,$BJ$4:$BJ$764,"p1",$BG$4:$BG$764,"5101")+SUMIFS($BT$4:$BT$764,$BI$4:$BI$764,$A8,$BH$4:$BH$764,$B8,$BJ$4:$BJ$764,"p2",$BG$4:$BG$764,"5101")+SUMIFS($BT$4:$BT$764,$BI$4:$BI$764,$A8,$BH$4:$BH$764,$B8,$BJ$4:$BJ$764,"p3",$BG$4:$BG$764,"5101")+SUMIFS($BT$4:$BT$764,$BI$4:$BI$764,$A8,$BH$4:$BH$764,$B8,$BJ$4:$BJ$764,"p4",$BG$4:$BG$764,"5101")+SUMIFS($BT$4:$BT$764,$BI$4:$BI$764,$A8,$BH$4:$BH$764,$B8,$BJ$4:$BJ$764,"p5",$BG$4:$BG$764,"5101")+SUMIFS($BT$4:$BT$764,$BI$4:$BI$764,$A8,$BH$4:$BH$764,$B8,$BJ$4:$BJ$764,"p1",$BG$4:$BG$764,"5102")+SUMIFS($BT$4:$BT$764,$BI$4:$BI$764,$A8,$BH$4:$BH$764,$B8,$BJ$4:$BJ$764,"p2",$BG$4:$BG$764,"5102")+SUMIFS($BT$4:$BT$764,$BI$4:$BI$764,$A8,$BH$4:$BH$764,$B8,$BJ$4:$BJ$764,"p3",$BG$4:$BG$764,"5102")+SUMIFS($BT$4:$BT$764,$BI$4:$BI$764,$A8,$BH$4:$BH$764,$B8,$BJ$4:$BJ$764,"p4",$BG$4:$BG$764,"5102")+SUMIFS($BT$4:$BT$764,$BI$4:$BI$764,$A8,$BH$4:$BH$764,$B8,$BJ$4:$BJ$764,"p5",$BG$4:$BG$764,"5102"))/1000</f>
        <v>56.445991249973844</v>
      </c>
      <c r="AJ8" s="128">
        <f t="shared" ref="AJ8:AJ17" si="36">(SUMIFS($BT$4:$BT$764,$BI$4:$BI$764,$A8,$BH$4:$BH$764,$B8,$BJ$4:$BJ$764,"p6",$BG$4:$BG$764,"110")+SUMIFS($BT$4:$BT$764,$BI$4:$BI$764,$A8,$BH$4:$BH$764,$B8,$BJ$4:$BJ$764,"p7",$BG$4:$BG$764,"110")+SUMIFS($BT$4:$BT$764,$BI$4:$BI$764,$A8,$BH$4:$BH$764,$B8,$BJ$4:$BJ$764,"p8",$BG$4:$BG$764,"110")+SUMIFS($BT$4:$BT$764,$BI$4:$BI$764,$A8,$BH$4:$BH$764,$B8,$BJ$4:$BJ$764,"p9",$BG$4:$BG$764,"110")+SUMIFS($BT$4:$BT$764,$BI$4:$BI$764,$A8,$BH$4:$BH$764,$B8,$BJ$4:$BJ$764,"p6",$BG$4:$BG$764,"120")+SUMIFS($BT$4:$BT$764,$BI$4:$BI$764,$A8,$BH$4:$BH$764,$B8,$BJ$4:$BJ$764,"p7",$BG$4:$BG$764,"120")+SUMIFS($BT$4:$BT$764,$BI$4:$BI$764,$A8,$BH$4:$BH$764,$B8,$BJ$4:$BJ$764,"p8",$BG$4:$BG$764,"120")+SUMIFS($BT$4:$BT$764,$BI$4:$BI$764,$A8,$BH$4:$BH$764,$B8,$BJ$4:$BJ$764,"p9",$BG$4:$BG$764,"120")+SUMIFS($BT$4:$BT$764,$BI$4:$BI$764,$A8,$BH$4:$BH$764,$B8,$BJ$4:$BJ$764,"p6",$BG$4:$BG$764,"130")+SUMIFS($BT$4:$BT$764,$BI$4:$BI$764,$A8,$BH$4:$BH$764,$B8,$BJ$4:$BJ$764,"p7",$BG$4:$BG$764,"130")+SUMIFS($BT$4:$BT$764,$BI$4:$BI$764,$A8,$BH$4:$BH$764,$B8,$BJ$4:$BJ$764,"p8",$BG$4:$BG$764,"130")+SUMIFS($BT$4:$BT$764,$BI$4:$BI$764,$A8,$BH$4:$BH$764,$B8,$BJ$4:$BJ$764,"p9",$BG$4:$BG$764,"130")+SUMIFS($BT$4:$BT$764,$BI$4:$BI$764,$A8,$BH$4:$BH$764,$B8,$BJ$4:$BJ$764,"p6",$BG$4:$BG$764,"5101")+SUMIFS($BT$4:$BT$764,$BI$4:$BI$764,$A8,$BH$4:$BH$764,$B8,$BJ$4:$BJ$764,"p7",$BG$4:$BG$764,"5101")+SUMIFS($BT$4:$BT$764,$BI$4:$BI$764,$A8,$BH$4:$BH$764,$B8,$BJ$4:$BJ$764,"p8",$BG$4:$BG$764,"5101")+SUMIFS($BT$4:$BT$764,$BI$4:$BI$764,$A8,$BH$4:$BH$764,$B8,$BJ$4:$BJ$764,"p9",$BG$4:$BG$764,"5101")+SUMIFS($BT$4:$BT$764,$BI$4:$BI$764,$A8,$BH$4:$BH$764,$B8,$BJ$4:$BJ$764,"p6",$BG$4:$BG$764,"5102")+SUMIFS($BT$4:$BT$764,$BI$4:$BI$764,$A8,$BH$4:$BH$764,$B8,$BJ$4:$BJ$764,"p7",$BG$4:$BG$764,"5102")+SUMIFS($BT$4:$BT$764,$BI$4:$BI$764,$A8,$BH$4:$BH$764,$B8,$BJ$4:$BJ$764,"p8",$BG$4:$BG$764,"5102")+SUMIFS($BT$4:$BT$764,$BI$4:$BI$764,$A8,$BH$4:$BH$764,$B8,$BJ$4:$BJ$764,"p9",$BG$4:$BG$764,"5102"))/1000</f>
        <v>23.593584942288068</v>
      </c>
      <c r="AK8" s="128">
        <f t="shared" ref="AK8:AK17" si="37">(SUMIFS($BT$4:$BT$764,$BI$4:$BI$764,$A8,$BH$4:$BH$764,$B8,$BJ$4:$BJ$764,"p1",$BG$4:$BG$764,"140")+SUMIFS($BT$4:$BT$764,$BI$4:$BI$764,$A8,$BH$4:$BH$764,$B8,$BJ$4:$BJ$764,"p2",$BG$4:$BG$764,"140")+SUMIFS($BT$4:$BT$764,$BI$4:$BI$764,$A8,$BH$4:$BH$764,$B8,$BJ$4:$BJ$764,"p3",$BG$4:$BG$764,"140")+SUMIFS($BT$4:$BT$764,$BI$4:$BI$764,$A8,$BH$4:$BH$764,$B8,$BJ$4:$BJ$764,"p4",$BG$4:$BG$764,"140")+SUMIFS($BT$4:$BT$764,$BI$4:$BI$764,$A8,$BH$4:$BH$764,$B8,$BJ$4:$BJ$764,"p5",$BG$4:$BG$764,"140")+SUMIFS($BT$4:$BT$764,$BI$4:$BI$764,$A8,$BH$4:$BH$764,$B8,$BJ$4:$BJ$764,"p1",$BG$4:$BG$764,"150")+SUMIFS($BT$4:$BT$764,$BI$4:$BI$764,$A8,$BH$4:$BH$764,$B8,$BJ$4:$BJ$764,"p2",$BG$4:$BG$764,"150")+SUMIFS($BT$4:$BT$764,$BI$4:$BI$764,$A8,$BH$4:$BH$764,$B8,$BJ$4:$BJ$764,"p3",$BG$4:$BG$764,"150")+SUMIFS($BT$4:$BT$764,$BI$4:$BI$764,$A8,$BH$4:$BH$764,$B8,$BJ$4:$BJ$764,"p4",$BG$4:$BG$764,"150")+SUMIFS($BT$4:$BT$764,$BI$4:$BI$764,$A8,$BH$4:$BH$764,$B8,$BJ$4:$BJ$764,"p5",$BG$4:$BG$764,"150")+SUMIFS($BT$4:$BT$764,$BI$4:$BI$764,$A8,$BH$4:$BH$764,$B8,$BJ$4:$BJ$764,"p1",$BG$4:$BG$764,"160")+SUMIFS($BT$4:$BT$764,$BI$4:$BI$764,$A8,$BH$4:$BH$764,$B8,$BJ$4:$BJ$764,"p2",$BG$4:$BG$764,"160")+SUMIFS($BT$4:$BT$764,$BI$4:$BI$764,$A8,$BH$4:$BH$764,$B8,$BJ$4:$BJ$764,"p3",$BG$4:$BG$764,"160")+SUMIFS($BT$4:$BT$764,$BI$4:$BI$764,$A8,$BH$4:$BH$764,$B8,$BJ$4:$BJ$764,"p4",$BG$4:$BG$764,"160")+SUMIFS($BT$4:$BT$764,$BI$4:$BI$764,$A8,$BH$4:$BH$764,$B8,$BJ$4:$BJ$764,"p5",$BG$4:$BG$764,"160")+SUMIFS($BT$4:$BT$764,$BI$4:$BI$764,$A8,$BH$4:$BH$764,$B8,$BJ$4:$BJ$764,"p1",$BG$4:$BG$764,"190")+SUMIFS($BT$4:$BT$764,$BI$4:$BI$764,$A8,$BH$4:$BH$764,$B8,$BJ$4:$BJ$764,"p2",$BG$4:$BG$764,"190")+SUMIFS($BT$4:$BT$764,$BI$4:$BI$764,$A8,$BH$4:$BH$764,$B8,$BJ$4:$BJ$764,"p3",$BG$4:$BG$764,"190")+SUMIFS($BT$4:$BT$764,$BI$4:$BI$764,$A8,$BH$4:$BH$764,$B8,$BJ$4:$BJ$764,"p4",$BG$4:$BG$764,"190")+SUMIFS($BT$4:$BT$764,$BI$4:$BI$764,$A8,$BH$4:$BH$764,$B8,$BJ$4:$BJ$764,"p5",$BG$4:$BG$764,"190"))/1000</f>
        <v>309.27970891504253</v>
      </c>
      <c r="AL8" s="129">
        <f t="shared" ref="AL8:AL17" si="38">(SUMIFS($BT$4:$BT$764,$BI$4:$BI$764,$A8,$BH$4:$BH$764,$B8,$BJ$4:$BJ$764,"p6",$BG$4:$BG$764,"140")+SUMIFS($BT$4:$BT$764,$BI$4:$BI$764,$A8,$BH$4:$BH$764,$B8,$BJ$4:$BJ$764,"p7",$BG$4:$BG$764,"140")+SUMIFS($BT$4:$BT$764,$BI$4:$BI$764,$A8,$BH$4:$BH$764,$B8,$BJ$4:$BJ$764,"p8",$BG$4:$BG$764,"140")+SUMIFS($BT$4:$BT$764,$BI$4:$BI$764,$A8,$BH$4:$BH$764,$B8,$BJ$4:$BJ$764,"p9",$BG$4:$BG$764,"140")+SUMIFS($BT$4:$BT$764,$BI$4:$BI$764,$A8,$BH$4:$BH$764,$B8,$BJ$4:$BJ$764,"p6",$BG$4:$BG$764,"150")+SUMIFS($BT$4:$BT$764,$BI$4:$BI$764,$A8,$BH$4:$BH$764,$B8,$BJ$4:$BJ$764,"p7",$BG$4:$BG$764,"150")+SUMIFS($BT$4:$BT$764,$BI$4:$BI$764,$A8,$BH$4:$BH$764,$B8,$BJ$4:$BJ$764,"p8",$BG$4:$BG$764,"150")+SUMIFS($BT$4:$BT$764,$BI$4:$BI$764,$A8,$BH$4:$BH$764,$B8,$BJ$4:$BJ$764,"p9",$BG$4:$BG$764,"150")+SUMIFS($BT$4:$BT$764,$BI$4:$BI$764,$A8,$BH$4:$BH$764,$B8,$BJ$4:$BJ$764,"p6",$BG$4:$BG$764,"160")+SUMIFS($BT$4:$BT$764,$BI$4:$BI$764,$A8,$BH$4:$BH$764,$B8,$BJ$4:$BJ$764,"p7",$BG$4:$BG$764,"160")+SUMIFS($BT$4:$BT$764,$BI$4:$BI$764,$A8,$BH$4:$BH$764,$B8,$BJ$4:$BJ$764,"p8",$BG$4:$BG$764,"160")+SUMIFS($BT$4:$BT$764,$BI$4:$BI$764,$A8,$BH$4:$BH$764,$B8,$BJ$4:$BJ$764,"p9",$BG$4:$BG$764,"160")+SUMIFS($BT$4:$BT$764,$BI$4:$BI$764,$A8,$BH$4:$BH$764,$B8,$BJ$4:$BJ$764,"p6",$BG$4:$BG$764,"190")+SUMIFS($BT$4:$BT$764,$BI$4:$BI$764,$A8,$BH$4:$BH$764,$B8,$BJ$4:$BJ$764,"p7",$BG$4:$BG$764,"190")+SUMIFS($BT$4:$BT$764,$BI$4:$BI$764,$A8,$BH$4:$BH$764,$B8,$BJ$4:$BJ$764,"p8",$BG$4:$BG$764,"190")+SUMIFS($BT$4:$BT$764,$BI$4:$BI$764,$A8,$BH$4:$BH$764,$B8,$BJ$4:$BJ$764,"p9",$BG$4:$BG$764,"190"))/1000</f>
        <v>84.12531060750986</v>
      </c>
      <c r="BF8">
        <v>5</v>
      </c>
      <c r="BG8">
        <v>110</v>
      </c>
      <c r="BH8" t="s">
        <v>8</v>
      </c>
      <c r="BI8" t="s">
        <v>7</v>
      </c>
      <c r="BJ8" t="s">
        <v>65</v>
      </c>
      <c r="BK8">
        <v>6</v>
      </c>
      <c r="BL8" s="254">
        <v>20.485237229401001</v>
      </c>
      <c r="BM8" s="81">
        <v>6.9838589797923198</v>
      </c>
      <c r="BN8" s="81">
        <v>4.1903153878753896</v>
      </c>
      <c r="BO8" s="81">
        <v>20.485237229401001</v>
      </c>
      <c r="BP8" s="81">
        <v>6.9838589797923198</v>
      </c>
      <c r="BQ8" s="81">
        <v>4.1903153878753896</v>
      </c>
      <c r="BR8" s="81">
        <v>20.485237229401001</v>
      </c>
      <c r="BS8" s="81">
        <v>6.9838589797923198</v>
      </c>
      <c r="BT8" s="81">
        <v>4.1903153878753896</v>
      </c>
      <c r="BU8" s="81">
        <v>1504.4392500184699</v>
      </c>
      <c r="BV8" s="81">
        <f t="shared" si="0"/>
        <v>451.33177500554098</v>
      </c>
      <c r="BW8">
        <f t="shared" si="1"/>
        <v>29.264624613430005</v>
      </c>
      <c r="BX8" s="255">
        <f t="shared" si="2"/>
        <v>6.4840603374470424E-2</v>
      </c>
      <c r="BY8" s="255"/>
    </row>
    <row r="9" spans="1:77" x14ac:dyDescent="0.25">
      <c r="A9" s="14" t="s">
        <v>7</v>
      </c>
      <c r="B9" s="15" t="s">
        <v>11</v>
      </c>
      <c r="C9" s="130">
        <f t="shared" si="3"/>
        <v>248.85673468847193</v>
      </c>
      <c r="D9" s="131">
        <f t="shared" si="4"/>
        <v>79.12257016710933</v>
      </c>
      <c r="E9" s="131">
        <f t="shared" si="5"/>
        <v>53.707861787200812</v>
      </c>
      <c r="F9" s="132">
        <f t="shared" si="6"/>
        <v>20.231175236051687</v>
      </c>
      <c r="G9" s="130">
        <f t="shared" si="7"/>
        <v>248.86582146696526</v>
      </c>
      <c r="H9" s="131">
        <f t="shared" si="8"/>
        <v>79.131103403338372</v>
      </c>
      <c r="I9" s="131">
        <f t="shared" si="9"/>
        <v>53.801122612744798</v>
      </c>
      <c r="J9" s="132">
        <f t="shared" si="10"/>
        <v>20.383125383242213</v>
      </c>
      <c r="K9" s="130">
        <f t="shared" si="11"/>
        <v>248.86847055159106</v>
      </c>
      <c r="L9" s="131">
        <f t="shared" si="12"/>
        <v>79.134162816151061</v>
      </c>
      <c r="M9" s="131">
        <f t="shared" si="13"/>
        <v>53.856446672503495</v>
      </c>
      <c r="N9" s="132">
        <f t="shared" si="14"/>
        <v>20.440080784826645</v>
      </c>
      <c r="O9" s="130">
        <f t="shared" si="15"/>
        <v>98.101277639242127</v>
      </c>
      <c r="P9" s="131">
        <f t="shared" si="16"/>
        <v>42.92991019693676</v>
      </c>
      <c r="Q9" s="131">
        <f t="shared" si="17"/>
        <v>26.364257062402871</v>
      </c>
      <c r="R9" s="132">
        <f t="shared" si="18"/>
        <v>12.480502611900187</v>
      </c>
      <c r="S9" s="130">
        <f t="shared" si="19"/>
        <v>98.101277639242127</v>
      </c>
      <c r="T9" s="131">
        <f t="shared" si="20"/>
        <v>42.930648966674966</v>
      </c>
      <c r="U9" s="131">
        <f t="shared" si="21"/>
        <v>26.416771408903639</v>
      </c>
      <c r="V9" s="132">
        <f t="shared" si="22"/>
        <v>12.528364883750932</v>
      </c>
      <c r="W9" s="130">
        <f t="shared" si="23"/>
        <v>98.101277639242127</v>
      </c>
      <c r="X9" s="131">
        <f t="shared" si="24"/>
        <v>42.930648966674966</v>
      </c>
      <c r="Y9" s="131">
        <f t="shared" si="25"/>
        <v>26.469285755404414</v>
      </c>
      <c r="Z9" s="132">
        <f t="shared" si="26"/>
        <v>12.565215869251157</v>
      </c>
      <c r="AA9" s="130">
        <f t="shared" si="27"/>
        <v>58.860766583545036</v>
      </c>
      <c r="AB9" s="131">
        <f t="shared" si="28"/>
        <v>25.758389380004967</v>
      </c>
      <c r="AC9" s="131">
        <f t="shared" si="29"/>
        <v>15.88157145324266</v>
      </c>
      <c r="AD9" s="132">
        <f t="shared" si="30"/>
        <v>7.5391295215506835</v>
      </c>
      <c r="AE9" s="130">
        <f t="shared" si="31"/>
        <v>58.860766583545036</v>
      </c>
      <c r="AF9" s="131">
        <f t="shared" si="32"/>
        <v>25.758389380004967</v>
      </c>
      <c r="AG9" s="131">
        <f t="shared" si="33"/>
        <v>15.934085799743425</v>
      </c>
      <c r="AH9" s="132">
        <f t="shared" si="34"/>
        <v>7.5570570818453673</v>
      </c>
      <c r="AI9" s="130">
        <f t="shared" si="35"/>
        <v>58.860766583545036</v>
      </c>
      <c r="AJ9" s="131">
        <f t="shared" si="36"/>
        <v>25.758389380004967</v>
      </c>
      <c r="AK9" s="131">
        <f t="shared" si="37"/>
        <v>15.967061687957601</v>
      </c>
      <c r="AL9" s="132">
        <f t="shared" si="38"/>
        <v>7.5683994763534992</v>
      </c>
      <c r="BF9">
        <v>6</v>
      </c>
      <c r="BG9">
        <v>110</v>
      </c>
      <c r="BH9" t="s">
        <v>8</v>
      </c>
      <c r="BI9" t="s">
        <v>7</v>
      </c>
      <c r="BJ9" t="s">
        <v>71</v>
      </c>
      <c r="BK9">
        <v>1</v>
      </c>
      <c r="BL9" s="254">
        <v>5.2460859617366902</v>
      </c>
      <c r="BM9" s="81">
        <v>2.8927535845257002</v>
      </c>
      <c r="BN9" s="81">
        <v>1.7356521507154199</v>
      </c>
      <c r="BO9" s="81">
        <v>5.2460859617366902</v>
      </c>
      <c r="BP9" s="81">
        <v>2.8927535845257002</v>
      </c>
      <c r="BQ9" s="81">
        <v>1.7356521507154199</v>
      </c>
      <c r="BR9" s="81">
        <v>5.2460859617366902</v>
      </c>
      <c r="BS9" s="81">
        <v>2.8927535845257002</v>
      </c>
      <c r="BT9" s="81">
        <v>1.7356521507154199</v>
      </c>
      <c r="BU9" s="81">
        <v>125.350150000249</v>
      </c>
      <c r="BV9" s="81">
        <f t="shared" si="0"/>
        <v>37.605045000074696</v>
      </c>
      <c r="BW9">
        <f t="shared" si="1"/>
        <v>7.4944085167667005</v>
      </c>
      <c r="BX9" s="255">
        <f t="shared" si="2"/>
        <v>0.19929263525018556</v>
      </c>
      <c r="BY9" s="255"/>
    </row>
    <row r="10" spans="1:77" x14ac:dyDescent="0.25">
      <c r="A10" s="14" t="s">
        <v>7</v>
      </c>
      <c r="B10" s="15" t="s">
        <v>12</v>
      </c>
      <c r="C10" s="130">
        <f t="shared" si="3"/>
        <v>248.92238750626919</v>
      </c>
      <c r="D10" s="131">
        <f t="shared" si="4"/>
        <v>149.44707853904836</v>
      </c>
      <c r="E10" s="131">
        <f t="shared" si="5"/>
        <v>181.10360068217804</v>
      </c>
      <c r="F10" s="132">
        <f t="shared" si="6"/>
        <v>92.066785575563188</v>
      </c>
      <c r="G10" s="130">
        <f t="shared" si="7"/>
        <v>248.98940844173597</v>
      </c>
      <c r="H10" s="131">
        <f t="shared" si="8"/>
        <v>149.4741573122547</v>
      </c>
      <c r="I10" s="131">
        <f t="shared" si="9"/>
        <v>182.07900279033313</v>
      </c>
      <c r="J10" s="132">
        <f t="shared" si="10"/>
        <v>92.335596899521036</v>
      </c>
      <c r="K10" s="130">
        <f t="shared" si="11"/>
        <v>249.03456807625489</v>
      </c>
      <c r="L10" s="131">
        <f t="shared" si="12"/>
        <v>149.48175563772841</v>
      </c>
      <c r="M10" s="131">
        <f t="shared" si="13"/>
        <v>182.58872489969727</v>
      </c>
      <c r="N10" s="132">
        <f t="shared" si="14"/>
        <v>92.531497457518896</v>
      </c>
      <c r="O10" s="130">
        <f t="shared" si="15"/>
        <v>97.63383713773969</v>
      </c>
      <c r="P10" s="131">
        <f t="shared" si="16"/>
        <v>81.731981548387566</v>
      </c>
      <c r="Q10" s="131">
        <f t="shared" si="17"/>
        <v>89.91316225631769</v>
      </c>
      <c r="R10" s="132">
        <f t="shared" si="18"/>
        <v>57.025439227435804</v>
      </c>
      <c r="S10" s="130">
        <f t="shared" si="19"/>
        <v>97.63383713773969</v>
      </c>
      <c r="T10" s="131">
        <f t="shared" si="20"/>
        <v>81.735891891441909</v>
      </c>
      <c r="U10" s="131">
        <f t="shared" si="21"/>
        <v>90.035882501401275</v>
      </c>
      <c r="V10" s="132">
        <f t="shared" si="22"/>
        <v>57.161258362715266</v>
      </c>
      <c r="W10" s="130">
        <f t="shared" si="23"/>
        <v>97.63383713773969</v>
      </c>
      <c r="X10" s="131">
        <f t="shared" si="24"/>
        <v>81.738252760442037</v>
      </c>
      <c r="Y10" s="131">
        <f t="shared" si="25"/>
        <v>90.133837820675609</v>
      </c>
      <c r="Z10" s="132">
        <f t="shared" si="26"/>
        <v>57.230079185726716</v>
      </c>
      <c r="AA10" s="130">
        <f t="shared" si="27"/>
        <v>58.580302282643949</v>
      </c>
      <c r="AB10" s="131">
        <f t="shared" si="28"/>
        <v>49.042951656265473</v>
      </c>
      <c r="AC10" s="131">
        <f t="shared" si="29"/>
        <v>54.080302692405404</v>
      </c>
      <c r="AD10" s="132">
        <f t="shared" si="30"/>
        <v>34.338047511435839</v>
      </c>
      <c r="AE10" s="130">
        <f t="shared" si="31"/>
        <v>58.580302282643949</v>
      </c>
      <c r="AF10" s="131">
        <f t="shared" si="32"/>
        <v>49.045312525265608</v>
      </c>
      <c r="AG10" s="131">
        <f t="shared" si="33"/>
        <v>54.169189175429118</v>
      </c>
      <c r="AH10" s="132">
        <f t="shared" si="34"/>
        <v>34.403404940432495</v>
      </c>
      <c r="AI10" s="130">
        <f t="shared" si="35"/>
        <v>58.580302282643949</v>
      </c>
      <c r="AJ10" s="131">
        <f t="shared" si="36"/>
        <v>49.047673394265736</v>
      </c>
      <c r="AK10" s="131">
        <f t="shared" si="37"/>
        <v>54.214429877352067</v>
      </c>
      <c r="AL10" s="132">
        <f t="shared" si="38"/>
        <v>34.468337017433058</v>
      </c>
      <c r="BF10">
        <v>7</v>
      </c>
      <c r="BG10">
        <v>110</v>
      </c>
      <c r="BH10" t="s">
        <v>8</v>
      </c>
      <c r="BI10" t="s">
        <v>15</v>
      </c>
      <c r="BJ10" t="s">
        <v>44</v>
      </c>
      <c r="BK10">
        <v>276</v>
      </c>
      <c r="BL10" s="254">
        <v>1866.63788201121</v>
      </c>
      <c r="BM10" s="81">
        <v>745.71239874116998</v>
      </c>
      <c r="BN10" s="81">
        <v>447.42743924470199</v>
      </c>
      <c r="BO10" s="81">
        <v>1866.63788201121</v>
      </c>
      <c r="BP10" s="81">
        <v>745.71239874116998</v>
      </c>
      <c r="BQ10" s="81">
        <v>447.42743924470199</v>
      </c>
      <c r="BR10" s="81">
        <v>1866.63788201121</v>
      </c>
      <c r="BS10" s="81">
        <v>745.71239874116998</v>
      </c>
      <c r="BT10" s="81">
        <v>447.42743924470199</v>
      </c>
      <c r="BU10" s="81">
        <v>103362.508749685</v>
      </c>
      <c r="BV10" s="81">
        <f t="shared" si="0"/>
        <v>31008.752624905501</v>
      </c>
      <c r="BW10">
        <f t="shared" si="1"/>
        <v>2666.6255457303</v>
      </c>
      <c r="BX10" s="255">
        <f t="shared" si="2"/>
        <v>8.5995898576988528E-2</v>
      </c>
      <c r="BY10" s="255"/>
    </row>
    <row r="11" spans="1:77" x14ac:dyDescent="0.25">
      <c r="A11" s="14" t="s">
        <v>7</v>
      </c>
      <c r="B11" s="15" t="s">
        <v>13</v>
      </c>
      <c r="C11" s="130">
        <f t="shared" si="3"/>
        <v>201.26116678466735</v>
      </c>
      <c r="D11" s="131">
        <f t="shared" si="4"/>
        <v>145.21094981692519</v>
      </c>
      <c r="E11" s="131">
        <f t="shared" si="5"/>
        <v>33.687078164247552</v>
      </c>
      <c r="F11" s="132">
        <f t="shared" si="6"/>
        <v>16.683784883965124</v>
      </c>
      <c r="G11" s="130">
        <f t="shared" si="7"/>
        <v>201.29503483495483</v>
      </c>
      <c r="H11" s="131">
        <f t="shared" si="8"/>
        <v>145.28744533659096</v>
      </c>
      <c r="I11" s="131">
        <f t="shared" si="9"/>
        <v>33.742688599792857</v>
      </c>
      <c r="J11" s="132">
        <f t="shared" si="10"/>
        <v>16.696015557357189</v>
      </c>
      <c r="K11" s="130">
        <f t="shared" si="11"/>
        <v>201.31269886448905</v>
      </c>
      <c r="L11" s="131">
        <f t="shared" si="12"/>
        <v>145.34522463509023</v>
      </c>
      <c r="M11" s="131">
        <f t="shared" si="13"/>
        <v>33.788785506523034</v>
      </c>
      <c r="N11" s="132">
        <f t="shared" si="14"/>
        <v>16.696015557357189</v>
      </c>
      <c r="O11" s="130">
        <f t="shared" si="15"/>
        <v>77.023083841317458</v>
      </c>
      <c r="P11" s="131">
        <f t="shared" si="16"/>
        <v>79.469845098852389</v>
      </c>
      <c r="Q11" s="131">
        <f t="shared" si="17"/>
        <v>16.444688162954307</v>
      </c>
      <c r="R11" s="132">
        <f t="shared" si="18"/>
        <v>10.226825032192357</v>
      </c>
      <c r="S11" s="130">
        <f t="shared" si="19"/>
        <v>77.032750466817134</v>
      </c>
      <c r="T11" s="131">
        <f t="shared" si="20"/>
        <v>79.488187109747642</v>
      </c>
      <c r="U11" s="131">
        <f t="shared" si="21"/>
        <v>16.444688162954307</v>
      </c>
      <c r="V11" s="132">
        <f t="shared" si="22"/>
        <v>10.226825032192357</v>
      </c>
      <c r="W11" s="130">
        <f t="shared" si="23"/>
        <v>77.035962998555107</v>
      </c>
      <c r="X11" s="131">
        <f t="shared" si="24"/>
        <v>79.488187109747642</v>
      </c>
      <c r="Y11" s="131">
        <f t="shared" si="25"/>
        <v>16.444688162954307</v>
      </c>
      <c r="Z11" s="132">
        <f t="shared" si="26"/>
        <v>10.226825032192357</v>
      </c>
      <c r="AA11" s="130">
        <f t="shared" si="27"/>
        <v>46.221577799133179</v>
      </c>
      <c r="AB11" s="131">
        <f t="shared" si="28"/>
        <v>47.692912265848491</v>
      </c>
      <c r="AC11" s="131">
        <f t="shared" si="29"/>
        <v>9.8668128977725669</v>
      </c>
      <c r="AD11" s="132">
        <f t="shared" si="30"/>
        <v>6.1360950193154098</v>
      </c>
      <c r="AE11" s="130">
        <f t="shared" si="31"/>
        <v>46.221577799133179</v>
      </c>
      <c r="AF11" s="131">
        <f t="shared" si="32"/>
        <v>47.692912265848491</v>
      </c>
      <c r="AG11" s="131">
        <f t="shared" si="33"/>
        <v>9.8668128977725669</v>
      </c>
      <c r="AH11" s="132">
        <f t="shared" si="34"/>
        <v>6.1360950193154098</v>
      </c>
      <c r="AI11" s="130">
        <f t="shared" si="35"/>
        <v>46.221577799133179</v>
      </c>
      <c r="AJ11" s="131">
        <f t="shared" si="36"/>
        <v>47.692912265848491</v>
      </c>
      <c r="AK11" s="131">
        <f t="shared" si="37"/>
        <v>9.8668128977725669</v>
      </c>
      <c r="AL11" s="132">
        <f t="shared" si="38"/>
        <v>6.1360950193154098</v>
      </c>
      <c r="BF11">
        <v>8</v>
      </c>
      <c r="BG11">
        <v>110</v>
      </c>
      <c r="BH11" t="s">
        <v>8</v>
      </c>
      <c r="BI11" t="s">
        <v>15</v>
      </c>
      <c r="BJ11" t="s">
        <v>52</v>
      </c>
      <c r="BK11">
        <v>364</v>
      </c>
      <c r="BL11" s="254">
        <v>1950.6678261045799</v>
      </c>
      <c r="BM11" s="81">
        <v>733.85707042867602</v>
      </c>
      <c r="BN11" s="81">
        <v>440.31424225720502</v>
      </c>
      <c r="BO11" s="81">
        <v>1950.6678261045799</v>
      </c>
      <c r="BP11" s="81">
        <v>733.85707042867602</v>
      </c>
      <c r="BQ11" s="81">
        <v>440.31424225720502</v>
      </c>
      <c r="BR11" s="81">
        <v>1950.6678261045799</v>
      </c>
      <c r="BS11" s="81">
        <v>733.85707042867602</v>
      </c>
      <c r="BT11" s="81">
        <v>440.31424225720502</v>
      </c>
      <c r="BU11" s="81">
        <v>111311.6445499</v>
      </c>
      <c r="BV11" s="81">
        <f t="shared" si="0"/>
        <v>33393.493364969996</v>
      </c>
      <c r="BW11">
        <f t="shared" si="1"/>
        <v>2786.6683230065428</v>
      </c>
      <c r="BX11" s="255">
        <f t="shared" si="2"/>
        <v>8.3449440061571303E-2</v>
      </c>
      <c r="BY11" s="255"/>
    </row>
    <row r="12" spans="1:77" ht="15.75" thickBot="1" x14ac:dyDescent="0.3">
      <c r="A12" s="123" t="s">
        <v>7</v>
      </c>
      <c r="B12" s="124" t="s">
        <v>14</v>
      </c>
      <c r="C12" s="133">
        <f t="shared" si="3"/>
        <v>596.34811016376602</v>
      </c>
      <c r="D12" s="134">
        <f t="shared" si="4"/>
        <v>230.61930379309482</v>
      </c>
      <c r="E12" s="134">
        <f t="shared" si="5"/>
        <v>22.948915209827732</v>
      </c>
      <c r="F12" s="135">
        <f t="shared" si="6"/>
        <v>8.2013577243371838</v>
      </c>
      <c r="G12" s="133">
        <f t="shared" si="7"/>
        <v>596.37399036747559</v>
      </c>
      <c r="H12" s="134">
        <f t="shared" si="8"/>
        <v>230.67721361114823</v>
      </c>
      <c r="I12" s="134">
        <f t="shared" si="9"/>
        <v>22.991281318746196</v>
      </c>
      <c r="J12" s="135">
        <f t="shared" si="10"/>
        <v>8.2517968686896861</v>
      </c>
      <c r="K12" s="133">
        <f t="shared" si="11"/>
        <v>596.3839524911325</v>
      </c>
      <c r="L12" s="134">
        <f t="shared" si="12"/>
        <v>230.69640293903313</v>
      </c>
      <c r="M12" s="134">
        <f t="shared" si="13"/>
        <v>23.001554328238033</v>
      </c>
      <c r="N12" s="135">
        <f t="shared" si="14"/>
        <v>8.2757694501890136</v>
      </c>
      <c r="O12" s="133">
        <f t="shared" si="15"/>
        <v>252.37548291145518</v>
      </c>
      <c r="P12" s="134">
        <f t="shared" si="16"/>
        <v>136.54093202983711</v>
      </c>
      <c r="Q12" s="134">
        <f t="shared" si="17"/>
        <v>10.267233055186459</v>
      </c>
      <c r="R12" s="135">
        <f t="shared" si="18"/>
        <v>4.7155867918054728</v>
      </c>
      <c r="S12" s="133">
        <f t="shared" si="19"/>
        <v>252.37548291145518</v>
      </c>
      <c r="T12" s="134">
        <f t="shared" si="20"/>
        <v>136.54283625392438</v>
      </c>
      <c r="U12" s="134">
        <f t="shared" si="21"/>
        <v>10.267233055186459</v>
      </c>
      <c r="V12" s="135">
        <f t="shared" si="22"/>
        <v>4.7390881713075936</v>
      </c>
      <c r="W12" s="133">
        <f t="shared" si="23"/>
        <v>252.37548291145518</v>
      </c>
      <c r="X12" s="134">
        <f t="shared" si="24"/>
        <v>136.54397683392457</v>
      </c>
      <c r="Y12" s="134">
        <f t="shared" si="25"/>
        <v>10.267233055186459</v>
      </c>
      <c r="Z12" s="135">
        <f t="shared" si="26"/>
        <v>4.7617385788072868</v>
      </c>
      <c r="AA12" s="133">
        <f t="shared" si="27"/>
        <v>151.42528974687431</v>
      </c>
      <c r="AB12" s="134">
        <f t="shared" si="28"/>
        <v>81.926386100354605</v>
      </c>
      <c r="AC12" s="134">
        <f t="shared" si="29"/>
        <v>6.1603398331118777</v>
      </c>
      <c r="AD12" s="135">
        <f t="shared" si="30"/>
        <v>2.8570431472843754</v>
      </c>
      <c r="AE12" s="133">
        <f t="shared" si="31"/>
        <v>151.42528974687431</v>
      </c>
      <c r="AF12" s="134">
        <f t="shared" si="32"/>
        <v>81.927526680354859</v>
      </c>
      <c r="AG12" s="134">
        <f t="shared" si="33"/>
        <v>6.1603398331118777</v>
      </c>
      <c r="AH12" s="135">
        <f t="shared" si="34"/>
        <v>2.879693554784069</v>
      </c>
      <c r="AI12" s="133">
        <f t="shared" si="35"/>
        <v>151.42528974687431</v>
      </c>
      <c r="AJ12" s="134">
        <f t="shared" si="36"/>
        <v>81.928667260355098</v>
      </c>
      <c r="AK12" s="134">
        <f t="shared" si="37"/>
        <v>6.1603398331118777</v>
      </c>
      <c r="AL12" s="135">
        <f t="shared" si="38"/>
        <v>2.8924967155447923</v>
      </c>
      <c r="BF12">
        <v>9</v>
      </c>
      <c r="BG12">
        <v>110</v>
      </c>
      <c r="BH12" t="s">
        <v>8</v>
      </c>
      <c r="BI12" t="s">
        <v>15</v>
      </c>
      <c r="BJ12" t="s">
        <v>61</v>
      </c>
      <c r="BK12">
        <v>86</v>
      </c>
      <c r="BL12" s="254">
        <v>524.80494546250202</v>
      </c>
      <c r="BM12" s="81">
        <v>227.18916722691401</v>
      </c>
      <c r="BN12" s="81">
        <v>136.313500336148</v>
      </c>
      <c r="BO12" s="81">
        <v>524.80494546250202</v>
      </c>
      <c r="BP12" s="81">
        <v>227.18916722691401</v>
      </c>
      <c r="BQ12" s="81">
        <v>136.313500336148</v>
      </c>
      <c r="BR12" s="81">
        <v>524.80494546250202</v>
      </c>
      <c r="BS12" s="81">
        <v>227.18916722691401</v>
      </c>
      <c r="BT12" s="81">
        <v>136.313500336148</v>
      </c>
      <c r="BU12" s="81">
        <v>20573.9872999361</v>
      </c>
      <c r="BV12" s="81">
        <f t="shared" si="0"/>
        <v>6172.1961899808293</v>
      </c>
      <c r="BW12">
        <f t="shared" si="1"/>
        <v>749.72135066071723</v>
      </c>
      <c r="BX12" s="255">
        <f t="shared" si="2"/>
        <v>0.12146751781444035</v>
      </c>
      <c r="BY12" s="255"/>
    </row>
    <row r="13" spans="1:77" x14ac:dyDescent="0.25">
      <c r="A13" s="125" t="s">
        <v>15</v>
      </c>
      <c r="B13" s="126" t="s">
        <v>8</v>
      </c>
      <c r="C13" s="136">
        <f t="shared" si="3"/>
        <v>531.49225540842974</v>
      </c>
      <c r="D13" s="137">
        <f t="shared" si="4"/>
        <v>400.83578863251086</v>
      </c>
      <c r="E13" s="137">
        <f t="shared" si="5"/>
        <v>517.46783288010147</v>
      </c>
      <c r="F13" s="138">
        <f t="shared" si="6"/>
        <v>179.68280294577963</v>
      </c>
      <c r="G13" s="136">
        <f t="shared" si="7"/>
        <v>531.53966565661358</v>
      </c>
      <c r="H13" s="137">
        <f t="shared" si="8"/>
        <v>400.99900199753694</v>
      </c>
      <c r="I13" s="137">
        <f t="shared" si="9"/>
        <v>520.28481570510553</v>
      </c>
      <c r="J13" s="138">
        <f t="shared" si="10"/>
        <v>181.02782708803232</v>
      </c>
      <c r="K13" s="136">
        <f t="shared" si="11"/>
        <v>531.56839020911502</v>
      </c>
      <c r="L13" s="137">
        <f t="shared" si="12"/>
        <v>401.12423508519441</v>
      </c>
      <c r="M13" s="137">
        <f t="shared" si="13"/>
        <v>521.07249693266476</v>
      </c>
      <c r="N13" s="138">
        <f t="shared" si="14"/>
        <v>181.6944034596857</v>
      </c>
      <c r="O13" s="136">
        <f t="shared" si="15"/>
        <v>205.43802168639968</v>
      </c>
      <c r="P13" s="137">
        <f t="shared" si="16"/>
        <v>221.11073497767367</v>
      </c>
      <c r="Q13" s="137">
        <f t="shared" si="17"/>
        <v>254.14602264637682</v>
      </c>
      <c r="R13" s="138">
        <f t="shared" si="18"/>
        <v>113.06107359400781</v>
      </c>
      <c r="S13" s="136">
        <f t="shared" si="19"/>
        <v>205.4667462389011</v>
      </c>
      <c r="T13" s="137">
        <f t="shared" si="20"/>
        <v>221.1846816552727</v>
      </c>
      <c r="U13" s="137">
        <f t="shared" si="21"/>
        <v>254.32995588306423</v>
      </c>
      <c r="V13" s="138">
        <f t="shared" si="22"/>
        <v>113.47283962103977</v>
      </c>
      <c r="W13" s="136">
        <f t="shared" si="23"/>
        <v>205.480477419701</v>
      </c>
      <c r="X13" s="137">
        <f t="shared" si="24"/>
        <v>221.24765189308769</v>
      </c>
      <c r="Y13" s="137">
        <f t="shared" si="25"/>
        <v>254.40047564832057</v>
      </c>
      <c r="Z13" s="138">
        <f t="shared" si="26"/>
        <v>113.76318883541522</v>
      </c>
      <c r="AA13" s="136">
        <f t="shared" si="27"/>
        <v>123.28828645182172</v>
      </c>
      <c r="AB13" s="137">
        <f t="shared" si="28"/>
        <v>132.74859113585353</v>
      </c>
      <c r="AC13" s="137">
        <f t="shared" si="29"/>
        <v>152.64028538899188</v>
      </c>
      <c r="AD13" s="138">
        <f t="shared" si="30"/>
        <v>68.257913301249062</v>
      </c>
      <c r="AE13" s="136">
        <f t="shared" si="31"/>
        <v>123.29958055991349</v>
      </c>
      <c r="AF13" s="137">
        <f t="shared" si="32"/>
        <v>132.78786236662057</v>
      </c>
      <c r="AG13" s="137">
        <f t="shared" si="33"/>
        <v>152.66758126083641</v>
      </c>
      <c r="AH13" s="138">
        <f t="shared" si="34"/>
        <v>68.457203229454464</v>
      </c>
      <c r="AI13" s="136">
        <f t="shared" si="35"/>
        <v>123.29958055991349</v>
      </c>
      <c r="AJ13" s="137">
        <f t="shared" si="36"/>
        <v>132.81073526645545</v>
      </c>
      <c r="AK13" s="137">
        <f t="shared" si="37"/>
        <v>152.69103274833608</v>
      </c>
      <c r="AL13" s="138">
        <f t="shared" si="38"/>
        <v>68.581173828362225</v>
      </c>
      <c r="BF13">
        <v>10</v>
      </c>
      <c r="BG13">
        <v>110</v>
      </c>
      <c r="BH13" t="s">
        <v>8</v>
      </c>
      <c r="BI13" t="s">
        <v>15</v>
      </c>
      <c r="BJ13" t="s">
        <v>63</v>
      </c>
      <c r="BK13">
        <v>45</v>
      </c>
      <c r="BL13" s="254">
        <v>236.05570654071801</v>
      </c>
      <c r="BM13" s="81">
        <v>91.154991707027193</v>
      </c>
      <c r="BN13" s="81">
        <v>54.692995024216302</v>
      </c>
      <c r="BO13" s="81">
        <v>236.05570654071801</v>
      </c>
      <c r="BP13" s="81">
        <v>91.154991707027193</v>
      </c>
      <c r="BQ13" s="81">
        <v>54.692995024216302</v>
      </c>
      <c r="BR13" s="81">
        <v>236.05570654071801</v>
      </c>
      <c r="BS13" s="81">
        <v>91.154991707027193</v>
      </c>
      <c r="BT13" s="81">
        <v>54.692995024216302</v>
      </c>
      <c r="BU13" s="81">
        <v>9926.5666500662992</v>
      </c>
      <c r="BV13" s="81">
        <f t="shared" si="0"/>
        <v>2977.9699950198897</v>
      </c>
      <c r="BW13">
        <f t="shared" si="1"/>
        <v>337.22243791531145</v>
      </c>
      <c r="BX13" s="255">
        <f t="shared" si="2"/>
        <v>0.11323903144734646</v>
      </c>
      <c r="BY13" s="255"/>
    </row>
    <row r="14" spans="1:77" x14ac:dyDescent="0.25">
      <c r="A14" s="14" t="s">
        <v>15</v>
      </c>
      <c r="B14" s="15" t="s">
        <v>11</v>
      </c>
      <c r="C14" s="130">
        <f t="shared" si="3"/>
        <v>19.211876413781525</v>
      </c>
      <c r="D14" s="131">
        <f t="shared" si="4"/>
        <v>23.034121772097368</v>
      </c>
      <c r="E14" s="131">
        <f t="shared" si="5"/>
        <v>2.2127318514626171</v>
      </c>
      <c r="F14" s="132">
        <f t="shared" si="6"/>
        <v>0.67571368407718246</v>
      </c>
      <c r="G14" s="130">
        <f t="shared" si="7"/>
        <v>19.211876413781525</v>
      </c>
      <c r="H14" s="131">
        <f t="shared" si="8"/>
        <v>23.03489350081237</v>
      </c>
      <c r="I14" s="131">
        <f t="shared" si="9"/>
        <v>2.2127318514626171</v>
      </c>
      <c r="J14" s="132">
        <f t="shared" si="10"/>
        <v>0.67571368407718246</v>
      </c>
      <c r="K14" s="130">
        <f t="shared" si="11"/>
        <v>19.211876413781525</v>
      </c>
      <c r="L14" s="131">
        <f t="shared" si="12"/>
        <v>23.03489350081237</v>
      </c>
      <c r="M14" s="131">
        <f t="shared" si="13"/>
        <v>2.2127318514626171</v>
      </c>
      <c r="N14" s="132">
        <f t="shared" si="14"/>
        <v>0.67571368407718246</v>
      </c>
      <c r="O14" s="130">
        <f t="shared" si="15"/>
        <v>7.4191976046492707</v>
      </c>
      <c r="P14" s="131">
        <f t="shared" si="16"/>
        <v>12.899774776509405</v>
      </c>
      <c r="Q14" s="131">
        <f t="shared" si="17"/>
        <v>1.0458366165945046</v>
      </c>
      <c r="R14" s="132">
        <f t="shared" si="18"/>
        <v>0.39628985105264086</v>
      </c>
      <c r="S14" s="130">
        <f t="shared" si="19"/>
        <v>7.4191976046492707</v>
      </c>
      <c r="T14" s="131">
        <f t="shared" si="20"/>
        <v>12.899774776509405</v>
      </c>
      <c r="U14" s="131">
        <f t="shared" si="21"/>
        <v>1.0458366165945046</v>
      </c>
      <c r="V14" s="132">
        <f t="shared" si="22"/>
        <v>0.39628985105264086</v>
      </c>
      <c r="W14" s="130">
        <f t="shared" si="23"/>
        <v>7.4191976046492707</v>
      </c>
      <c r="X14" s="131">
        <f t="shared" si="24"/>
        <v>12.899774776509405</v>
      </c>
      <c r="Y14" s="131">
        <f t="shared" si="25"/>
        <v>1.0458366165945046</v>
      </c>
      <c r="Z14" s="132">
        <f t="shared" si="26"/>
        <v>0.39628985105264086</v>
      </c>
      <c r="AA14" s="130">
        <f t="shared" si="27"/>
        <v>4.4515185627895679</v>
      </c>
      <c r="AB14" s="131">
        <f t="shared" si="28"/>
        <v>7.7398648659056395</v>
      </c>
      <c r="AC14" s="131">
        <f t="shared" si="29"/>
        <v>0.62750196995670193</v>
      </c>
      <c r="AD14" s="132">
        <f t="shared" si="30"/>
        <v>0.2377739106315849</v>
      </c>
      <c r="AE14" s="130">
        <f t="shared" si="31"/>
        <v>4.4515185627895679</v>
      </c>
      <c r="AF14" s="131">
        <f t="shared" si="32"/>
        <v>7.7398648659056395</v>
      </c>
      <c r="AG14" s="131">
        <f t="shared" si="33"/>
        <v>0.62750196995670193</v>
      </c>
      <c r="AH14" s="132">
        <f t="shared" si="34"/>
        <v>0.2377739106315849</v>
      </c>
      <c r="AI14" s="130">
        <f t="shared" si="35"/>
        <v>4.4515185627895679</v>
      </c>
      <c r="AJ14" s="131">
        <f t="shared" si="36"/>
        <v>7.7398648659056395</v>
      </c>
      <c r="AK14" s="131">
        <f t="shared" si="37"/>
        <v>0.62750196995670193</v>
      </c>
      <c r="AL14" s="132">
        <f t="shared" si="38"/>
        <v>0.2377739106315849</v>
      </c>
      <c r="BF14">
        <v>11</v>
      </c>
      <c r="BG14">
        <v>110</v>
      </c>
      <c r="BH14" t="s">
        <v>8</v>
      </c>
      <c r="BI14" t="s">
        <v>15</v>
      </c>
      <c r="BJ14" t="s">
        <v>65</v>
      </c>
      <c r="BK14">
        <v>77</v>
      </c>
      <c r="BL14" s="254">
        <v>289.716388704905</v>
      </c>
      <c r="BM14" s="81">
        <v>98.770562439266996</v>
      </c>
      <c r="BN14" s="81">
        <v>59.2623374635602</v>
      </c>
      <c r="BO14" s="81">
        <v>289.716388704905</v>
      </c>
      <c r="BP14" s="81">
        <v>98.770562439266996</v>
      </c>
      <c r="BQ14" s="81">
        <v>59.2623374635602</v>
      </c>
      <c r="BR14" s="81">
        <v>289.716388704905</v>
      </c>
      <c r="BS14" s="81">
        <v>98.770562439266996</v>
      </c>
      <c r="BT14" s="81">
        <v>59.2623374635602</v>
      </c>
      <c r="BU14" s="81">
        <v>18330.859600052601</v>
      </c>
      <c r="BV14" s="81">
        <f t="shared" si="0"/>
        <v>5499.2578800157798</v>
      </c>
      <c r="BW14">
        <f t="shared" si="1"/>
        <v>413.88055529272145</v>
      </c>
      <c r="BX14" s="255">
        <f t="shared" si="2"/>
        <v>7.526116511043375E-2</v>
      </c>
      <c r="BY14" s="255"/>
    </row>
    <row r="15" spans="1:77" x14ac:dyDescent="0.25">
      <c r="A15" s="14" t="s">
        <v>15</v>
      </c>
      <c r="B15" s="15" t="s">
        <v>12</v>
      </c>
      <c r="C15" s="130">
        <f t="shared" si="3"/>
        <v>627.88115132308337</v>
      </c>
      <c r="D15" s="131">
        <f t="shared" si="4"/>
        <v>483.60648761835211</v>
      </c>
      <c r="E15" s="131">
        <f t="shared" si="5"/>
        <v>254.79422235794013</v>
      </c>
      <c r="F15" s="132">
        <f t="shared" si="6"/>
        <v>109.98064134503446</v>
      </c>
      <c r="G15" s="130">
        <f t="shared" si="7"/>
        <v>627.93398319542007</v>
      </c>
      <c r="H15" s="131">
        <f t="shared" si="8"/>
        <v>483.65833132634617</v>
      </c>
      <c r="I15" s="131">
        <f t="shared" si="9"/>
        <v>255.0798982787617</v>
      </c>
      <c r="J15" s="132">
        <f t="shared" si="10"/>
        <v>110.19078489100976</v>
      </c>
      <c r="K15" s="130">
        <f t="shared" si="11"/>
        <v>627.94133792478522</v>
      </c>
      <c r="L15" s="131">
        <f t="shared" si="12"/>
        <v>483.69492861434611</v>
      </c>
      <c r="M15" s="131">
        <f t="shared" si="13"/>
        <v>255.19477498148117</v>
      </c>
      <c r="N15" s="132">
        <f t="shared" si="14"/>
        <v>110.31167501802288</v>
      </c>
      <c r="O15" s="130">
        <f t="shared" si="15"/>
        <v>242.73345722688038</v>
      </c>
      <c r="P15" s="131">
        <f t="shared" si="16"/>
        <v>264.69242187010093</v>
      </c>
      <c r="Q15" s="131">
        <f t="shared" si="17"/>
        <v>124.08500540230983</v>
      </c>
      <c r="R15" s="132">
        <f t="shared" si="18"/>
        <v>68.213750149984634</v>
      </c>
      <c r="S15" s="130">
        <f t="shared" si="19"/>
        <v>242.73453513238002</v>
      </c>
      <c r="T15" s="131">
        <f t="shared" si="20"/>
        <v>264.72658806290463</v>
      </c>
      <c r="U15" s="131">
        <f t="shared" si="21"/>
        <v>124.10018725430953</v>
      </c>
      <c r="V15" s="132">
        <f t="shared" si="22"/>
        <v>68.282062416943887</v>
      </c>
      <c r="W15" s="130">
        <f t="shared" si="23"/>
        <v>242.73561303787969</v>
      </c>
      <c r="X15" s="131">
        <f t="shared" si="24"/>
        <v>264.75796707214141</v>
      </c>
      <c r="Y15" s="131">
        <f t="shared" si="25"/>
        <v>124.11531630692095</v>
      </c>
      <c r="Z15" s="132">
        <f t="shared" si="26"/>
        <v>68.336710363442521</v>
      </c>
      <c r="AA15" s="130">
        <f t="shared" si="27"/>
        <v>145.64136782272766</v>
      </c>
      <c r="AB15" s="131">
        <f t="shared" si="28"/>
        <v>158.85478024330095</v>
      </c>
      <c r="AC15" s="131">
        <f t="shared" si="29"/>
        <v>74.469189784152661</v>
      </c>
      <c r="AD15" s="132">
        <f t="shared" si="30"/>
        <v>41.002026218065431</v>
      </c>
      <c r="AE15" s="130">
        <f t="shared" si="31"/>
        <v>145.64244572822733</v>
      </c>
      <c r="AF15" s="131">
        <f t="shared" si="32"/>
        <v>158.87623097319116</v>
      </c>
      <c r="AG15" s="131">
        <f t="shared" si="33"/>
        <v>74.473555398007662</v>
      </c>
      <c r="AH15" s="132">
        <f t="shared" si="34"/>
        <v>41.052333947756878</v>
      </c>
      <c r="AI15" s="130">
        <f t="shared" si="35"/>
        <v>145.64252338415426</v>
      </c>
      <c r="AJ15" s="131">
        <f t="shared" si="36"/>
        <v>158.87623097319116</v>
      </c>
      <c r="AK15" s="131">
        <f t="shared" si="37"/>
        <v>74.475904529354793</v>
      </c>
      <c r="AL15" s="132">
        <f t="shared" si="38"/>
        <v>41.080565579576202</v>
      </c>
      <c r="BF15">
        <v>12</v>
      </c>
      <c r="BG15">
        <v>110</v>
      </c>
      <c r="BH15" t="s">
        <v>8</v>
      </c>
      <c r="BI15" t="s">
        <v>15</v>
      </c>
      <c r="BJ15" t="s">
        <v>67</v>
      </c>
      <c r="BK15">
        <v>16</v>
      </c>
      <c r="BL15" s="254">
        <v>91.168949488975201</v>
      </c>
      <c r="BM15" s="81">
        <v>31.976881143178399</v>
      </c>
      <c r="BN15" s="81">
        <v>19.186128685907001</v>
      </c>
      <c r="BO15" s="81">
        <v>91.168949488975201</v>
      </c>
      <c r="BP15" s="81">
        <v>31.976881143178399</v>
      </c>
      <c r="BQ15" s="81">
        <v>19.186128685907001</v>
      </c>
      <c r="BR15" s="81">
        <v>91.168949488975201</v>
      </c>
      <c r="BS15" s="81">
        <v>31.976881143178399</v>
      </c>
      <c r="BT15" s="81">
        <v>19.186128685907001</v>
      </c>
      <c r="BU15" s="81">
        <v>4940.0593499328897</v>
      </c>
      <c r="BV15" s="81">
        <f t="shared" si="0"/>
        <v>1482.0178049798669</v>
      </c>
      <c r="BW15">
        <f t="shared" si="1"/>
        <v>130.24135641282172</v>
      </c>
      <c r="BX15" s="255">
        <f t="shared" si="2"/>
        <v>8.788110100646937E-2</v>
      </c>
      <c r="BY15" s="255"/>
    </row>
    <row r="16" spans="1:77" x14ac:dyDescent="0.25">
      <c r="A16" s="14" t="s">
        <v>15</v>
      </c>
      <c r="B16" s="15" t="s">
        <v>13</v>
      </c>
      <c r="C16" s="130">
        <f t="shared" si="3"/>
        <v>85.873398216837089</v>
      </c>
      <c r="D16" s="131">
        <f t="shared" si="4"/>
        <v>91.799368739287033</v>
      </c>
      <c r="E16" s="131">
        <f t="shared" si="5"/>
        <v>9.2739702538546798</v>
      </c>
      <c r="F16" s="132">
        <f t="shared" si="6"/>
        <v>4.5838827638819843</v>
      </c>
      <c r="G16" s="130">
        <f t="shared" si="7"/>
        <v>85.875673269137081</v>
      </c>
      <c r="H16" s="131">
        <f t="shared" si="8"/>
        <v>91.803033649695408</v>
      </c>
      <c r="I16" s="131">
        <f t="shared" si="9"/>
        <v>9.2883306445453577</v>
      </c>
      <c r="J16" s="132">
        <f t="shared" si="10"/>
        <v>4.5838827638819843</v>
      </c>
      <c r="K16" s="130">
        <f t="shared" si="11"/>
        <v>85.877016394136902</v>
      </c>
      <c r="L16" s="131">
        <f t="shared" si="12"/>
        <v>91.803649185853487</v>
      </c>
      <c r="M16" s="131">
        <f t="shared" si="13"/>
        <v>9.2883306445453577</v>
      </c>
      <c r="N16" s="132">
        <f t="shared" si="14"/>
        <v>4.5838827638819843</v>
      </c>
      <c r="O16" s="130">
        <f t="shared" si="15"/>
        <v>32.99392390667083</v>
      </c>
      <c r="P16" s="131">
        <f t="shared" si="16"/>
        <v>50.387255909313474</v>
      </c>
      <c r="Q16" s="131">
        <f t="shared" si="17"/>
        <v>4.4696791821135271</v>
      </c>
      <c r="R16" s="132">
        <f t="shared" si="18"/>
        <v>2.6182209545376316</v>
      </c>
      <c r="S16" s="130">
        <f t="shared" si="19"/>
        <v>32.99392390667083</v>
      </c>
      <c r="T16" s="131">
        <f t="shared" si="20"/>
        <v>50.387255909313474</v>
      </c>
      <c r="U16" s="131">
        <f t="shared" si="21"/>
        <v>4.4696791821135271</v>
      </c>
      <c r="V16" s="132">
        <f t="shared" si="22"/>
        <v>2.6182209545376316</v>
      </c>
      <c r="W16" s="130">
        <f t="shared" si="23"/>
        <v>32.99392390667083</v>
      </c>
      <c r="X16" s="131">
        <f t="shared" si="24"/>
        <v>50.387255909313474</v>
      </c>
      <c r="Y16" s="131">
        <f t="shared" si="25"/>
        <v>4.4696791821135271</v>
      </c>
      <c r="Z16" s="132">
        <f t="shared" si="26"/>
        <v>2.6182209545376316</v>
      </c>
      <c r="AA16" s="130">
        <f t="shared" si="27"/>
        <v>19.796354344002516</v>
      </c>
      <c r="AB16" s="131">
        <f t="shared" si="28"/>
        <v>30.23235354558787</v>
      </c>
      <c r="AC16" s="131">
        <f t="shared" si="29"/>
        <v>2.6818075092681268</v>
      </c>
      <c r="AD16" s="132">
        <f t="shared" si="30"/>
        <v>1.5709325727225811</v>
      </c>
      <c r="AE16" s="130">
        <f t="shared" si="31"/>
        <v>19.796354344002516</v>
      </c>
      <c r="AF16" s="131">
        <f t="shared" si="32"/>
        <v>30.23235354558787</v>
      </c>
      <c r="AG16" s="131">
        <f t="shared" si="33"/>
        <v>2.6818075092681268</v>
      </c>
      <c r="AH16" s="132">
        <f t="shared" si="34"/>
        <v>1.5709325727225811</v>
      </c>
      <c r="AI16" s="130">
        <f t="shared" si="35"/>
        <v>19.796354344002516</v>
      </c>
      <c r="AJ16" s="131">
        <f t="shared" si="36"/>
        <v>30.23235354558787</v>
      </c>
      <c r="AK16" s="131">
        <f t="shared" si="37"/>
        <v>2.6818075092681268</v>
      </c>
      <c r="AL16" s="132">
        <f t="shared" si="38"/>
        <v>1.5709325727225811</v>
      </c>
      <c r="BF16">
        <v>13</v>
      </c>
      <c r="BG16">
        <v>110</v>
      </c>
      <c r="BH16" t="s">
        <v>8</v>
      </c>
      <c r="BI16" t="s">
        <v>15</v>
      </c>
      <c r="BJ16" t="s">
        <v>69</v>
      </c>
      <c r="BK16">
        <v>35</v>
      </c>
      <c r="BL16" s="254">
        <v>251.076639680374</v>
      </c>
      <c r="BM16" s="81">
        <v>150.704589783735</v>
      </c>
      <c r="BN16" s="81">
        <v>90.422753870240896</v>
      </c>
      <c r="BO16" s="81">
        <v>251.076639680374</v>
      </c>
      <c r="BP16" s="81">
        <v>150.704589783735</v>
      </c>
      <c r="BQ16" s="81">
        <v>90.422753870240896</v>
      </c>
      <c r="BR16" s="81">
        <v>251.076639680374</v>
      </c>
      <c r="BS16" s="81">
        <v>150.704589783735</v>
      </c>
      <c r="BT16" s="81">
        <v>90.422753870240896</v>
      </c>
      <c r="BU16" s="81">
        <v>10825.053149921299</v>
      </c>
      <c r="BV16" s="81">
        <f t="shared" si="0"/>
        <v>3247.5159449763896</v>
      </c>
      <c r="BW16">
        <f t="shared" si="1"/>
        <v>358.68091382910575</v>
      </c>
      <c r="BX16" s="255">
        <f t="shared" si="2"/>
        <v>0.11044777605601978</v>
      </c>
      <c r="BY16" s="255"/>
    </row>
    <row r="17" spans="1:77" ht="15.75" thickBot="1" x14ac:dyDescent="0.3">
      <c r="A17" s="29" t="s">
        <v>15</v>
      </c>
      <c r="B17" s="30" t="s">
        <v>14</v>
      </c>
      <c r="C17" s="139">
        <f t="shared" si="3"/>
        <v>1205.6699401407473</v>
      </c>
      <c r="D17" s="140">
        <f t="shared" si="4"/>
        <v>430.08121916948011</v>
      </c>
      <c r="E17" s="140">
        <f t="shared" si="5"/>
        <v>37.597768137624463</v>
      </c>
      <c r="F17" s="141">
        <f t="shared" si="6"/>
        <v>9.8763095367166631</v>
      </c>
      <c r="G17" s="139">
        <f t="shared" si="7"/>
        <v>1205.703718270556</v>
      </c>
      <c r="H17" s="140">
        <f t="shared" si="8"/>
        <v>430.21416163020888</v>
      </c>
      <c r="I17" s="140">
        <f t="shared" si="9"/>
        <v>37.671960011928647</v>
      </c>
      <c r="J17" s="141">
        <f t="shared" si="10"/>
        <v>9.9122446400333359</v>
      </c>
      <c r="K17" s="139">
        <f t="shared" si="11"/>
        <v>1205.7160365328461</v>
      </c>
      <c r="L17" s="140">
        <f t="shared" si="12"/>
        <v>430.31545262112081</v>
      </c>
      <c r="M17" s="140">
        <f t="shared" si="13"/>
        <v>37.714280991712307</v>
      </c>
      <c r="N17" s="141">
        <f t="shared" si="14"/>
        <v>9.9215404839927679</v>
      </c>
      <c r="O17" s="139">
        <f t="shared" si="15"/>
        <v>489.72339004763148</v>
      </c>
      <c r="P17" s="140">
        <f t="shared" si="16"/>
        <v>252.83186313422891</v>
      </c>
      <c r="Q17" s="140">
        <f t="shared" si="17"/>
        <v>16.523894032926151</v>
      </c>
      <c r="R17" s="141">
        <f t="shared" si="18"/>
        <v>5.4334110057334399</v>
      </c>
      <c r="S17" s="139">
        <f t="shared" si="19"/>
        <v>489.72668538513085</v>
      </c>
      <c r="T17" s="140">
        <f t="shared" si="20"/>
        <v>252.89055929056241</v>
      </c>
      <c r="U17" s="140">
        <f t="shared" si="21"/>
        <v>16.523894032926151</v>
      </c>
      <c r="V17" s="141">
        <f t="shared" si="22"/>
        <v>5.4351473526703646</v>
      </c>
      <c r="W17" s="139">
        <f t="shared" si="23"/>
        <v>489.72998072263027</v>
      </c>
      <c r="X17" s="140">
        <f t="shared" si="24"/>
        <v>252.94184443706101</v>
      </c>
      <c r="Y17" s="140">
        <f t="shared" si="25"/>
        <v>16.523894032926151</v>
      </c>
      <c r="Z17" s="141">
        <f t="shared" si="26"/>
        <v>5.4351473526703646</v>
      </c>
      <c r="AA17" s="139">
        <f t="shared" si="27"/>
        <v>293.83798843357579</v>
      </c>
      <c r="AB17" s="140">
        <f t="shared" si="28"/>
        <v>151.76510666223356</v>
      </c>
      <c r="AC17" s="140">
        <f t="shared" si="29"/>
        <v>9.914336419755692</v>
      </c>
      <c r="AD17" s="141">
        <f t="shared" si="30"/>
        <v>3.2610884116022207</v>
      </c>
      <c r="AE17" s="139">
        <f t="shared" si="31"/>
        <v>293.84128377107521</v>
      </c>
      <c r="AF17" s="140">
        <f t="shared" si="32"/>
        <v>151.8141542646558</v>
      </c>
      <c r="AG17" s="140">
        <f t="shared" si="33"/>
        <v>9.914336419755692</v>
      </c>
      <c r="AH17" s="141">
        <f t="shared" si="34"/>
        <v>3.2610884116022207</v>
      </c>
      <c r="AI17" s="139">
        <f t="shared" si="35"/>
        <v>293.84457910857458</v>
      </c>
      <c r="AJ17" s="140">
        <f t="shared" si="36"/>
        <v>151.83838242630472</v>
      </c>
      <c r="AK17" s="140">
        <f t="shared" si="37"/>
        <v>9.914336419755692</v>
      </c>
      <c r="AL17" s="141">
        <f t="shared" si="38"/>
        <v>3.2610884116022207</v>
      </c>
      <c r="BF17">
        <v>14</v>
      </c>
      <c r="BG17">
        <v>110</v>
      </c>
      <c r="BH17" t="s">
        <v>8</v>
      </c>
      <c r="BI17" t="s">
        <v>15</v>
      </c>
      <c r="BJ17" t="s">
        <v>71</v>
      </c>
      <c r="BK17">
        <v>18</v>
      </c>
      <c r="BL17" s="254">
        <v>110.012748468537</v>
      </c>
      <c r="BM17" s="81">
        <v>60.662325169093101</v>
      </c>
      <c r="BN17" s="81">
        <v>36.397395101455899</v>
      </c>
      <c r="BO17" s="81">
        <v>110.012748468537</v>
      </c>
      <c r="BP17" s="81">
        <v>60.662325169093101</v>
      </c>
      <c r="BQ17" s="81">
        <v>36.397395101455899</v>
      </c>
      <c r="BR17" s="81">
        <v>110.012748468537</v>
      </c>
      <c r="BS17" s="81">
        <v>60.662325169093101</v>
      </c>
      <c r="BT17" s="81">
        <v>36.397395101455899</v>
      </c>
      <c r="BU17" s="81">
        <v>4650.6000500384298</v>
      </c>
      <c r="BV17" s="81">
        <f t="shared" si="0"/>
        <v>1395.1800150115289</v>
      </c>
      <c r="BW17">
        <f t="shared" si="1"/>
        <v>157.16106924076715</v>
      </c>
      <c r="BX17" s="255">
        <f t="shared" si="2"/>
        <v>0.11264572854383129</v>
      </c>
      <c r="BY17" s="255"/>
    </row>
    <row r="18" spans="1:77" ht="16.5" thickTop="1" thickBot="1" x14ac:dyDescent="0.3">
      <c r="C18" s="170" t="s">
        <v>357</v>
      </c>
      <c r="D18" s="167"/>
      <c r="E18" s="167"/>
      <c r="F18" s="167"/>
      <c r="G18" s="167"/>
      <c r="H18" s="167"/>
      <c r="I18" s="167"/>
      <c r="J18" s="167"/>
      <c r="K18" s="167"/>
      <c r="L18" s="167"/>
      <c r="M18" s="167"/>
      <c r="N18" s="168"/>
      <c r="O18" s="166" t="s">
        <v>357</v>
      </c>
      <c r="P18" s="167"/>
      <c r="Q18" s="167"/>
      <c r="R18" s="167"/>
      <c r="S18" s="167"/>
      <c r="T18" s="167"/>
      <c r="U18" s="167"/>
      <c r="V18" s="167"/>
      <c r="W18" s="167"/>
      <c r="X18" s="167"/>
      <c r="Y18" s="167"/>
      <c r="Z18" s="168"/>
      <c r="AA18" s="167" t="s">
        <v>357</v>
      </c>
      <c r="AB18" s="167"/>
      <c r="AC18" s="167"/>
      <c r="AD18" s="167"/>
      <c r="AE18" s="167"/>
      <c r="AF18" s="167"/>
      <c r="AG18" s="167"/>
      <c r="AH18" s="167"/>
      <c r="AI18" s="167"/>
      <c r="AJ18" s="167"/>
      <c r="AK18" s="167"/>
      <c r="AL18" s="169"/>
      <c r="BF18">
        <v>15</v>
      </c>
      <c r="BG18">
        <v>110</v>
      </c>
      <c r="BH18" t="s">
        <v>8</v>
      </c>
      <c r="BI18" t="s">
        <v>15</v>
      </c>
      <c r="BJ18" t="s">
        <v>73</v>
      </c>
      <c r="BK18">
        <v>15</v>
      </c>
      <c r="BL18" s="254">
        <v>55.151001504198597</v>
      </c>
      <c r="BM18" s="81">
        <v>33.186963974742</v>
      </c>
      <c r="BN18" s="81">
        <v>19.912178384845198</v>
      </c>
      <c r="BO18" s="81">
        <v>55.151001504198597</v>
      </c>
      <c r="BP18" s="81">
        <v>33.186963974742</v>
      </c>
      <c r="BQ18" s="81">
        <v>19.912178384845198</v>
      </c>
      <c r="BR18" s="81">
        <v>55.151001504198597</v>
      </c>
      <c r="BS18" s="81">
        <v>33.186963974742</v>
      </c>
      <c r="BT18" s="81">
        <v>19.912178384845198</v>
      </c>
      <c r="BU18" s="81">
        <v>4000.6117499955299</v>
      </c>
      <c r="BV18" s="81">
        <f t="shared" si="0"/>
        <v>1200.1835249986589</v>
      </c>
      <c r="BW18">
        <f t="shared" si="1"/>
        <v>78.787145005997999</v>
      </c>
      <c r="BX18" s="255">
        <f t="shared" si="2"/>
        <v>6.564591444969721E-2</v>
      </c>
      <c r="BY18" s="255"/>
    </row>
    <row r="19" spans="1:77" ht="15.75" thickTop="1" x14ac:dyDescent="0.25">
      <c r="AM19" s="2"/>
      <c r="AN19" s="2"/>
      <c r="AO19" s="2"/>
      <c r="AP19" s="2"/>
      <c r="AQ19" s="2"/>
      <c r="BF19">
        <v>16</v>
      </c>
      <c r="BG19">
        <v>110</v>
      </c>
      <c r="BH19" t="s">
        <v>11</v>
      </c>
      <c r="BI19" t="s">
        <v>7</v>
      </c>
      <c r="BJ19" t="s">
        <v>44</v>
      </c>
      <c r="BK19">
        <v>24</v>
      </c>
      <c r="BL19" s="254">
        <v>199.90950121704401</v>
      </c>
      <c r="BM19" s="81">
        <v>79.862835272094799</v>
      </c>
      <c r="BN19" s="81">
        <v>47.917701163256801</v>
      </c>
      <c r="BO19" s="81">
        <v>199.90950121704401</v>
      </c>
      <c r="BP19" s="81">
        <v>79.862835272094799</v>
      </c>
      <c r="BQ19" s="81">
        <v>47.917701163256801</v>
      </c>
      <c r="BR19" s="81">
        <v>199.90950121704401</v>
      </c>
      <c r="BS19" s="81">
        <v>79.862835272094799</v>
      </c>
      <c r="BT19" s="81">
        <v>47.917701163256801</v>
      </c>
      <c r="BU19" s="81">
        <v>6655.1672499207698</v>
      </c>
      <c r="BV19" s="81">
        <f t="shared" si="0"/>
        <v>1996.5501749762309</v>
      </c>
      <c r="BW19">
        <f t="shared" si="1"/>
        <v>285.58500173863433</v>
      </c>
      <c r="BX19" s="255">
        <f t="shared" si="2"/>
        <v>0.14303923102860877</v>
      </c>
      <c r="BY19" s="255"/>
    </row>
    <row r="20" spans="1:77" ht="15" customHeight="1" x14ac:dyDescent="0.25">
      <c r="C20" s="318" t="s">
        <v>356</v>
      </c>
      <c r="D20" s="311"/>
      <c r="E20" s="311"/>
      <c r="F20" s="311"/>
      <c r="G20" s="311"/>
      <c r="H20" s="311"/>
      <c r="I20" s="311"/>
      <c r="J20" s="311"/>
      <c r="K20" s="311"/>
      <c r="L20" s="311"/>
      <c r="M20" s="311"/>
      <c r="N20" s="319"/>
      <c r="O20" s="318" t="s">
        <v>356</v>
      </c>
      <c r="P20" s="311"/>
      <c r="Q20" s="311"/>
      <c r="R20" s="311"/>
      <c r="S20" s="311"/>
      <c r="T20" s="311"/>
      <c r="U20" s="311"/>
      <c r="V20" s="311"/>
      <c r="W20" s="311"/>
      <c r="X20" s="311"/>
      <c r="Y20" s="311"/>
      <c r="Z20" s="319"/>
      <c r="AA20" s="318" t="s">
        <v>356</v>
      </c>
      <c r="AB20" s="311"/>
      <c r="AC20" s="311"/>
      <c r="AD20" s="311"/>
      <c r="AE20" s="311"/>
      <c r="AF20" s="311"/>
      <c r="AG20" s="311"/>
      <c r="AH20" s="311"/>
      <c r="AI20" s="311"/>
      <c r="AJ20" s="311"/>
      <c r="AK20" s="311"/>
      <c r="AL20" s="319"/>
      <c r="AM20" s="2"/>
      <c r="AN20" s="2"/>
      <c r="AO20" s="2"/>
      <c r="AP20" s="2"/>
      <c r="AQ20" s="2"/>
      <c r="BF20">
        <v>17</v>
      </c>
      <c r="BG20">
        <v>110</v>
      </c>
      <c r="BH20" t="s">
        <v>11</v>
      </c>
      <c r="BI20" t="s">
        <v>7</v>
      </c>
      <c r="BJ20" t="s">
        <v>52</v>
      </c>
      <c r="BK20">
        <v>35</v>
      </c>
      <c r="BL20" s="254">
        <v>188.92016342616901</v>
      </c>
      <c r="BM20" s="81">
        <v>71.073299011495607</v>
      </c>
      <c r="BN20" s="81">
        <v>42.643979406897401</v>
      </c>
      <c r="BO20" s="81">
        <v>188.92016342616901</v>
      </c>
      <c r="BP20" s="81">
        <v>71.073299011495607</v>
      </c>
      <c r="BQ20" s="81">
        <v>42.643979406897401</v>
      </c>
      <c r="BR20" s="81">
        <v>188.92016342616901</v>
      </c>
      <c r="BS20" s="81">
        <v>71.073299011495607</v>
      </c>
      <c r="BT20" s="81">
        <v>42.643979406897401</v>
      </c>
      <c r="BU20" s="81">
        <v>10438.288650045501</v>
      </c>
      <c r="BV20" s="81">
        <f t="shared" si="0"/>
        <v>3131.48659501365</v>
      </c>
      <c r="BW20">
        <f t="shared" si="1"/>
        <v>269.88594775167002</v>
      </c>
      <c r="BX20" s="255">
        <f t="shared" si="2"/>
        <v>8.6184608990955494E-2</v>
      </c>
      <c r="BY20" s="255"/>
    </row>
    <row r="21" spans="1:77" ht="15" customHeight="1" x14ac:dyDescent="0.25">
      <c r="C21" s="318" t="s">
        <v>338</v>
      </c>
      <c r="D21" s="311"/>
      <c r="E21" s="311"/>
      <c r="F21" s="311"/>
      <c r="G21" s="311"/>
      <c r="H21" s="311"/>
      <c r="I21" s="311"/>
      <c r="J21" s="311"/>
      <c r="K21" s="311"/>
      <c r="L21" s="311"/>
      <c r="M21" s="311"/>
      <c r="N21" s="319"/>
      <c r="O21" s="318" t="s">
        <v>340</v>
      </c>
      <c r="P21" s="311"/>
      <c r="Q21" s="311"/>
      <c r="R21" s="311"/>
      <c r="S21" s="311"/>
      <c r="T21" s="311"/>
      <c r="U21" s="311"/>
      <c r="V21" s="311"/>
      <c r="W21" s="311"/>
      <c r="X21" s="311"/>
      <c r="Y21" s="311"/>
      <c r="Z21" s="319"/>
      <c r="AA21" s="318" t="s">
        <v>339</v>
      </c>
      <c r="AB21" s="311"/>
      <c r="AC21" s="311"/>
      <c r="AD21" s="311"/>
      <c r="AE21" s="311"/>
      <c r="AF21" s="311"/>
      <c r="AG21" s="311"/>
      <c r="AH21" s="311"/>
      <c r="AI21" s="311"/>
      <c r="AJ21" s="311"/>
      <c r="AK21" s="311"/>
      <c r="AL21" s="319"/>
      <c r="AM21" s="2"/>
      <c r="AN21" s="2"/>
      <c r="AO21" s="2"/>
      <c r="AP21" s="2"/>
      <c r="AQ21" s="2"/>
      <c r="BF21">
        <v>18</v>
      </c>
      <c r="BG21">
        <v>110</v>
      </c>
      <c r="BH21" t="s">
        <v>11</v>
      </c>
      <c r="BI21" t="s">
        <v>7</v>
      </c>
      <c r="BJ21" t="s">
        <v>61</v>
      </c>
      <c r="BK21">
        <v>6</v>
      </c>
      <c r="BL21" s="254">
        <v>31.396142059760901</v>
      </c>
      <c r="BM21" s="81">
        <v>13.591456083572</v>
      </c>
      <c r="BN21" s="81">
        <v>8.1548736501432106</v>
      </c>
      <c r="BO21" s="81">
        <v>31.396142059760901</v>
      </c>
      <c r="BP21" s="81">
        <v>13.591456083572</v>
      </c>
      <c r="BQ21" s="81">
        <v>8.1548736501432106</v>
      </c>
      <c r="BR21" s="81">
        <v>31.396142059760901</v>
      </c>
      <c r="BS21" s="81">
        <v>13.591456083572</v>
      </c>
      <c r="BT21" s="81">
        <v>8.1548736501432106</v>
      </c>
      <c r="BU21" s="81">
        <v>2906.10610001757</v>
      </c>
      <c r="BV21" s="81">
        <f t="shared" si="0"/>
        <v>871.83183000527094</v>
      </c>
      <c r="BW21">
        <f t="shared" si="1"/>
        <v>44.851631513944149</v>
      </c>
      <c r="BX21" s="255">
        <f t="shared" si="2"/>
        <v>5.1445278745641788E-2</v>
      </c>
      <c r="BY21" s="255"/>
    </row>
    <row r="22" spans="1:77" ht="15" customHeight="1" x14ac:dyDescent="0.25">
      <c r="C22" s="318" t="s">
        <v>335</v>
      </c>
      <c r="D22" s="311"/>
      <c r="E22" s="311"/>
      <c r="F22" s="311"/>
      <c r="G22" s="311" t="s">
        <v>336</v>
      </c>
      <c r="H22" s="311"/>
      <c r="I22" s="311"/>
      <c r="J22" s="311"/>
      <c r="K22" s="311" t="s">
        <v>337</v>
      </c>
      <c r="L22" s="311"/>
      <c r="M22" s="311"/>
      <c r="N22" s="319"/>
      <c r="O22" s="318" t="s">
        <v>335</v>
      </c>
      <c r="P22" s="311"/>
      <c r="Q22" s="311"/>
      <c r="R22" s="311"/>
      <c r="S22" s="311" t="s">
        <v>336</v>
      </c>
      <c r="T22" s="311"/>
      <c r="U22" s="311"/>
      <c r="V22" s="311"/>
      <c r="W22" s="311" t="s">
        <v>337</v>
      </c>
      <c r="X22" s="311"/>
      <c r="Y22" s="311"/>
      <c r="Z22" s="319"/>
      <c r="AA22" s="318" t="s">
        <v>335</v>
      </c>
      <c r="AB22" s="311"/>
      <c r="AC22" s="311"/>
      <c r="AD22" s="311"/>
      <c r="AE22" s="311" t="s">
        <v>336</v>
      </c>
      <c r="AF22" s="311"/>
      <c r="AG22" s="311"/>
      <c r="AH22" s="311"/>
      <c r="AI22" s="311" t="s">
        <v>337</v>
      </c>
      <c r="AJ22" s="311"/>
      <c r="AK22" s="311"/>
      <c r="AL22" s="319"/>
      <c r="AM22" s="165"/>
      <c r="AN22" s="165"/>
      <c r="AO22" s="165"/>
      <c r="AP22" s="165"/>
      <c r="AQ22" s="165"/>
      <c r="BF22">
        <v>19</v>
      </c>
      <c r="BG22">
        <v>110</v>
      </c>
      <c r="BH22" t="s">
        <v>11</v>
      </c>
      <c r="BI22" t="s">
        <v>7</v>
      </c>
      <c r="BJ22" t="s">
        <v>63</v>
      </c>
      <c r="BK22">
        <v>7</v>
      </c>
      <c r="BL22" s="254">
        <v>31.096351111664902</v>
      </c>
      <c r="BM22" s="81">
        <v>12.008130069135399</v>
      </c>
      <c r="BN22" s="81">
        <v>7.2048780414812796</v>
      </c>
      <c r="BO22" s="81">
        <v>31.096351111664902</v>
      </c>
      <c r="BP22" s="81">
        <v>12.008130069135399</v>
      </c>
      <c r="BQ22" s="81">
        <v>7.2048780414812796</v>
      </c>
      <c r="BR22" s="81">
        <v>31.096351111664902</v>
      </c>
      <c r="BS22" s="81">
        <v>12.008130069135399</v>
      </c>
      <c r="BT22" s="81">
        <v>7.2048780414812796</v>
      </c>
      <c r="BU22" s="81">
        <v>1820.8270500123799</v>
      </c>
      <c r="BV22" s="81">
        <f t="shared" si="0"/>
        <v>546.24811500371391</v>
      </c>
      <c r="BW22">
        <f t="shared" si="1"/>
        <v>44.423358730949865</v>
      </c>
      <c r="BX22" s="255">
        <f t="shared" si="2"/>
        <v>8.1324507143878802E-2</v>
      </c>
      <c r="BY22" s="255"/>
    </row>
    <row r="23" spans="1:77" ht="15.75" customHeight="1" thickBot="1" x14ac:dyDescent="0.3">
      <c r="C23" s="330" t="s">
        <v>16</v>
      </c>
      <c r="D23" s="322"/>
      <c r="E23" s="323" t="s">
        <v>17</v>
      </c>
      <c r="F23" s="323"/>
      <c r="G23" s="322" t="s">
        <v>16</v>
      </c>
      <c r="H23" s="322"/>
      <c r="I23" s="323" t="s">
        <v>17</v>
      </c>
      <c r="J23" s="323"/>
      <c r="K23" s="322" t="s">
        <v>16</v>
      </c>
      <c r="L23" s="322"/>
      <c r="M23" s="323" t="s">
        <v>17</v>
      </c>
      <c r="N23" s="324"/>
      <c r="O23" s="330" t="s">
        <v>16</v>
      </c>
      <c r="P23" s="322"/>
      <c r="Q23" s="323" t="s">
        <v>17</v>
      </c>
      <c r="R23" s="323"/>
      <c r="S23" s="322" t="s">
        <v>16</v>
      </c>
      <c r="T23" s="322"/>
      <c r="U23" s="323" t="s">
        <v>17</v>
      </c>
      <c r="V23" s="323"/>
      <c r="W23" s="322" t="s">
        <v>16</v>
      </c>
      <c r="X23" s="322"/>
      <c r="Y23" s="323" t="s">
        <v>17</v>
      </c>
      <c r="Z23" s="324"/>
      <c r="AA23" s="330" t="s">
        <v>16</v>
      </c>
      <c r="AB23" s="322"/>
      <c r="AC23" s="323" t="s">
        <v>17</v>
      </c>
      <c r="AD23" s="323"/>
      <c r="AE23" s="322" t="s">
        <v>16</v>
      </c>
      <c r="AF23" s="322"/>
      <c r="AG23" s="323" t="s">
        <v>17</v>
      </c>
      <c r="AH23" s="323"/>
      <c r="AI23" s="322" t="s">
        <v>16</v>
      </c>
      <c r="AJ23" s="322"/>
      <c r="AK23" s="323" t="s">
        <v>17</v>
      </c>
      <c r="AL23" s="324"/>
      <c r="AM23" s="142"/>
      <c r="AN23" s="142"/>
      <c r="AO23" s="142"/>
      <c r="AP23" s="142"/>
      <c r="AQ23" s="142"/>
      <c r="BF23">
        <v>20</v>
      </c>
      <c r="BG23">
        <v>110</v>
      </c>
      <c r="BH23" t="s">
        <v>11</v>
      </c>
      <c r="BI23" t="s">
        <v>7</v>
      </c>
      <c r="BJ23" t="s">
        <v>65</v>
      </c>
      <c r="BK23">
        <v>3</v>
      </c>
      <c r="BL23" s="254">
        <v>10.2663833910687</v>
      </c>
      <c r="BM23" s="81">
        <v>3.50003141446668</v>
      </c>
      <c r="BN23" s="81">
        <v>2.1000188486800102</v>
      </c>
      <c r="BO23" s="81">
        <v>10.2663833910687</v>
      </c>
      <c r="BP23" s="81">
        <v>3.50003141446668</v>
      </c>
      <c r="BQ23" s="81">
        <v>2.1000188486800102</v>
      </c>
      <c r="BR23" s="81">
        <v>10.2663833910687</v>
      </c>
      <c r="BS23" s="81">
        <v>3.50003141446668</v>
      </c>
      <c r="BT23" s="81">
        <v>2.1000188486800102</v>
      </c>
      <c r="BU23" s="81">
        <v>694.64090001906095</v>
      </c>
      <c r="BV23" s="81">
        <f t="shared" si="0"/>
        <v>208.39227000571827</v>
      </c>
      <c r="BW23">
        <f t="shared" si="1"/>
        <v>14.666261987241002</v>
      </c>
      <c r="BX23" s="255">
        <f t="shared" si="2"/>
        <v>7.0378147840313654E-2</v>
      </c>
      <c r="BY23" s="255"/>
    </row>
    <row r="24" spans="1:77" ht="15.75" thickBot="1" x14ac:dyDescent="0.3">
      <c r="C24" s="92" t="s">
        <v>10</v>
      </c>
      <c r="D24" s="93" t="s">
        <v>9</v>
      </c>
      <c r="E24" s="93" t="s">
        <v>10</v>
      </c>
      <c r="F24" s="94" t="s">
        <v>9</v>
      </c>
      <c r="G24" s="92" t="s">
        <v>10</v>
      </c>
      <c r="H24" s="93" t="s">
        <v>9</v>
      </c>
      <c r="I24" s="93" t="s">
        <v>10</v>
      </c>
      <c r="J24" s="94" t="s">
        <v>9</v>
      </c>
      <c r="K24" s="92" t="s">
        <v>10</v>
      </c>
      <c r="L24" s="93" t="s">
        <v>9</v>
      </c>
      <c r="M24" s="93" t="s">
        <v>10</v>
      </c>
      <c r="N24" s="94" t="s">
        <v>9</v>
      </c>
      <c r="O24" s="92" t="s">
        <v>10</v>
      </c>
      <c r="P24" s="93" t="s">
        <v>9</v>
      </c>
      <c r="Q24" s="93" t="s">
        <v>10</v>
      </c>
      <c r="R24" s="94" t="s">
        <v>9</v>
      </c>
      <c r="S24" s="92" t="s">
        <v>10</v>
      </c>
      <c r="T24" s="93" t="s">
        <v>9</v>
      </c>
      <c r="U24" s="93" t="s">
        <v>10</v>
      </c>
      <c r="V24" s="94" t="s">
        <v>9</v>
      </c>
      <c r="W24" s="92" t="s">
        <v>10</v>
      </c>
      <c r="X24" s="93" t="s">
        <v>9</v>
      </c>
      <c r="Y24" s="93" t="s">
        <v>10</v>
      </c>
      <c r="Z24" s="94" t="s">
        <v>9</v>
      </c>
      <c r="AA24" s="92" t="s">
        <v>10</v>
      </c>
      <c r="AB24" s="93" t="s">
        <v>9</v>
      </c>
      <c r="AC24" s="93" t="s">
        <v>10</v>
      </c>
      <c r="AD24" s="94" t="s">
        <v>9</v>
      </c>
      <c r="AE24" s="92" t="s">
        <v>10</v>
      </c>
      <c r="AF24" s="93" t="s">
        <v>9</v>
      </c>
      <c r="AG24" s="93" t="s">
        <v>10</v>
      </c>
      <c r="AH24" s="94" t="s">
        <v>9</v>
      </c>
      <c r="AI24" s="92" t="s">
        <v>10</v>
      </c>
      <c r="AJ24" s="93" t="s">
        <v>9</v>
      </c>
      <c r="AK24" s="93" t="s">
        <v>10</v>
      </c>
      <c r="AL24" s="94" t="s">
        <v>9</v>
      </c>
      <c r="AM24" s="2"/>
      <c r="AN24" s="2"/>
      <c r="AO24" s="2"/>
      <c r="AP24" s="2"/>
      <c r="AQ24" s="2"/>
      <c r="BF24">
        <v>21</v>
      </c>
      <c r="BG24">
        <v>110</v>
      </c>
      <c r="BH24" t="s">
        <v>11</v>
      </c>
      <c r="BI24" t="s">
        <v>7</v>
      </c>
      <c r="BJ24" t="s">
        <v>67</v>
      </c>
      <c r="BK24">
        <v>1</v>
      </c>
      <c r="BL24" s="254">
        <v>6.3990824168129299</v>
      </c>
      <c r="BM24" s="81">
        <v>2.2444340865480101</v>
      </c>
      <c r="BN24" s="81">
        <v>1.3466604519288099</v>
      </c>
      <c r="BO24" s="81">
        <v>6.3990824168129299</v>
      </c>
      <c r="BP24" s="81">
        <v>2.2444340865480101</v>
      </c>
      <c r="BQ24" s="81">
        <v>1.3466604519288099</v>
      </c>
      <c r="BR24" s="81">
        <v>6.3990824168129299</v>
      </c>
      <c r="BS24" s="81">
        <v>2.2444340865480101</v>
      </c>
      <c r="BT24" s="81">
        <v>1.3466604519288099</v>
      </c>
      <c r="BU24" s="81">
        <v>273.510700006739</v>
      </c>
      <c r="BV24" s="81">
        <f t="shared" si="0"/>
        <v>82.0532100020217</v>
      </c>
      <c r="BW24">
        <f t="shared" si="1"/>
        <v>9.1415463097327567</v>
      </c>
      <c r="BX24" s="255">
        <f t="shared" si="2"/>
        <v>0.11140997786079934</v>
      </c>
      <c r="BY24" s="255"/>
    </row>
    <row r="25" spans="1:77" ht="15.75" thickTop="1" x14ac:dyDescent="0.25">
      <c r="A25" s="9" t="s">
        <v>7</v>
      </c>
      <c r="B25" s="10" t="s">
        <v>8</v>
      </c>
      <c r="C25" s="127">
        <f>'Buildings not within polygins'!L93</f>
        <v>1.084945583494932</v>
      </c>
      <c r="D25" s="127">
        <f>'Buildings not within polygins'!M93</f>
        <v>3.3472602758526593</v>
      </c>
      <c r="E25" s="127">
        <f>'Buildings not within polygins'!N93</f>
        <v>5.9574444173186727</v>
      </c>
      <c r="F25" s="127">
        <f>'Buildings not within polygins'!O93</f>
        <v>8.6423140657861257</v>
      </c>
      <c r="G25" s="127">
        <f>'Buildings not within polygins'!P93</f>
        <v>1.084945583494932</v>
      </c>
      <c r="H25" s="127">
        <f>'Buildings not within polygins'!Q93</f>
        <v>3.3472602758526593</v>
      </c>
      <c r="I25" s="127">
        <f>'Buildings not within polygins'!R93</f>
        <v>5.9574444173186727</v>
      </c>
      <c r="J25" s="127">
        <f>'Buildings not within polygins'!S93</f>
        <v>8.714665457090474</v>
      </c>
      <c r="K25" s="127">
        <f>'Buildings not within polygins'!T93</f>
        <v>1.084945583494932</v>
      </c>
      <c r="L25" s="127">
        <f>'Buildings not within polygins'!U93</f>
        <v>3.3472602758526593</v>
      </c>
      <c r="M25" s="127">
        <f>'Buildings not within polygins'!V93</f>
        <v>5.9574444173186727</v>
      </c>
      <c r="N25" s="127">
        <f>'Buildings not within polygins'!W93</f>
        <v>8.785789407086952</v>
      </c>
      <c r="O25" s="127">
        <f>'Buildings not within polygins'!X93</f>
        <v>0.4402887370292074</v>
      </c>
      <c r="P25" s="127">
        <f>'Buildings not within polygins'!Y93</f>
        <v>1.811503111637367</v>
      </c>
      <c r="Q25" s="127">
        <f>'Buildings not within polygins'!Z93</f>
        <v>3.0466770550181597</v>
      </c>
      <c r="R25" s="127">
        <f>'Buildings not within polygins'!AA93</f>
        <v>5.344299152732404</v>
      </c>
      <c r="S25" s="127">
        <f>'Buildings not within polygins'!AB93</f>
        <v>0.4402887370292074</v>
      </c>
      <c r="T25" s="127">
        <f>'Buildings not within polygins'!AC93</f>
        <v>1.811503111637367</v>
      </c>
      <c r="U25" s="127">
        <f>'Buildings not within polygins'!AD93</f>
        <v>3.0466770550181597</v>
      </c>
      <c r="V25" s="127">
        <f>'Buildings not within polygins'!AE93</f>
        <v>5.371657692321417</v>
      </c>
      <c r="W25" s="127">
        <f>'Buildings not within polygins'!AF93</f>
        <v>0.4402887370292074</v>
      </c>
      <c r="X25" s="127">
        <f>'Buildings not within polygins'!AG93</f>
        <v>1.811503111637367</v>
      </c>
      <c r="Y25" s="127">
        <f>'Buildings not within polygins'!AH93</f>
        <v>3.0466770550181597</v>
      </c>
      <c r="Z25" s="127">
        <f>'Buildings not within polygins'!AI93</f>
        <v>5.371657692321417</v>
      </c>
      <c r="AA25" s="127">
        <f>'Buildings not within polygins'!AJ93</f>
        <v>0.26417324221752442</v>
      </c>
      <c r="AB25" s="127">
        <f>'Buildings not within polygins'!AK93</f>
        <v>1.0869018669824204</v>
      </c>
      <c r="AC25" s="127">
        <f>'Buildings not within polygins'!AL93</f>
        <v>1.8280062330108959</v>
      </c>
      <c r="AD25" s="127">
        <f>'Buildings not within polygins'!AM93</f>
        <v>3.2229946153928499</v>
      </c>
      <c r="AE25" s="127">
        <f>'Buildings not within polygins'!AN93</f>
        <v>0.26417324221752442</v>
      </c>
      <c r="AF25" s="127">
        <f>'Buildings not within polygins'!AO93</f>
        <v>1.0869018669824204</v>
      </c>
      <c r="AG25" s="127">
        <f>'Buildings not within polygins'!AP93</f>
        <v>1.8280062330108959</v>
      </c>
      <c r="AH25" s="127">
        <f>'Buildings not within polygins'!AQ93</f>
        <v>3.2229946153928499</v>
      </c>
      <c r="AI25" s="127">
        <f>'Buildings not within polygins'!AR93</f>
        <v>0.26417324221752442</v>
      </c>
      <c r="AJ25" s="127">
        <f>'Buildings not within polygins'!AS93</f>
        <v>1.0869018669824204</v>
      </c>
      <c r="AK25" s="127">
        <f>'Buildings not within polygins'!AT93</f>
        <v>1.8280062330108959</v>
      </c>
      <c r="AL25" s="127">
        <f>'Buildings not within polygins'!AU93</f>
        <v>3.2229946153928499</v>
      </c>
      <c r="AM25" s="2"/>
      <c r="AN25" s="2"/>
      <c r="AO25" s="2"/>
      <c r="AP25" s="2"/>
      <c r="AQ25" s="2"/>
      <c r="BF25">
        <v>22</v>
      </c>
      <c r="BG25">
        <v>110</v>
      </c>
      <c r="BH25" t="s">
        <v>11</v>
      </c>
      <c r="BI25" t="s">
        <v>7</v>
      </c>
      <c r="BJ25" t="s">
        <v>69</v>
      </c>
      <c r="BK25">
        <v>4</v>
      </c>
      <c r="BL25" s="254">
        <v>23.776456859592699</v>
      </c>
      <c r="BM25" s="81">
        <v>14.271423984712801</v>
      </c>
      <c r="BN25" s="81">
        <v>8.5628543908276793</v>
      </c>
      <c r="BO25" s="81">
        <v>23.776456859592699</v>
      </c>
      <c r="BP25" s="81">
        <v>14.271423984712801</v>
      </c>
      <c r="BQ25" s="81">
        <v>8.5628543908276793</v>
      </c>
      <c r="BR25" s="81">
        <v>23.776456859592699</v>
      </c>
      <c r="BS25" s="81">
        <v>14.271423984712801</v>
      </c>
      <c r="BT25" s="81">
        <v>8.5628543908276793</v>
      </c>
      <c r="BU25" s="81">
        <v>801.36680000942295</v>
      </c>
      <c r="BV25" s="81">
        <f t="shared" si="0"/>
        <v>240.41004000282686</v>
      </c>
      <c r="BW25">
        <f t="shared" si="1"/>
        <v>33.966366942275286</v>
      </c>
      <c r="BX25" s="255">
        <f t="shared" si="2"/>
        <v>0.14128514325722791</v>
      </c>
      <c r="BY25" s="255"/>
    </row>
    <row r="26" spans="1:77" ht="15.75" thickTop="1" x14ac:dyDescent="0.25">
      <c r="A26" s="14" t="s">
        <v>7</v>
      </c>
      <c r="B26" s="15" t="s">
        <v>11</v>
      </c>
      <c r="C26" s="130">
        <f>'Buildings not within polygins'!L94</f>
        <v>0.44875528192510605</v>
      </c>
      <c r="D26" s="131">
        <f>'Buildings not within polygins'!M94</f>
        <v>1.7405370700249074</v>
      </c>
      <c r="E26" s="131">
        <f>'Buildings not within polygins'!N94</f>
        <v>0.27707577394996319</v>
      </c>
      <c r="F26" s="132">
        <f>'Buildings not within polygins'!O94</f>
        <v>0.38655125169729915</v>
      </c>
      <c r="G26" s="130">
        <f>'Buildings not within polygins'!P94</f>
        <v>0.44875528192510605</v>
      </c>
      <c r="H26" s="131">
        <f>'Buildings not within polygins'!Q94</f>
        <v>1.7405370700249074</v>
      </c>
      <c r="I26" s="131">
        <f>'Buildings not within polygins'!R94</f>
        <v>0.27707577394996319</v>
      </c>
      <c r="J26" s="132">
        <f>'Buildings not within polygins'!S94</f>
        <v>0.38655125169729915</v>
      </c>
      <c r="K26" s="130">
        <f>'Buildings not within polygins'!T94</f>
        <v>0.44875528192510605</v>
      </c>
      <c r="L26" s="131">
        <f>'Buildings not within polygins'!U94</f>
        <v>1.7405370700249074</v>
      </c>
      <c r="M26" s="131">
        <f>'Buildings not within polygins'!V94</f>
        <v>0.27707577394996319</v>
      </c>
      <c r="N26" s="132">
        <f>'Buildings not within polygins'!W94</f>
        <v>0.38655125169729915</v>
      </c>
      <c r="O26" s="130">
        <f>'Buildings not within polygins'!X94</f>
        <v>0.18672719163567617</v>
      </c>
      <c r="P26" s="131">
        <f>'Buildings not within polygins'!Y94</f>
        <v>1.0046898317501403</v>
      </c>
      <c r="Q26" s="131">
        <f>'Buildings not within polygins'!Z94</f>
        <v>0.13484172780863707</v>
      </c>
      <c r="R26" s="132">
        <f>'Buildings not within polygins'!AA94</f>
        <v>0.24570353283478996</v>
      </c>
      <c r="S26" s="130">
        <f>'Buildings not within polygins'!AB94</f>
        <v>0.18672719163567617</v>
      </c>
      <c r="T26" s="131">
        <f>'Buildings not within polygins'!AC94</f>
        <v>1.0046898317501403</v>
      </c>
      <c r="U26" s="131">
        <f>'Buildings not within polygins'!AD94</f>
        <v>0.13484172780863707</v>
      </c>
      <c r="V26" s="132">
        <f>'Buildings not within polygins'!AE94</f>
        <v>0.24570353283478996</v>
      </c>
      <c r="W26" s="130">
        <f>'Buildings not within polygins'!AF94</f>
        <v>0.18672719163567617</v>
      </c>
      <c r="X26" s="131">
        <f>'Buildings not within polygins'!AG94</f>
        <v>1.0046898317501403</v>
      </c>
      <c r="Y26" s="131">
        <f>'Buildings not within polygins'!AH94</f>
        <v>0.13484172780863707</v>
      </c>
      <c r="Z26" s="132">
        <f>'Buildings not within polygins'!AI94</f>
        <v>0.24570353283478996</v>
      </c>
      <c r="AA26" s="130">
        <f>'Buildings not within polygins'!AJ94</f>
        <v>0.1120363149814057</v>
      </c>
      <c r="AB26" s="131">
        <f>'Buildings not within polygins'!AK94</f>
        <v>0.6028138990500842</v>
      </c>
      <c r="AC26" s="131">
        <f>'Buildings not within polygins'!AL94</f>
        <v>8.090503668518223E-2</v>
      </c>
      <c r="AD26" s="132">
        <f>'Buildings not within polygins'!AM94</f>
        <v>0.14742211970087399</v>
      </c>
      <c r="AE26" s="130">
        <f>'Buildings not within polygins'!AN94</f>
        <v>0.1120363149814057</v>
      </c>
      <c r="AF26" s="131">
        <f>'Buildings not within polygins'!AO94</f>
        <v>0.6028138990500842</v>
      </c>
      <c r="AG26" s="131">
        <f>'Buildings not within polygins'!AP94</f>
        <v>8.090503668518223E-2</v>
      </c>
      <c r="AH26" s="132">
        <f>'Buildings not within polygins'!AQ94</f>
        <v>0.14742211970087399</v>
      </c>
      <c r="AI26" s="130">
        <f>'Buildings not within polygins'!AR94</f>
        <v>0.1120363149814057</v>
      </c>
      <c r="AJ26" s="131">
        <f>'Buildings not within polygins'!AS94</f>
        <v>0.6028138990500842</v>
      </c>
      <c r="AK26" s="131">
        <f>'Buildings not within polygins'!AT94</f>
        <v>8.090503668518223E-2</v>
      </c>
      <c r="AL26" s="132">
        <f>'Buildings not within polygins'!AU94</f>
        <v>0.14742211970087399</v>
      </c>
      <c r="AM26" s="2"/>
      <c r="AN26" s="2"/>
      <c r="AO26" s="2"/>
      <c r="AP26" s="2"/>
      <c r="AQ26" s="2"/>
      <c r="BF26">
        <v>23</v>
      </c>
      <c r="BG26">
        <v>110</v>
      </c>
      <c r="BH26" t="s">
        <v>11</v>
      </c>
      <c r="BI26" t="s">
        <v>7</v>
      </c>
      <c r="BJ26" t="s">
        <v>71</v>
      </c>
      <c r="BK26">
        <v>1</v>
      </c>
      <c r="BL26" s="254">
        <v>1.0337115195540201</v>
      </c>
      <c r="BM26" s="81">
        <v>0.57000070631048305</v>
      </c>
      <c r="BN26" s="81">
        <v>0.34200042378628998</v>
      </c>
      <c r="BO26" s="81">
        <v>1.0337115195540201</v>
      </c>
      <c r="BP26" s="81">
        <v>0.57000070631048305</v>
      </c>
      <c r="BQ26" s="81">
        <v>0.34200042378628998</v>
      </c>
      <c r="BR26" s="81">
        <v>1.0337115195540201</v>
      </c>
      <c r="BS26" s="81">
        <v>0.57000070631048305</v>
      </c>
      <c r="BT26" s="81">
        <v>0.34200042378628998</v>
      </c>
      <c r="BU26" s="81">
        <v>41.108550002006602</v>
      </c>
      <c r="BV26" s="81">
        <f t="shared" si="0"/>
        <v>12.33256500060198</v>
      </c>
      <c r="BW26">
        <f t="shared" si="1"/>
        <v>1.4767307422200289</v>
      </c>
      <c r="BX26" s="255">
        <f t="shared" si="2"/>
        <v>0.11974238466595931</v>
      </c>
      <c r="BY26" s="255"/>
    </row>
    <row r="27" spans="1:77" ht="15.75" thickTop="1" x14ac:dyDescent="0.25">
      <c r="A27" s="14" t="s">
        <v>7</v>
      </c>
      <c r="B27" s="15" t="s">
        <v>12</v>
      </c>
      <c r="C27" s="130">
        <f>'Buildings not within polygins'!L95</f>
        <v>1.1030450492528472</v>
      </c>
      <c r="D27" s="131">
        <f>'Buildings not within polygins'!M95</f>
        <v>2.853975722457911</v>
      </c>
      <c r="E27" s="131">
        <f>'Buildings not within polygins'!N95</f>
        <v>0.32836076715591422</v>
      </c>
      <c r="F27" s="132">
        <f>'Buildings not within polygins'!O95</f>
        <v>2.4794169918065583</v>
      </c>
      <c r="G27" s="130">
        <f>'Buildings not within polygins'!P95</f>
        <v>1.1030450492528472</v>
      </c>
      <c r="H27" s="131">
        <f>'Buildings not within polygins'!Q95</f>
        <v>2.853975722457911</v>
      </c>
      <c r="I27" s="131">
        <f>'Buildings not within polygins'!R95</f>
        <v>0.32836076715591422</v>
      </c>
      <c r="J27" s="132">
        <f>'Buildings not within polygins'!S95</f>
        <v>2.5020600970159559</v>
      </c>
      <c r="K27" s="130">
        <f>'Buildings not within polygins'!T95</f>
        <v>1.1030450492528472</v>
      </c>
      <c r="L27" s="131">
        <f>'Buildings not within polygins'!U95</f>
        <v>2.853975722457911</v>
      </c>
      <c r="M27" s="131">
        <f>'Buildings not within polygins'!V95</f>
        <v>0.32836076715591422</v>
      </c>
      <c r="N27" s="132">
        <f>'Buildings not within polygins'!W95</f>
        <v>2.5073570075787845</v>
      </c>
      <c r="O27" s="130">
        <f>'Buildings not within polygins'!X95</f>
        <v>0.45349587494490734</v>
      </c>
      <c r="P27" s="131">
        <f>'Buildings not within polygins'!Y95</f>
        <v>1.6552413060454261</v>
      </c>
      <c r="Q27" s="131">
        <f>'Buildings not within polygins'!Z95</f>
        <v>0.15565380401359111</v>
      </c>
      <c r="R27" s="132">
        <f>'Buildings not within polygins'!AA95</f>
        <v>1.4272105559758159</v>
      </c>
      <c r="S27" s="130">
        <f>'Buildings not within polygins'!AB95</f>
        <v>0.45349587494490734</v>
      </c>
      <c r="T27" s="131">
        <f>'Buildings not within polygins'!AC95</f>
        <v>1.6552413060454261</v>
      </c>
      <c r="U27" s="131">
        <f>'Buildings not within polygins'!AD95</f>
        <v>0.15565380401359111</v>
      </c>
      <c r="V27" s="132">
        <f>'Buildings not within polygins'!AE95</f>
        <v>1.4272105559758159</v>
      </c>
      <c r="W27" s="130">
        <f>'Buildings not within polygins'!AF95</f>
        <v>0.45349587494490734</v>
      </c>
      <c r="X27" s="131">
        <f>'Buildings not within polygins'!AG95</f>
        <v>1.6552413060454261</v>
      </c>
      <c r="Y27" s="131">
        <f>'Buildings not within polygins'!AH95</f>
        <v>0.15565380401359111</v>
      </c>
      <c r="Z27" s="132">
        <f>'Buildings not within polygins'!AI95</f>
        <v>1.4272105559758159</v>
      </c>
      <c r="AA27" s="130">
        <f>'Buildings not within polygins'!AJ95</f>
        <v>0.27209752496694434</v>
      </c>
      <c r="AB27" s="131">
        <f>'Buildings not within polygins'!AK95</f>
        <v>0.99314478362725567</v>
      </c>
      <c r="AC27" s="131">
        <f>'Buildings not within polygins'!AL95</f>
        <v>9.3392282408154642E-2</v>
      </c>
      <c r="AD27" s="132">
        <f>'Buildings not within polygins'!AM95</f>
        <v>0.85632633358548949</v>
      </c>
      <c r="AE27" s="130">
        <f>'Buildings not within polygins'!AN95</f>
        <v>0.27209752496694434</v>
      </c>
      <c r="AF27" s="131">
        <f>'Buildings not within polygins'!AO95</f>
        <v>0.99314478362725567</v>
      </c>
      <c r="AG27" s="131">
        <f>'Buildings not within polygins'!AP95</f>
        <v>9.3392282408154642E-2</v>
      </c>
      <c r="AH27" s="132">
        <f>'Buildings not within polygins'!AQ95</f>
        <v>0.85632633358548949</v>
      </c>
      <c r="AI27" s="130">
        <f>'Buildings not within polygins'!AR95</f>
        <v>0.27209752496694434</v>
      </c>
      <c r="AJ27" s="131">
        <f>'Buildings not within polygins'!AS95</f>
        <v>0.99314478362725567</v>
      </c>
      <c r="AK27" s="131">
        <f>'Buildings not within polygins'!AT95</f>
        <v>9.3392282408154642E-2</v>
      </c>
      <c r="AL27" s="132">
        <f>'Buildings not within polygins'!AU95</f>
        <v>0.85632633358548949</v>
      </c>
      <c r="AM27" s="2"/>
      <c r="AN27" s="2"/>
      <c r="AO27" s="2"/>
      <c r="AP27" s="2"/>
      <c r="AQ27" s="2"/>
      <c r="BF27">
        <v>24</v>
      </c>
      <c r="BG27">
        <v>110</v>
      </c>
      <c r="BH27" t="s">
        <v>11</v>
      </c>
      <c r="BI27" t="s">
        <v>15</v>
      </c>
      <c r="BJ27" t="s">
        <v>44</v>
      </c>
      <c r="BK27">
        <v>118</v>
      </c>
      <c r="BL27" s="254">
        <v>828.37360497951704</v>
      </c>
      <c r="BM27" s="81">
        <v>330.931068085672</v>
      </c>
      <c r="BN27" s="81">
        <v>198.558640851403</v>
      </c>
      <c r="BO27" s="81">
        <v>828.37360497951704</v>
      </c>
      <c r="BP27" s="81">
        <v>330.931068085672</v>
      </c>
      <c r="BQ27" s="81">
        <v>198.558640851403</v>
      </c>
      <c r="BR27" s="81">
        <v>828.37360497951704</v>
      </c>
      <c r="BS27" s="81">
        <v>330.931068085672</v>
      </c>
      <c r="BT27" s="81">
        <v>198.558640851403</v>
      </c>
      <c r="BU27" s="81">
        <v>47664.785199881997</v>
      </c>
      <c r="BV27" s="81">
        <f t="shared" si="0"/>
        <v>14299.435559964599</v>
      </c>
      <c r="BW27">
        <f t="shared" si="1"/>
        <v>1183.3908642564529</v>
      </c>
      <c r="BX27" s="255">
        <f t="shared" si="2"/>
        <v>8.2757872455448356E-2</v>
      </c>
      <c r="BY27" s="255"/>
    </row>
    <row r="28" spans="1:77" ht="15.75" thickTop="1" x14ac:dyDescent="0.25">
      <c r="A28" s="14" t="s">
        <v>7</v>
      </c>
      <c r="B28" s="15" t="s">
        <v>13</v>
      </c>
      <c r="C28" s="130">
        <f>'Buildings not within polygins'!L96</f>
        <v>0.57572421625721071</v>
      </c>
      <c r="D28" s="131">
        <f>'Buildings not within polygins'!M96</f>
        <v>4.5212217378387587</v>
      </c>
      <c r="E28" s="131">
        <f>'Buildings not within polygins'!N96</f>
        <v>0.16280831524199565</v>
      </c>
      <c r="F28" s="132">
        <f>'Buildings not within polygins'!O96</f>
        <v>0.41638346908917384</v>
      </c>
      <c r="G28" s="130">
        <f>'Buildings not within polygins'!P96</f>
        <v>0.57572421625721071</v>
      </c>
      <c r="H28" s="131">
        <f>'Buildings not within polygins'!Q96</f>
        <v>4.5212217378387587</v>
      </c>
      <c r="I28" s="131">
        <f>'Buildings not within polygins'!R96</f>
        <v>0.16280831524199565</v>
      </c>
      <c r="J28" s="132">
        <f>'Buildings not within polygins'!S96</f>
        <v>0.42210520821960862</v>
      </c>
      <c r="K28" s="130">
        <f>'Buildings not within polygins'!T96</f>
        <v>0.57572421625721071</v>
      </c>
      <c r="L28" s="131">
        <f>'Buildings not within polygins'!U96</f>
        <v>4.5212217378387587</v>
      </c>
      <c r="M28" s="131">
        <f>'Buildings not within polygins'!V96</f>
        <v>0.16280831524199565</v>
      </c>
      <c r="N28" s="132">
        <f>'Buildings not within polygins'!W96</f>
        <v>0.4277298780493024</v>
      </c>
      <c r="O28" s="130">
        <f>'Buildings not within polygins'!X96</f>
        <v>0.23646764312586602</v>
      </c>
      <c r="P28" s="131">
        <f>'Buildings not within polygins'!Y96</f>
        <v>2.6331526723125234</v>
      </c>
      <c r="Q28" s="131">
        <f>'Buildings not within polygins'!Z96</f>
        <v>7.4461121901650829E-2</v>
      </c>
      <c r="R28" s="132">
        <f>'Buildings not within polygins'!AA96</f>
        <v>0.21681187913632255</v>
      </c>
      <c r="S28" s="130">
        <f>'Buildings not within polygins'!AB96</f>
        <v>0.23646764312586602</v>
      </c>
      <c r="T28" s="131">
        <f>'Buildings not within polygins'!AC96</f>
        <v>2.6331526723125234</v>
      </c>
      <c r="U28" s="131">
        <f>'Buildings not within polygins'!AD96</f>
        <v>7.4461121901650829E-2</v>
      </c>
      <c r="V28" s="132">
        <f>'Buildings not within polygins'!AE96</f>
        <v>0.21897546471077992</v>
      </c>
      <c r="W28" s="130">
        <f>'Buildings not within polygins'!AF96</f>
        <v>0.23646764312586602</v>
      </c>
      <c r="X28" s="131">
        <f>'Buildings not within polygins'!AG96</f>
        <v>2.6331526723125234</v>
      </c>
      <c r="Y28" s="131">
        <f>'Buildings not within polygins'!AH96</f>
        <v>7.4461121901650829E-2</v>
      </c>
      <c r="Z28" s="132">
        <f>'Buildings not within polygins'!AI96</f>
        <v>0.21897546471077992</v>
      </c>
      <c r="AA28" s="130">
        <f>'Buildings not within polygins'!AJ96</f>
        <v>0.14188058587551958</v>
      </c>
      <c r="AB28" s="131">
        <f>'Buildings not within polygins'!AK96</f>
        <v>1.5798916033875139</v>
      </c>
      <c r="AC28" s="131">
        <f>'Buildings not within polygins'!AL96</f>
        <v>4.4676673140990497E-2</v>
      </c>
      <c r="AD28" s="132">
        <f>'Buildings not within polygins'!AM96</f>
        <v>0.13138527882646794</v>
      </c>
      <c r="AE28" s="130">
        <f>'Buildings not within polygins'!AN96</f>
        <v>0.14188058587551958</v>
      </c>
      <c r="AF28" s="131">
        <f>'Buildings not within polygins'!AO96</f>
        <v>1.5798916033875139</v>
      </c>
      <c r="AG28" s="131">
        <f>'Buildings not within polygins'!AP96</f>
        <v>4.4676673140990497E-2</v>
      </c>
      <c r="AH28" s="132">
        <f>'Buildings not within polygins'!AQ96</f>
        <v>0.13138527882646794</v>
      </c>
      <c r="AI28" s="130">
        <f>'Buildings not within polygins'!AR96</f>
        <v>0.14188058587551958</v>
      </c>
      <c r="AJ28" s="131">
        <f>'Buildings not within polygins'!AS96</f>
        <v>1.5798916033875139</v>
      </c>
      <c r="AK28" s="131">
        <f>'Buildings not within polygins'!AT96</f>
        <v>4.4676673140990497E-2</v>
      </c>
      <c r="AL28" s="132">
        <f>'Buildings not within polygins'!AU96</f>
        <v>0.13138527882646794</v>
      </c>
      <c r="AM28" s="2"/>
      <c r="AN28" s="2"/>
      <c r="AO28" s="2"/>
      <c r="AP28" s="2"/>
      <c r="AQ28" s="2"/>
      <c r="BF28">
        <v>25</v>
      </c>
      <c r="BG28">
        <v>110</v>
      </c>
      <c r="BH28" t="s">
        <v>11</v>
      </c>
      <c r="BI28" t="s">
        <v>15</v>
      </c>
      <c r="BJ28" t="s">
        <v>52</v>
      </c>
      <c r="BK28">
        <v>125</v>
      </c>
      <c r="BL28" s="254">
        <v>704.24416592531702</v>
      </c>
      <c r="BM28" s="81">
        <v>264.94237181555297</v>
      </c>
      <c r="BN28" s="81">
        <v>158.96542308933201</v>
      </c>
      <c r="BO28" s="81">
        <v>704.24416592531702</v>
      </c>
      <c r="BP28" s="81">
        <v>264.94237181555297</v>
      </c>
      <c r="BQ28" s="81">
        <v>158.96542308933201</v>
      </c>
      <c r="BR28" s="81">
        <v>704.24416592531702</v>
      </c>
      <c r="BS28" s="81">
        <v>264.94237181555297</v>
      </c>
      <c r="BT28" s="81">
        <v>158.96542308933201</v>
      </c>
      <c r="BU28" s="81">
        <v>47002.421650101598</v>
      </c>
      <c r="BV28" s="81">
        <f t="shared" si="0"/>
        <v>14100.72649503048</v>
      </c>
      <c r="BW28">
        <f t="shared" si="1"/>
        <v>1006.0630941790243</v>
      </c>
      <c r="BX28" s="255">
        <f t="shared" si="2"/>
        <v>7.1348316310765353E-2</v>
      </c>
      <c r="BY28" s="255"/>
    </row>
    <row r="29" spans="1:77" ht="16.5" thickTop="1" thickBot="1" x14ac:dyDescent="0.3">
      <c r="A29" s="123" t="s">
        <v>7</v>
      </c>
      <c r="B29" s="124" t="s">
        <v>14</v>
      </c>
      <c r="C29" s="133">
        <f>'Buildings not within polygins'!L97</f>
        <v>5.9408604963604272</v>
      </c>
      <c r="D29" s="134">
        <f>'Buildings not within polygins'!M97</f>
        <v>8.829513336820229</v>
      </c>
      <c r="E29" s="134">
        <f>'Buildings not within polygins'!N97</f>
        <v>0.34183930346636915</v>
      </c>
      <c r="F29" s="135">
        <f>'Buildings not within polygins'!O97</f>
        <v>0.39170762746697951</v>
      </c>
      <c r="G29" s="133">
        <f>'Buildings not within polygins'!P97</f>
        <v>5.9408604963604272</v>
      </c>
      <c r="H29" s="134">
        <f>'Buildings not within polygins'!Q97</f>
        <v>8.829513336820229</v>
      </c>
      <c r="I29" s="134">
        <f>'Buildings not within polygins'!R97</f>
        <v>0.34183930346636915</v>
      </c>
      <c r="J29" s="135">
        <f>'Buildings not within polygins'!S97</f>
        <v>0.39170762746697951</v>
      </c>
      <c r="K29" s="133">
        <f>'Buildings not within polygins'!T97</f>
        <v>5.9408604963604272</v>
      </c>
      <c r="L29" s="134">
        <f>'Buildings not within polygins'!U97</f>
        <v>8.829513336820229</v>
      </c>
      <c r="M29" s="134">
        <f>'Buildings not within polygins'!V97</f>
        <v>0.34183930346636915</v>
      </c>
      <c r="N29" s="135">
        <f>'Buildings not within polygins'!W97</f>
        <v>0.39170762746697951</v>
      </c>
      <c r="O29" s="133">
        <f>'Buildings not within polygins'!X97</f>
        <v>2.5174765179465926</v>
      </c>
      <c r="P29" s="134">
        <f>'Buildings not within polygins'!Y97</f>
        <v>5.5655431750183082</v>
      </c>
      <c r="Q29" s="134">
        <f>'Buildings not within polygins'!Z97</f>
        <v>0.16014108663023255</v>
      </c>
      <c r="R29" s="135">
        <f>'Buildings not within polygins'!AA97</f>
        <v>0.22753844234882822</v>
      </c>
      <c r="S29" s="133">
        <f>'Buildings not within polygins'!AB97</f>
        <v>2.5174765179465926</v>
      </c>
      <c r="T29" s="134">
        <f>'Buildings not within polygins'!AC97</f>
        <v>5.5655431750183082</v>
      </c>
      <c r="U29" s="134">
        <f>'Buildings not within polygins'!AD97</f>
        <v>0.16014108663023255</v>
      </c>
      <c r="V29" s="135">
        <f>'Buildings not within polygins'!AE97</f>
        <v>0.22753844234882822</v>
      </c>
      <c r="W29" s="133">
        <f>'Buildings not within polygins'!AF97</f>
        <v>2.5174765179465926</v>
      </c>
      <c r="X29" s="134">
        <f>'Buildings not within polygins'!AG97</f>
        <v>5.5655431750183082</v>
      </c>
      <c r="Y29" s="134">
        <f>'Buildings not within polygins'!AH97</f>
        <v>0.16014108663023255</v>
      </c>
      <c r="Z29" s="135">
        <f>'Buildings not within polygins'!AI97</f>
        <v>0.22753844234882822</v>
      </c>
      <c r="AA29" s="133">
        <f>'Buildings not within polygins'!AJ97</f>
        <v>1.5104859107679556</v>
      </c>
      <c r="AB29" s="134">
        <f>'Buildings not within polygins'!AK97</f>
        <v>3.3393259050109845</v>
      </c>
      <c r="AC29" s="134">
        <f>'Buildings not within polygins'!AL97</f>
        <v>9.6084651978139521E-2</v>
      </c>
      <c r="AD29" s="135">
        <f>'Buildings not within polygins'!AM97</f>
        <v>0.13652306540929698</v>
      </c>
      <c r="AE29" s="133">
        <f>'Buildings not within polygins'!AN97</f>
        <v>1.5104859107679556</v>
      </c>
      <c r="AF29" s="134">
        <f>'Buildings not within polygins'!AO97</f>
        <v>3.3393259050109845</v>
      </c>
      <c r="AG29" s="134">
        <f>'Buildings not within polygins'!AP97</f>
        <v>9.6084651978139521E-2</v>
      </c>
      <c r="AH29" s="135">
        <f>'Buildings not within polygins'!AQ97</f>
        <v>0.13652306540929698</v>
      </c>
      <c r="AI29" s="133">
        <f>'Buildings not within polygins'!AR97</f>
        <v>1.5104859107679556</v>
      </c>
      <c r="AJ29" s="134">
        <f>'Buildings not within polygins'!AS97</f>
        <v>3.3393259050109845</v>
      </c>
      <c r="AK29" s="134">
        <f>'Buildings not within polygins'!AT97</f>
        <v>9.6084651978139521E-2</v>
      </c>
      <c r="AL29" s="135">
        <f>'Buildings not within polygins'!AU97</f>
        <v>0.13652306540929698</v>
      </c>
      <c r="BF29">
        <v>26</v>
      </c>
      <c r="BG29">
        <v>110</v>
      </c>
      <c r="BH29" t="s">
        <v>11</v>
      </c>
      <c r="BI29" t="s">
        <v>15</v>
      </c>
      <c r="BJ29" t="s">
        <v>61</v>
      </c>
      <c r="BK29">
        <v>25</v>
      </c>
      <c r="BL29" s="254">
        <v>148.718567651499</v>
      </c>
      <c r="BM29" s="81">
        <v>64.380581448499001</v>
      </c>
      <c r="BN29" s="81">
        <v>38.628348869099398</v>
      </c>
      <c r="BO29" s="81">
        <v>148.718567651499</v>
      </c>
      <c r="BP29" s="81">
        <v>64.380581448499001</v>
      </c>
      <c r="BQ29" s="81">
        <v>38.628348869099398</v>
      </c>
      <c r="BR29" s="81">
        <v>148.718567651499</v>
      </c>
      <c r="BS29" s="81">
        <v>64.380581448499001</v>
      </c>
      <c r="BT29" s="81">
        <v>38.628348869099398</v>
      </c>
      <c r="BU29" s="81">
        <v>9879.8829498934501</v>
      </c>
      <c r="BV29" s="81">
        <f t="shared" si="0"/>
        <v>2963.9648849680348</v>
      </c>
      <c r="BW29">
        <f t="shared" si="1"/>
        <v>212.45509664499858</v>
      </c>
      <c r="BX29" s="255">
        <f t="shared" si="2"/>
        <v>7.1679356838024691E-2</v>
      </c>
      <c r="BY29" s="255"/>
    </row>
    <row r="30" spans="1:77" ht="15.75" thickTop="1" x14ac:dyDescent="0.25">
      <c r="A30" s="125" t="s">
        <v>15</v>
      </c>
      <c r="B30" s="126" t="s">
        <v>8</v>
      </c>
      <c r="C30" s="136">
        <f>'Buildings not within polygins'!L98</f>
        <v>5.7901054225120578</v>
      </c>
      <c r="D30" s="137">
        <f>'Buildings not within polygins'!M98</f>
        <v>12.216503674298442</v>
      </c>
      <c r="E30" s="137">
        <f>'Buildings not within polygins'!N98</f>
        <v>3.4190499764773827</v>
      </c>
      <c r="F30" s="138">
        <f>'Buildings not within polygins'!O98</f>
        <v>6.8797406870723314</v>
      </c>
      <c r="G30" s="136">
        <f>'Buildings not within polygins'!P98</f>
        <v>5.7901054225120578</v>
      </c>
      <c r="H30" s="137">
        <f>'Buildings not within polygins'!Q98</f>
        <v>12.216503674298442</v>
      </c>
      <c r="I30" s="137">
        <f>'Buildings not within polygins'!R98</f>
        <v>3.4190499764773827</v>
      </c>
      <c r="J30" s="138">
        <f>'Buildings not within polygins'!S98</f>
        <v>6.8862460871404272</v>
      </c>
      <c r="K30" s="136">
        <f>'Buildings not within polygins'!T98</f>
        <v>5.7901054225120578</v>
      </c>
      <c r="L30" s="137">
        <f>'Buildings not within polygins'!U98</f>
        <v>12.216503674298442</v>
      </c>
      <c r="M30" s="137">
        <f>'Buildings not within polygins'!V98</f>
        <v>3.4190499764773827</v>
      </c>
      <c r="N30" s="138">
        <f>'Buildings not within polygins'!W98</f>
        <v>6.8877678979529229</v>
      </c>
      <c r="O30" s="136">
        <f>'Buildings not within polygins'!X98</f>
        <v>2.3003235101739521</v>
      </c>
      <c r="P30" s="137">
        <f>'Buildings not within polygins'!Y98</f>
        <v>7.0027670026483539</v>
      </c>
      <c r="Q30" s="137">
        <f>'Buildings not within polygins'!Z98</f>
        <v>1.6676270312834622</v>
      </c>
      <c r="R30" s="138">
        <f>'Buildings not within polygins'!AA98</f>
        <v>4.1828365548028259</v>
      </c>
      <c r="S30" s="136">
        <f>'Buildings not within polygins'!AB98</f>
        <v>2.3003235101739521</v>
      </c>
      <c r="T30" s="137">
        <f>'Buildings not within polygins'!AC98</f>
        <v>7.0027670026483539</v>
      </c>
      <c r="U30" s="137">
        <f>'Buildings not within polygins'!AD98</f>
        <v>1.6676270312834622</v>
      </c>
      <c r="V30" s="138">
        <f>'Buildings not within polygins'!AE98</f>
        <v>4.1828365548028259</v>
      </c>
      <c r="W30" s="136">
        <f>'Buildings not within polygins'!AF98</f>
        <v>2.3003235101739521</v>
      </c>
      <c r="X30" s="137">
        <f>'Buildings not within polygins'!AG98</f>
        <v>7.0027670026483539</v>
      </c>
      <c r="Y30" s="137">
        <f>'Buildings not within polygins'!AH98</f>
        <v>1.6676270312834622</v>
      </c>
      <c r="Z30" s="138">
        <f>'Buildings not within polygins'!AI98</f>
        <v>4.1828365548028259</v>
      </c>
      <c r="AA30" s="136">
        <f>'Buildings not within polygins'!AJ98</f>
        <v>1.3801941061043708</v>
      </c>
      <c r="AB30" s="137">
        <f>'Buildings not within polygins'!AK98</f>
        <v>4.2016602015890108</v>
      </c>
      <c r="AC30" s="137">
        <f>'Buildings not within polygins'!AL98</f>
        <v>1.0005762187700775</v>
      </c>
      <c r="AD30" s="138">
        <f>'Buildings not within polygins'!AM98</f>
        <v>2.5097019328816952</v>
      </c>
      <c r="AE30" s="136">
        <f>'Buildings not within polygins'!AN98</f>
        <v>1.3801941061043708</v>
      </c>
      <c r="AF30" s="137">
        <f>'Buildings not within polygins'!AO98</f>
        <v>4.2016602015890108</v>
      </c>
      <c r="AG30" s="137">
        <f>'Buildings not within polygins'!AP98</f>
        <v>1.0005762187700775</v>
      </c>
      <c r="AH30" s="138">
        <f>'Buildings not within polygins'!AQ98</f>
        <v>2.5097019328816952</v>
      </c>
      <c r="AI30" s="136">
        <f>'Buildings not within polygins'!AR98</f>
        <v>1.3801941061043708</v>
      </c>
      <c r="AJ30" s="137">
        <f>'Buildings not within polygins'!AS98</f>
        <v>4.2016602015890108</v>
      </c>
      <c r="AK30" s="137">
        <f>'Buildings not within polygins'!AT98</f>
        <v>1.0005762187700775</v>
      </c>
      <c r="AL30" s="138">
        <f>'Buildings not within polygins'!AU98</f>
        <v>2.5097019328816952</v>
      </c>
      <c r="BF30">
        <v>27</v>
      </c>
      <c r="BG30">
        <v>110</v>
      </c>
      <c r="BH30" t="s">
        <v>11</v>
      </c>
      <c r="BI30" t="s">
        <v>15</v>
      </c>
      <c r="BJ30" t="s">
        <v>63</v>
      </c>
      <c r="BK30">
        <v>9</v>
      </c>
      <c r="BL30" s="254">
        <v>66.543493214007398</v>
      </c>
      <c r="BM30" s="81">
        <v>25.696356427770301</v>
      </c>
      <c r="BN30" s="81">
        <v>15.4178138566622</v>
      </c>
      <c r="BO30" s="81">
        <v>66.543493214007398</v>
      </c>
      <c r="BP30" s="81">
        <v>25.696356427770301</v>
      </c>
      <c r="BQ30" s="81">
        <v>15.4178138566622</v>
      </c>
      <c r="BR30" s="81">
        <v>66.543493214007398</v>
      </c>
      <c r="BS30" s="81">
        <v>25.696356427770301</v>
      </c>
      <c r="BT30" s="81">
        <v>15.4178138566622</v>
      </c>
      <c r="BU30" s="81">
        <v>4859.7366499416503</v>
      </c>
      <c r="BV30" s="81">
        <f t="shared" si="0"/>
        <v>1457.9209949824951</v>
      </c>
      <c r="BW30">
        <f t="shared" si="1"/>
        <v>95.062133162867724</v>
      </c>
      <c r="BX30" s="255">
        <f t="shared" si="2"/>
        <v>6.5203898901263241E-2</v>
      </c>
      <c r="BY30" s="255"/>
    </row>
    <row r="31" spans="1:77" ht="15.75" thickTop="1" x14ac:dyDescent="0.25">
      <c r="A31" s="14" t="s">
        <v>15</v>
      </c>
      <c r="B31" s="15" t="s">
        <v>11</v>
      </c>
      <c r="C31" s="130">
        <f>'Buildings not within polygins'!L99</f>
        <v>0.45429097453454065</v>
      </c>
      <c r="D31" s="131">
        <f>'Buildings not within polygins'!M99</f>
        <v>1.6153186900543623</v>
      </c>
      <c r="E31" s="131">
        <f>'Buildings not within polygins'!N99</f>
        <v>1.6725105887759675E-2</v>
      </c>
      <c r="F31" s="132">
        <f>'Buildings not within polygins'!O99</f>
        <v>7.7668333125017641E-2</v>
      </c>
      <c r="G31" s="130">
        <f>'Buildings not within polygins'!P99</f>
        <v>0.45429097453454065</v>
      </c>
      <c r="H31" s="131">
        <f>'Buildings not within polygins'!Q99</f>
        <v>1.6153186900543623</v>
      </c>
      <c r="I31" s="131">
        <f>'Buildings not within polygins'!R99</f>
        <v>1.6725105887759675E-2</v>
      </c>
      <c r="J31" s="132">
        <f>'Buildings not within polygins'!S99</f>
        <v>7.7668333125017641E-2</v>
      </c>
      <c r="K31" s="130">
        <f>'Buildings not within polygins'!T99</f>
        <v>0.45429097453454065</v>
      </c>
      <c r="L31" s="131">
        <f>'Buildings not within polygins'!U99</f>
        <v>1.6153186900543623</v>
      </c>
      <c r="M31" s="131">
        <f>'Buildings not within polygins'!V99</f>
        <v>1.6725105887759675E-2</v>
      </c>
      <c r="N31" s="132">
        <f>'Buildings not within polygins'!W99</f>
        <v>7.7668333125017641E-2</v>
      </c>
      <c r="O31" s="130">
        <f>'Buildings not within polygins'!X99</f>
        <v>0.18167890703369971</v>
      </c>
      <c r="P31" s="131">
        <f>'Buildings not within polygins'!Y99</f>
        <v>0.9390473201124474</v>
      </c>
      <c r="Q31" s="131">
        <f>'Buildings not within polygins'!Z99</f>
        <v>8.4683182024126499E-3</v>
      </c>
      <c r="R31" s="132">
        <f>'Buildings not within polygins'!AA99</f>
        <v>4.830320807840615E-2</v>
      </c>
      <c r="S31" s="130">
        <f>'Buildings not within polygins'!AB99</f>
        <v>0.18167890703369971</v>
      </c>
      <c r="T31" s="131">
        <f>'Buildings not within polygins'!AC99</f>
        <v>0.9390473201124474</v>
      </c>
      <c r="U31" s="131">
        <f>'Buildings not within polygins'!AD99</f>
        <v>8.4683182024126499E-3</v>
      </c>
      <c r="V31" s="132">
        <f>'Buildings not within polygins'!AE99</f>
        <v>4.830320807840615E-2</v>
      </c>
      <c r="W31" s="130">
        <f>'Buildings not within polygins'!AF99</f>
        <v>0.18167890703369971</v>
      </c>
      <c r="X31" s="131">
        <f>'Buildings not within polygins'!AG99</f>
        <v>0.9390473201124474</v>
      </c>
      <c r="Y31" s="131">
        <f>'Buildings not within polygins'!AH99</f>
        <v>8.4683182024126499E-3</v>
      </c>
      <c r="Z31" s="132">
        <f>'Buildings not within polygins'!AI99</f>
        <v>4.830320807840615E-2</v>
      </c>
      <c r="AA31" s="130">
        <f>'Buildings not within polygins'!AJ99</f>
        <v>0.10900734422021982</v>
      </c>
      <c r="AB31" s="131">
        <f>'Buildings not within polygins'!AK99</f>
        <v>0.56342839206746842</v>
      </c>
      <c r="AC31" s="131">
        <f>'Buildings not within polygins'!AL99</f>
        <v>5.0809909214475889E-3</v>
      </c>
      <c r="AD31" s="132">
        <f>'Buildings not within polygins'!AM99</f>
        <v>2.8981924847043684E-2</v>
      </c>
      <c r="AE31" s="130">
        <f>'Buildings not within polygins'!AN99</f>
        <v>0.10900734422021982</v>
      </c>
      <c r="AF31" s="131">
        <f>'Buildings not within polygins'!AO99</f>
        <v>0.56342839206746842</v>
      </c>
      <c r="AG31" s="131">
        <f>'Buildings not within polygins'!AP99</f>
        <v>5.0809909214475889E-3</v>
      </c>
      <c r="AH31" s="132">
        <f>'Buildings not within polygins'!AQ99</f>
        <v>2.8981924847043684E-2</v>
      </c>
      <c r="AI31" s="130">
        <f>'Buildings not within polygins'!AR99</f>
        <v>0.10900734422021982</v>
      </c>
      <c r="AJ31" s="131">
        <f>'Buildings not within polygins'!AS99</f>
        <v>0.56342839206746842</v>
      </c>
      <c r="AK31" s="131">
        <f>'Buildings not within polygins'!AT99</f>
        <v>5.0809909214475889E-3</v>
      </c>
      <c r="AL31" s="132">
        <f>'Buildings not within polygins'!AU99</f>
        <v>2.8981924847043684E-2</v>
      </c>
      <c r="BF31">
        <v>28</v>
      </c>
      <c r="BG31">
        <v>110</v>
      </c>
      <c r="BH31" t="s">
        <v>11</v>
      </c>
      <c r="BI31" t="s">
        <v>15</v>
      </c>
      <c r="BJ31" t="s">
        <v>65</v>
      </c>
      <c r="BK31">
        <v>18</v>
      </c>
      <c r="BL31" s="254">
        <v>72.292449712109004</v>
      </c>
      <c r="BM31" s="81">
        <v>24.646054543536199</v>
      </c>
      <c r="BN31" s="81">
        <v>14.7876327261217</v>
      </c>
      <c r="BO31" s="81">
        <v>72.292449712109004</v>
      </c>
      <c r="BP31" s="81">
        <v>24.646054543536199</v>
      </c>
      <c r="BQ31" s="81">
        <v>14.7876327261217</v>
      </c>
      <c r="BR31" s="81">
        <v>72.292449712109004</v>
      </c>
      <c r="BS31" s="81">
        <v>24.646054543536199</v>
      </c>
      <c r="BT31" s="81">
        <v>14.7876327261217</v>
      </c>
      <c r="BU31" s="81">
        <v>5587.7755499203204</v>
      </c>
      <c r="BV31" s="81">
        <f t="shared" si="0"/>
        <v>1676.3326649760961</v>
      </c>
      <c r="BW31">
        <f t="shared" si="1"/>
        <v>103.27492816015572</v>
      </c>
      <c r="BX31" s="255">
        <f t="shared" si="2"/>
        <v>6.1607657189945882E-2</v>
      </c>
      <c r="BY31" s="255"/>
    </row>
    <row r="32" spans="1:77" ht="15.75" thickTop="1" x14ac:dyDescent="0.25">
      <c r="A32" s="14" t="s">
        <v>15</v>
      </c>
      <c r="B32" s="15" t="s">
        <v>12</v>
      </c>
      <c r="C32" s="130">
        <f>'Buildings not within polygins'!L100</f>
        <v>1.9366458726476428</v>
      </c>
      <c r="D32" s="131">
        <f>'Buildings not within polygins'!M100</f>
        <v>13.727504708758334</v>
      </c>
      <c r="E32" s="131">
        <f>'Buildings not within polygins'!N100</f>
        <v>1.5265632187378206</v>
      </c>
      <c r="F32" s="132">
        <f>'Buildings not within polygins'!O100</f>
        <v>5.0582935377442988</v>
      </c>
      <c r="G32" s="130">
        <f>'Buildings not within polygins'!P100</f>
        <v>1.9366458726476428</v>
      </c>
      <c r="H32" s="131">
        <f>'Buildings not within polygins'!Q100</f>
        <v>13.727504708758334</v>
      </c>
      <c r="I32" s="131">
        <f>'Buildings not within polygins'!R100</f>
        <v>1.5265632187378206</v>
      </c>
      <c r="J32" s="132">
        <f>'Buildings not within polygins'!S100</f>
        <v>5.0629299830966996</v>
      </c>
      <c r="K32" s="130">
        <f>'Buildings not within polygins'!T100</f>
        <v>1.9366458726476428</v>
      </c>
      <c r="L32" s="131">
        <f>'Buildings not within polygins'!U100</f>
        <v>13.727504708758334</v>
      </c>
      <c r="M32" s="131">
        <f>'Buildings not within polygins'!V100</f>
        <v>1.5265632187378206</v>
      </c>
      <c r="N32" s="132">
        <f>'Buildings not within polygins'!W100</f>
        <v>5.0640145885928982</v>
      </c>
      <c r="O32" s="130">
        <f>'Buildings not within polygins'!X100</f>
        <v>0.78427891171170405</v>
      </c>
      <c r="P32" s="131">
        <f>'Buildings not within polygins'!Y100</f>
        <v>7.9973371929584962</v>
      </c>
      <c r="Q32" s="131">
        <f>'Buildings not within polygins'!Z100</f>
        <v>0.7325427832136816</v>
      </c>
      <c r="R32" s="132">
        <f>'Buildings not within polygins'!AA100</f>
        <v>3.0487253382619941</v>
      </c>
      <c r="S32" s="130">
        <f>'Buildings not within polygins'!AB100</f>
        <v>0.78427891171170405</v>
      </c>
      <c r="T32" s="131">
        <f>'Buildings not within polygins'!AC100</f>
        <v>7.9973371929584962</v>
      </c>
      <c r="U32" s="131">
        <f>'Buildings not within polygins'!AD100</f>
        <v>0.7325427832136816</v>
      </c>
      <c r="V32" s="132">
        <f>'Buildings not within polygins'!AE100</f>
        <v>3.0487253382619941</v>
      </c>
      <c r="W32" s="130">
        <f>'Buildings not within polygins'!AF100</f>
        <v>0.78427891171170405</v>
      </c>
      <c r="X32" s="131">
        <f>'Buildings not within polygins'!AG100</f>
        <v>7.9973371929584962</v>
      </c>
      <c r="Y32" s="131">
        <f>'Buildings not within polygins'!AH100</f>
        <v>0.7325427832136816</v>
      </c>
      <c r="Z32" s="132">
        <f>'Buildings not within polygins'!AI100</f>
        <v>3.0487253382619941</v>
      </c>
      <c r="AA32" s="130">
        <f>'Buildings not within polygins'!AJ100</f>
        <v>0.47056734702702252</v>
      </c>
      <c r="AB32" s="131">
        <f>'Buildings not within polygins'!AK100</f>
        <v>4.798402315775097</v>
      </c>
      <c r="AC32" s="131">
        <f>'Buildings not within polygins'!AL100</f>
        <v>0.43952566992820885</v>
      </c>
      <c r="AD32" s="132">
        <f>'Buildings not within polygins'!AM100</f>
        <v>1.8292352029571963</v>
      </c>
      <c r="AE32" s="130">
        <f>'Buildings not within polygins'!AN100</f>
        <v>0.47056734702702252</v>
      </c>
      <c r="AF32" s="131">
        <f>'Buildings not within polygins'!AO100</f>
        <v>4.798402315775097</v>
      </c>
      <c r="AG32" s="131">
        <f>'Buildings not within polygins'!AP100</f>
        <v>0.43952566992820885</v>
      </c>
      <c r="AH32" s="132">
        <f>'Buildings not within polygins'!AQ100</f>
        <v>1.8292352029571963</v>
      </c>
      <c r="AI32" s="130">
        <f>'Buildings not within polygins'!AR100</f>
        <v>0.47056734702702252</v>
      </c>
      <c r="AJ32" s="131">
        <f>'Buildings not within polygins'!AS100</f>
        <v>4.798402315775097</v>
      </c>
      <c r="AK32" s="131">
        <f>'Buildings not within polygins'!AT100</f>
        <v>0.43952566992820885</v>
      </c>
      <c r="AL32" s="132">
        <f>'Buildings not within polygins'!AU100</f>
        <v>1.8292352029571963</v>
      </c>
      <c r="BF32">
        <v>29</v>
      </c>
      <c r="BG32">
        <v>110</v>
      </c>
      <c r="BH32" t="s">
        <v>11</v>
      </c>
      <c r="BI32" t="s">
        <v>15</v>
      </c>
      <c r="BJ32" t="s">
        <v>67</v>
      </c>
      <c r="BK32">
        <v>4</v>
      </c>
      <c r="BL32" s="254">
        <v>20.107978081296</v>
      </c>
      <c r="BM32" s="81">
        <v>7.0527348262688596</v>
      </c>
      <c r="BN32" s="81">
        <v>4.2316408957613101</v>
      </c>
      <c r="BO32" s="81">
        <v>20.107978081296</v>
      </c>
      <c r="BP32" s="81">
        <v>7.0527348262688596</v>
      </c>
      <c r="BQ32" s="81">
        <v>4.2316408957613101</v>
      </c>
      <c r="BR32" s="81">
        <v>20.107978081296</v>
      </c>
      <c r="BS32" s="81">
        <v>7.0527348262688596</v>
      </c>
      <c r="BT32" s="81">
        <v>4.2316408957613101</v>
      </c>
      <c r="BU32" s="81">
        <v>2336.2191500103099</v>
      </c>
      <c r="BV32" s="81">
        <f t="shared" si="0"/>
        <v>700.86574500309291</v>
      </c>
      <c r="BW32">
        <f t="shared" si="1"/>
        <v>28.725682973280001</v>
      </c>
      <c r="BX32" s="255">
        <f t="shared" si="2"/>
        <v>4.0985999355915501E-2</v>
      </c>
      <c r="BY32" s="255"/>
    </row>
    <row r="33" spans="1:77" ht="15.75" thickTop="1" x14ac:dyDescent="0.25">
      <c r="A33" s="14" t="s">
        <v>15</v>
      </c>
      <c r="B33" s="15" t="s">
        <v>13</v>
      </c>
      <c r="C33" s="130">
        <f>'Buildings not within polygins'!L101</f>
        <v>0.36216322301729986</v>
      </c>
      <c r="D33" s="131">
        <f>'Buildings not within polygins'!M101</f>
        <v>3.3056017897764343</v>
      </c>
      <c r="E33" s="131">
        <f>'Buildings not within polygins'!N101</f>
        <v>0.10314849009359953</v>
      </c>
      <c r="F33" s="132">
        <f>'Buildings not within polygins'!O101</f>
        <v>0.10921358578063194</v>
      </c>
      <c r="G33" s="130">
        <f>'Buildings not within polygins'!P101</f>
        <v>0.36216322301729986</v>
      </c>
      <c r="H33" s="131">
        <f>'Buildings not within polygins'!Q101</f>
        <v>3.3056017897764343</v>
      </c>
      <c r="I33" s="131">
        <f>'Buildings not within polygins'!R101</f>
        <v>0.10314849009359953</v>
      </c>
      <c r="J33" s="132">
        <f>'Buildings not within polygins'!S101</f>
        <v>0.11555724938294722</v>
      </c>
      <c r="K33" s="130">
        <f>'Buildings not within polygins'!T101</f>
        <v>0.36216322301729986</v>
      </c>
      <c r="L33" s="131">
        <f>'Buildings not within polygins'!U101</f>
        <v>3.3056017897764343</v>
      </c>
      <c r="M33" s="131">
        <f>'Buildings not within polygins'!V101</f>
        <v>0.10314849009359953</v>
      </c>
      <c r="N33" s="132">
        <f>'Buildings not within polygins'!W101</f>
        <v>0.11704122511999375</v>
      </c>
      <c r="O33" s="130">
        <f>'Buildings not within polygins'!X101</f>
        <v>0.14662569696122973</v>
      </c>
      <c r="P33" s="131">
        <f>'Buildings not within polygins'!Y101</f>
        <v>1.9125303700228125</v>
      </c>
      <c r="Q33" s="131">
        <f>'Buildings not within polygins'!Z101</f>
        <v>4.9002188388464332E-2</v>
      </c>
      <c r="R33" s="132">
        <f>'Buildings not within polygins'!AA101</f>
        <v>6.0256796864618385E-2</v>
      </c>
      <c r="S33" s="130">
        <f>'Buildings not within polygins'!AB101</f>
        <v>0.14662569696122973</v>
      </c>
      <c r="T33" s="131">
        <f>'Buildings not within polygins'!AC101</f>
        <v>1.9125303700228125</v>
      </c>
      <c r="U33" s="131">
        <f>'Buildings not within polygins'!AD101</f>
        <v>4.9002188388464332E-2</v>
      </c>
      <c r="V33" s="132">
        <f>'Buildings not within polygins'!AE101</f>
        <v>6.0256796864618385E-2</v>
      </c>
      <c r="W33" s="130">
        <f>'Buildings not within polygins'!AF101</f>
        <v>0.14662569696122973</v>
      </c>
      <c r="X33" s="131">
        <f>'Buildings not within polygins'!AG101</f>
        <v>1.9125303700228125</v>
      </c>
      <c r="Y33" s="131">
        <f>'Buildings not within polygins'!AH101</f>
        <v>4.9002188388464332E-2</v>
      </c>
      <c r="Z33" s="132">
        <f>'Buildings not within polygins'!AI101</f>
        <v>6.0256796864618385E-2</v>
      </c>
      <c r="AA33" s="130">
        <f>'Buildings not within polygins'!AJ101</f>
        <v>8.7975418176737832E-2</v>
      </c>
      <c r="AB33" s="131">
        <f>'Buildings not within polygins'!AK101</f>
        <v>1.1475182220136875</v>
      </c>
      <c r="AC33" s="131">
        <f>'Buildings not within polygins'!AL101</f>
        <v>2.9401313033078597E-2</v>
      </c>
      <c r="AD33" s="132">
        <f>'Buildings not within polygins'!AM101</f>
        <v>3.6154078118771034E-2</v>
      </c>
      <c r="AE33" s="130">
        <f>'Buildings not within polygins'!AN101</f>
        <v>8.7975418176737832E-2</v>
      </c>
      <c r="AF33" s="131">
        <f>'Buildings not within polygins'!AO101</f>
        <v>1.1475182220136875</v>
      </c>
      <c r="AG33" s="131">
        <f>'Buildings not within polygins'!AP101</f>
        <v>2.9401313033078597E-2</v>
      </c>
      <c r="AH33" s="132">
        <f>'Buildings not within polygins'!AQ101</f>
        <v>3.6154078118771034E-2</v>
      </c>
      <c r="AI33" s="130">
        <f>'Buildings not within polygins'!AR101</f>
        <v>8.7975418176737832E-2</v>
      </c>
      <c r="AJ33" s="131">
        <f>'Buildings not within polygins'!AS101</f>
        <v>1.1475182220136875</v>
      </c>
      <c r="AK33" s="131">
        <f>'Buildings not within polygins'!AT101</f>
        <v>2.9401313033078597E-2</v>
      </c>
      <c r="AL33" s="132">
        <f>'Buildings not within polygins'!AU101</f>
        <v>3.6154078118771034E-2</v>
      </c>
      <c r="BF33">
        <v>30</v>
      </c>
      <c r="BG33">
        <v>110</v>
      </c>
      <c r="BH33" t="s">
        <v>11</v>
      </c>
      <c r="BI33" t="s">
        <v>15</v>
      </c>
      <c r="BJ33" t="s">
        <v>69</v>
      </c>
      <c r="BK33">
        <v>13</v>
      </c>
      <c r="BL33" s="254">
        <v>85.327630894382594</v>
      </c>
      <c r="BM33" s="81">
        <v>51.216495598817801</v>
      </c>
      <c r="BN33" s="81">
        <v>30.7298973592907</v>
      </c>
      <c r="BO33" s="81">
        <v>85.327630894382594</v>
      </c>
      <c r="BP33" s="81">
        <v>51.216495598817801</v>
      </c>
      <c r="BQ33" s="81">
        <v>30.7298973592907</v>
      </c>
      <c r="BR33" s="81">
        <v>85.327630894382594</v>
      </c>
      <c r="BS33" s="81">
        <v>51.216495598817801</v>
      </c>
      <c r="BT33" s="81">
        <v>30.7298973592907</v>
      </c>
      <c r="BU33" s="81">
        <v>4688.53540002111</v>
      </c>
      <c r="BV33" s="81">
        <f t="shared" si="0"/>
        <v>1406.560620006333</v>
      </c>
      <c r="BW33">
        <f t="shared" si="1"/>
        <v>121.89661556340371</v>
      </c>
      <c r="BX33" s="255">
        <f t="shared" si="2"/>
        <v>8.6662895171098195E-2</v>
      </c>
      <c r="BY33" s="255"/>
    </row>
    <row r="34" spans="1:77" ht="16.5" thickTop="1" thickBot="1" x14ac:dyDescent="0.3">
      <c r="A34" s="29" t="s">
        <v>15</v>
      </c>
      <c r="B34" s="30" t="s">
        <v>14</v>
      </c>
      <c r="C34" s="139">
        <f>'Buildings not within polygins'!L102</f>
        <v>18.062922942595065</v>
      </c>
      <c r="D34" s="140">
        <f>'Buildings not within polygins'!M102</f>
        <v>27.557559177595682</v>
      </c>
      <c r="E34" s="140">
        <f>'Buildings not within polygins'!N102</f>
        <v>0.66317904480304535</v>
      </c>
      <c r="F34" s="141">
        <f>'Buildings not within polygins'!O102</f>
        <v>0.27584001437804845</v>
      </c>
      <c r="G34" s="139">
        <f>'Buildings not within polygins'!P102</f>
        <v>18.062922942595065</v>
      </c>
      <c r="H34" s="140">
        <f>'Buildings not within polygins'!Q102</f>
        <v>27.557559177595682</v>
      </c>
      <c r="I34" s="140">
        <f>'Buildings not within polygins'!R102</f>
        <v>0.66317904480304535</v>
      </c>
      <c r="J34" s="141">
        <f>'Buildings not within polygins'!S102</f>
        <v>0.27584001437804845</v>
      </c>
      <c r="K34" s="139">
        <f>'Buildings not within polygins'!T102</f>
        <v>18.062922942595065</v>
      </c>
      <c r="L34" s="140">
        <f>'Buildings not within polygins'!U102</f>
        <v>27.557559177595682</v>
      </c>
      <c r="M34" s="140">
        <f>'Buildings not within polygins'!V102</f>
        <v>0.66317904480304535</v>
      </c>
      <c r="N34" s="141">
        <f>'Buildings not within polygins'!W102</f>
        <v>0.27584001437804845</v>
      </c>
      <c r="O34" s="139">
        <f>'Buildings not within polygins'!X102</f>
        <v>7.4097601570736567</v>
      </c>
      <c r="P34" s="140">
        <f>'Buildings not within polygins'!Y102</f>
        <v>16.953856569752194</v>
      </c>
      <c r="Q34" s="140">
        <f>'Buildings not within polygins'!Z102</f>
        <v>0.30293153383113874</v>
      </c>
      <c r="R34" s="141">
        <f>'Buildings not within polygins'!AA102</f>
        <v>0.14634959106914913</v>
      </c>
      <c r="S34" s="139">
        <f>'Buildings not within polygins'!AB102</f>
        <v>7.4097601570736567</v>
      </c>
      <c r="T34" s="140">
        <f>'Buildings not within polygins'!AC102</f>
        <v>16.953856569752194</v>
      </c>
      <c r="U34" s="140">
        <f>'Buildings not within polygins'!AD102</f>
        <v>0.30293153383113874</v>
      </c>
      <c r="V34" s="141">
        <f>'Buildings not within polygins'!AE102</f>
        <v>0.14634959106914913</v>
      </c>
      <c r="W34" s="139">
        <f>'Buildings not within polygins'!AF102</f>
        <v>7.4097601570736567</v>
      </c>
      <c r="X34" s="140">
        <f>'Buildings not within polygins'!AG102</f>
        <v>16.953856569752194</v>
      </c>
      <c r="Y34" s="140">
        <f>'Buildings not within polygins'!AH102</f>
        <v>0.30293153383113874</v>
      </c>
      <c r="Z34" s="141">
        <f>'Buildings not within polygins'!AI102</f>
        <v>0.14634959106914913</v>
      </c>
      <c r="AA34" s="139">
        <f>'Buildings not within polygins'!AJ102</f>
        <v>4.4458560942441947</v>
      </c>
      <c r="AB34" s="140">
        <f>'Buildings not within polygins'!AK102</f>
        <v>10.172313941851318</v>
      </c>
      <c r="AC34" s="140">
        <f>'Buildings not within polygins'!AL102</f>
        <v>0.18175892029868324</v>
      </c>
      <c r="AD34" s="141">
        <f>'Buildings not within polygins'!AM102</f>
        <v>8.780975464148949E-2</v>
      </c>
      <c r="AE34" s="139">
        <f>'Buildings not within polygins'!AN102</f>
        <v>4.4458560942441947</v>
      </c>
      <c r="AF34" s="140">
        <f>'Buildings not within polygins'!AO102</f>
        <v>10.172313941851318</v>
      </c>
      <c r="AG34" s="140">
        <f>'Buildings not within polygins'!AP102</f>
        <v>0.18175892029868324</v>
      </c>
      <c r="AH34" s="141">
        <f>'Buildings not within polygins'!AQ102</f>
        <v>8.780975464148949E-2</v>
      </c>
      <c r="AI34" s="139">
        <f>'Buildings not within polygins'!AR102</f>
        <v>4.4458560942441947</v>
      </c>
      <c r="AJ34" s="140">
        <f>'Buildings not within polygins'!AS102</f>
        <v>10.172313941851318</v>
      </c>
      <c r="AK34" s="140">
        <f>'Buildings not within polygins'!AT102</f>
        <v>0.18175892029868324</v>
      </c>
      <c r="AL34" s="141">
        <f>'Buildings not within polygins'!AU102</f>
        <v>8.780975464148949E-2</v>
      </c>
      <c r="BF34">
        <v>31</v>
      </c>
      <c r="BG34">
        <v>110</v>
      </c>
      <c r="BH34" t="s">
        <v>11</v>
      </c>
      <c r="BI34" t="s">
        <v>15</v>
      </c>
      <c r="BJ34" t="s">
        <v>71</v>
      </c>
      <c r="BK34">
        <v>6</v>
      </c>
      <c r="BL34" s="254">
        <v>51.117034641946702</v>
      </c>
      <c r="BM34" s="81">
        <v>28.186534927053401</v>
      </c>
      <c r="BN34" s="81">
        <v>16.911920956231999</v>
      </c>
      <c r="BO34" s="81">
        <v>51.117034641946702</v>
      </c>
      <c r="BP34" s="81">
        <v>28.186534927053401</v>
      </c>
      <c r="BQ34" s="81">
        <v>16.911920956231999</v>
      </c>
      <c r="BR34" s="81">
        <v>51.117034641946702</v>
      </c>
      <c r="BS34" s="81">
        <v>28.186534927053401</v>
      </c>
      <c r="BT34" s="81">
        <v>16.911920956231999</v>
      </c>
      <c r="BU34" s="81">
        <v>2012.89055002283</v>
      </c>
      <c r="BV34" s="81">
        <f t="shared" si="0"/>
        <v>603.86716500684895</v>
      </c>
      <c r="BW34">
        <f t="shared" si="1"/>
        <v>73.024335202781003</v>
      </c>
      <c r="BX34" s="255">
        <f t="shared" si="2"/>
        <v>0.12092781233096649</v>
      </c>
      <c r="BY34" s="255"/>
    </row>
    <row r="35" spans="1:77" ht="16.5" thickTop="1" thickBot="1" x14ac:dyDescent="0.3">
      <c r="C35" s="170" t="s">
        <v>358</v>
      </c>
      <c r="D35" s="167"/>
      <c r="E35" s="167"/>
      <c r="F35" s="167"/>
      <c r="G35" s="167"/>
      <c r="H35" s="167"/>
      <c r="I35" s="167"/>
      <c r="J35" s="167"/>
      <c r="K35" s="167"/>
      <c r="L35" s="167"/>
      <c r="M35" s="167"/>
      <c r="N35" s="168"/>
      <c r="O35" s="166" t="s">
        <v>358</v>
      </c>
      <c r="P35" s="167"/>
      <c r="Q35" s="167"/>
      <c r="R35" s="167"/>
      <c r="S35" s="167"/>
      <c r="T35" s="167"/>
      <c r="U35" s="167"/>
      <c r="V35" s="167"/>
      <c r="W35" s="167"/>
      <c r="X35" s="167"/>
      <c r="Y35" s="167"/>
      <c r="Z35" s="168"/>
      <c r="AA35" s="167" t="s">
        <v>358</v>
      </c>
      <c r="AB35" s="167"/>
      <c r="AC35" s="167"/>
      <c r="AD35" s="167"/>
      <c r="AE35" s="167"/>
      <c r="AF35" s="167"/>
      <c r="AG35" s="167"/>
      <c r="AH35" s="167"/>
      <c r="AI35" s="167"/>
      <c r="AJ35" s="167"/>
      <c r="AK35" s="167"/>
      <c r="AL35" s="169"/>
      <c r="BF35">
        <v>32</v>
      </c>
      <c r="BG35">
        <v>110</v>
      </c>
      <c r="BH35" t="s">
        <v>11</v>
      </c>
      <c r="BI35" t="s">
        <v>15</v>
      </c>
      <c r="BJ35" t="s">
        <v>73</v>
      </c>
      <c r="BK35">
        <v>14</v>
      </c>
      <c r="BL35" s="254">
        <v>69.728503691764303</v>
      </c>
      <c r="BM35" s="81">
        <v>41.958935956132699</v>
      </c>
      <c r="BN35" s="81">
        <v>25.175361573679599</v>
      </c>
      <c r="BO35" s="81">
        <v>69.728503691764303</v>
      </c>
      <c r="BP35" s="81">
        <v>41.958935956132699</v>
      </c>
      <c r="BQ35" s="81">
        <v>25.175361573679599</v>
      </c>
      <c r="BR35" s="81">
        <v>69.728503691764303</v>
      </c>
      <c r="BS35" s="81">
        <v>41.958935956132699</v>
      </c>
      <c r="BT35" s="81">
        <v>25.175361573679599</v>
      </c>
      <c r="BU35" s="81">
        <v>4141.6108999382204</v>
      </c>
      <c r="BV35" s="81">
        <f t="shared" si="0"/>
        <v>1242.483269981466</v>
      </c>
      <c r="BW35">
        <f t="shared" si="1"/>
        <v>99.612148131091871</v>
      </c>
      <c r="BX35" s="255">
        <f t="shared" si="2"/>
        <v>8.0171822460497005E-2</v>
      </c>
      <c r="BY35" s="255"/>
    </row>
    <row r="36" spans="1:77" ht="15.75" thickTop="1" x14ac:dyDescent="0.25">
      <c r="BF36">
        <v>33</v>
      </c>
      <c r="BG36">
        <v>110</v>
      </c>
      <c r="BH36" t="s">
        <v>12</v>
      </c>
      <c r="BI36" t="s">
        <v>7</v>
      </c>
      <c r="BJ36" t="s">
        <v>44</v>
      </c>
      <c r="BK36">
        <v>123</v>
      </c>
      <c r="BL36" s="254">
        <v>943.02992091048895</v>
      </c>
      <c r="BM36" s="81">
        <v>376.73568675739102</v>
      </c>
      <c r="BN36" s="81">
        <v>226.041412054435</v>
      </c>
      <c r="BO36" s="81">
        <v>943.02992091048895</v>
      </c>
      <c r="BP36" s="81">
        <v>376.73568675739102</v>
      </c>
      <c r="BQ36" s="81">
        <v>226.041412054435</v>
      </c>
      <c r="BR36" s="81">
        <v>943.02992091048895</v>
      </c>
      <c r="BS36" s="81">
        <v>376.73568675739102</v>
      </c>
      <c r="BT36" s="81">
        <v>226.041412054435</v>
      </c>
      <c r="BU36" s="81">
        <v>50354.630300033401</v>
      </c>
      <c r="BV36" s="81">
        <f t="shared" si="0"/>
        <v>15106.38909001002</v>
      </c>
      <c r="BW36">
        <f t="shared" si="1"/>
        <v>1347.1856013006986</v>
      </c>
      <c r="BX36" s="255">
        <f t="shared" si="2"/>
        <v>8.9179855839381469E-2</v>
      </c>
      <c r="BY36" s="255"/>
    </row>
    <row r="37" spans="1:77" ht="15.75" thickBot="1" x14ac:dyDescent="0.3">
      <c r="BF37">
        <v>34</v>
      </c>
      <c r="BG37">
        <v>110</v>
      </c>
      <c r="BH37" t="s">
        <v>12</v>
      </c>
      <c r="BI37" t="s">
        <v>7</v>
      </c>
      <c r="BJ37" t="s">
        <v>52</v>
      </c>
      <c r="BK37">
        <v>160</v>
      </c>
      <c r="BL37" s="254">
        <v>825.36791445210304</v>
      </c>
      <c r="BM37" s="81">
        <v>310.51010921485903</v>
      </c>
      <c r="BN37" s="81">
        <v>186.30606552891501</v>
      </c>
      <c r="BO37" s="81">
        <v>825.36791445210304</v>
      </c>
      <c r="BP37" s="81">
        <v>310.51010921485903</v>
      </c>
      <c r="BQ37" s="81">
        <v>186.30606552891501</v>
      </c>
      <c r="BR37" s="81">
        <v>825.36791445210304</v>
      </c>
      <c r="BS37" s="81">
        <v>310.51010921485903</v>
      </c>
      <c r="BT37" s="81">
        <v>186.30606552891501</v>
      </c>
      <c r="BU37" s="81">
        <v>50716.457799850999</v>
      </c>
      <c r="BV37" s="81">
        <f t="shared" si="0"/>
        <v>15214.937339955299</v>
      </c>
      <c r="BW37">
        <f t="shared" si="1"/>
        <v>1179.0970206458614</v>
      </c>
      <c r="BX37" s="255">
        <f t="shared" si="2"/>
        <v>7.7496015547135047E-2</v>
      </c>
      <c r="BY37" s="255"/>
    </row>
    <row r="38" spans="1:77" ht="16.5" thickTop="1" thickBot="1" x14ac:dyDescent="0.3">
      <c r="B38" s="146"/>
      <c r="C38" s="290" t="s">
        <v>319</v>
      </c>
      <c r="D38" s="291"/>
      <c r="E38" s="291"/>
      <c r="F38" s="333"/>
      <c r="G38" s="290" t="s">
        <v>320</v>
      </c>
      <c r="H38" s="291"/>
      <c r="I38" s="291"/>
      <c r="J38" s="333"/>
      <c r="K38" s="290" t="s">
        <v>321</v>
      </c>
      <c r="L38" s="291"/>
      <c r="M38" s="291"/>
      <c r="N38" s="333"/>
      <c r="BF38">
        <v>35</v>
      </c>
      <c r="BG38">
        <v>110</v>
      </c>
      <c r="BH38" t="s">
        <v>12</v>
      </c>
      <c r="BI38" t="s">
        <v>7</v>
      </c>
      <c r="BJ38" t="s">
        <v>61</v>
      </c>
      <c r="BK38">
        <v>21</v>
      </c>
      <c r="BL38" s="254">
        <v>121.19927714162699</v>
      </c>
      <c r="BM38" s="81">
        <v>52.467422573627097</v>
      </c>
      <c r="BN38" s="81">
        <v>31.480453544176299</v>
      </c>
      <c r="BO38" s="81">
        <v>121.19927714162699</v>
      </c>
      <c r="BP38" s="81">
        <v>52.467422573627097</v>
      </c>
      <c r="BQ38" s="81">
        <v>31.480453544176299</v>
      </c>
      <c r="BR38" s="81">
        <v>121.19927714162699</v>
      </c>
      <c r="BS38" s="81">
        <v>52.467422573627097</v>
      </c>
      <c r="BT38" s="81">
        <v>31.480453544176299</v>
      </c>
      <c r="BU38" s="81">
        <v>4829.5312000214699</v>
      </c>
      <c r="BV38" s="81">
        <f t="shared" si="0"/>
        <v>1448.859360006441</v>
      </c>
      <c r="BW38">
        <f t="shared" si="1"/>
        <v>173.14182448803857</v>
      </c>
      <c r="BX38" s="255">
        <f t="shared" si="2"/>
        <v>0.11950216098770888</v>
      </c>
      <c r="BY38" s="255"/>
    </row>
    <row r="39" spans="1:77" ht="15.75" thickBot="1" x14ac:dyDescent="0.3">
      <c r="B39" s="147"/>
      <c r="C39" s="331" t="s">
        <v>16</v>
      </c>
      <c r="D39" s="332"/>
      <c r="E39" s="331" t="s">
        <v>17</v>
      </c>
      <c r="F39" s="332"/>
      <c r="G39" s="331" t="s">
        <v>16</v>
      </c>
      <c r="H39" s="332"/>
      <c r="I39" s="331" t="s">
        <v>17</v>
      </c>
      <c r="J39" s="332"/>
      <c r="K39" s="331" t="s">
        <v>16</v>
      </c>
      <c r="L39" s="332"/>
      <c r="M39" s="331" t="s">
        <v>17</v>
      </c>
      <c r="N39" s="332"/>
      <c r="BF39">
        <v>36</v>
      </c>
      <c r="BG39">
        <v>110</v>
      </c>
      <c r="BH39" t="s">
        <v>12</v>
      </c>
      <c r="BI39" t="s">
        <v>7</v>
      </c>
      <c r="BJ39" t="s">
        <v>63</v>
      </c>
      <c r="BK39">
        <v>6</v>
      </c>
      <c r="BL39" s="254">
        <v>31.804619412472899</v>
      </c>
      <c r="BM39" s="81">
        <v>12.2816341162632</v>
      </c>
      <c r="BN39" s="81">
        <v>7.3689804697579602</v>
      </c>
      <c r="BO39" s="81">
        <v>31.804619412472899</v>
      </c>
      <c r="BP39" s="81">
        <v>12.2816341162632</v>
      </c>
      <c r="BQ39" s="81">
        <v>7.3689804697579602</v>
      </c>
      <c r="BR39" s="81">
        <v>31.804619412472899</v>
      </c>
      <c r="BS39" s="81">
        <v>12.2816341162632</v>
      </c>
      <c r="BT39" s="81">
        <v>7.3689804697579602</v>
      </c>
      <c r="BU39" s="81">
        <v>1209.03120001305</v>
      </c>
      <c r="BV39" s="81">
        <f t="shared" si="0"/>
        <v>362.70936000391498</v>
      </c>
      <c r="BW39">
        <f t="shared" si="1"/>
        <v>45.435170589247001</v>
      </c>
      <c r="BX39" s="255">
        <f t="shared" si="2"/>
        <v>0.12526605486209835</v>
      </c>
      <c r="BY39" s="255"/>
    </row>
    <row r="40" spans="1:77" ht="15.75" thickBot="1" x14ac:dyDescent="0.3">
      <c r="B40" s="151"/>
      <c r="C40" s="152" t="s">
        <v>341</v>
      </c>
      <c r="D40" s="152" t="s">
        <v>342</v>
      </c>
      <c r="E40" s="152" t="s">
        <v>341</v>
      </c>
      <c r="F40" s="152" t="s">
        <v>342</v>
      </c>
      <c r="G40" s="152" t="s">
        <v>341</v>
      </c>
      <c r="H40" s="152" t="s">
        <v>342</v>
      </c>
      <c r="I40" s="152" t="s">
        <v>341</v>
      </c>
      <c r="J40" s="152" t="s">
        <v>342</v>
      </c>
      <c r="K40" s="152" t="s">
        <v>341</v>
      </c>
      <c r="L40" s="152" t="s">
        <v>342</v>
      </c>
      <c r="M40" s="152" t="s">
        <v>341</v>
      </c>
      <c r="N40" s="152" t="s">
        <v>342</v>
      </c>
      <c r="BF40">
        <v>37</v>
      </c>
      <c r="BG40">
        <v>110</v>
      </c>
      <c r="BH40" t="s">
        <v>12</v>
      </c>
      <c r="BI40" t="s">
        <v>7</v>
      </c>
      <c r="BJ40" t="s">
        <v>65</v>
      </c>
      <c r="BK40">
        <v>9</v>
      </c>
      <c r="BL40" s="254">
        <v>40.732826695119897</v>
      </c>
      <c r="BM40" s="81">
        <v>13.886698713879399</v>
      </c>
      <c r="BN40" s="81">
        <v>8.3320192283276402</v>
      </c>
      <c r="BO40" s="81">
        <v>40.732826695119897</v>
      </c>
      <c r="BP40" s="81">
        <v>13.886698713879399</v>
      </c>
      <c r="BQ40" s="81">
        <v>8.3320192283276402</v>
      </c>
      <c r="BR40" s="81">
        <v>40.732826695119897</v>
      </c>
      <c r="BS40" s="81">
        <v>13.886698713879399</v>
      </c>
      <c r="BT40" s="81">
        <v>8.3320192283276402</v>
      </c>
      <c r="BU40" s="81">
        <v>3732.2149499931802</v>
      </c>
      <c r="BV40" s="81">
        <f t="shared" si="0"/>
        <v>1119.6644849979541</v>
      </c>
      <c r="BW40">
        <f t="shared" si="1"/>
        <v>58.189752421599856</v>
      </c>
      <c r="BX40" s="255">
        <f t="shared" si="2"/>
        <v>5.1970704797076939E-2</v>
      </c>
      <c r="BY40" s="255"/>
    </row>
    <row r="41" spans="1:77" x14ac:dyDescent="0.25">
      <c r="B41" s="148" t="s">
        <v>313</v>
      </c>
      <c r="C41" s="11">
        <f>'Constraint 2'!K116</f>
        <v>1.7736242161423044</v>
      </c>
      <c r="D41" s="12">
        <f>SUM(C8:D9,C13:D14)/1000+SUM(C25:D26,C30:D31)/1000</f>
        <v>1.6336910313590989</v>
      </c>
      <c r="E41" s="12">
        <f>'Constraint 2'!J116</f>
        <v>4.0455978728550575</v>
      </c>
      <c r="F41" s="143">
        <f>SUM(E8:F9,E13:F14)/1000+SUM(E25:F26,E30:F31)/1000</f>
        <v>2.0268727015323389</v>
      </c>
      <c r="G41" s="11">
        <f>'Constraint 2'!M116</f>
        <v>0.80668701217784267</v>
      </c>
      <c r="H41" s="12">
        <f>SUM(O25:P26,O30:P31)/1000+SUM(O8:P9,O13:P14)/1000</f>
        <v>0.73516523614720108</v>
      </c>
      <c r="I41" s="12">
        <f>'Constraint 2'!N116</f>
        <v>1.0918269095930389</v>
      </c>
      <c r="J41" s="143">
        <f>SUM(Q8:R9,Q13:R14)/1000+SUM(Q25:R26,Q30:R31)/1000</f>
        <v>1.0738295277005097</v>
      </c>
      <c r="K41" s="11">
        <f>'Constraint 2'!O116</f>
        <v>0.48401220730670558</v>
      </c>
      <c r="L41" s="12">
        <f>SUM(AA8:AB9,AA13:AB14)/1000+SUM(AA25:AB26,AA30:AB31)/1000</f>
        <v>0.44120720853939482</v>
      </c>
      <c r="M41" s="12">
        <f>'Constraint 2'!P116</f>
        <v>0.65509614575582331</v>
      </c>
      <c r="N41" s="143">
        <f>SUM(AC8:AD9,AC13:AD14)/1000+SUM(AC25:AD26,AC30:AD31)/1000</f>
        <v>0.64655559563726295</v>
      </c>
      <c r="BF41">
        <v>38</v>
      </c>
      <c r="BG41">
        <v>110</v>
      </c>
      <c r="BH41" t="s">
        <v>12</v>
      </c>
      <c r="BI41" t="s">
        <v>7</v>
      </c>
      <c r="BJ41" t="s">
        <v>67</v>
      </c>
      <c r="BK41">
        <v>6</v>
      </c>
      <c r="BL41" s="254">
        <v>28.783887575252098</v>
      </c>
      <c r="BM41" s="81">
        <v>10.0957503293789</v>
      </c>
      <c r="BN41" s="81">
        <v>6.0574501976273396</v>
      </c>
      <c r="BO41" s="81">
        <v>28.783887575252098</v>
      </c>
      <c r="BP41" s="81">
        <v>10.0957503293789</v>
      </c>
      <c r="BQ41" s="81">
        <v>6.0574501976273396</v>
      </c>
      <c r="BR41" s="81">
        <v>28.783887575252098</v>
      </c>
      <c r="BS41" s="81">
        <v>10.0957503293789</v>
      </c>
      <c r="BT41" s="81">
        <v>6.0574501976273396</v>
      </c>
      <c r="BU41" s="81">
        <v>1740.8320000250001</v>
      </c>
      <c r="BV41" s="81">
        <f t="shared" si="0"/>
        <v>522.24960000750002</v>
      </c>
      <c r="BW41">
        <f t="shared" si="1"/>
        <v>41.119839393217283</v>
      </c>
      <c r="BX41" s="255">
        <f t="shared" si="2"/>
        <v>7.8735990209713447E-2</v>
      </c>
      <c r="BY41" s="255"/>
    </row>
    <row r="42" spans="1:77" x14ac:dyDescent="0.25">
      <c r="B42" s="149" t="s">
        <v>314</v>
      </c>
      <c r="C42" s="16">
        <f>'Constraint 2'!K117</f>
        <v>2.2720924772912223</v>
      </c>
      <c r="D42" s="17">
        <f>SUM(C10:D11,C15:D16)/1000+SUM(C27:D28,C32:D33)/1000</f>
        <v>2.0623878708644763</v>
      </c>
      <c r="E42" s="17">
        <f>'Constraint 2'!J117</f>
        <v>1.5908167611109909</v>
      </c>
      <c r="F42" s="144">
        <f>SUM(E10:F11,E15:F16)/1000+SUM(E27:F28,E32:F33)/1000</f>
        <v>0.7123581544023152</v>
      </c>
      <c r="G42" s="16">
        <f>'Constraint 2'!M117</f>
        <v>1.0466201546028744</v>
      </c>
      <c r="H42" s="17">
        <f>SUM(O10:P11,O15:P16)/1000+SUM(O27:P28,O32:P33)/1000</f>
        <v>0.94248493620734564</v>
      </c>
      <c r="I42" s="17">
        <f>'Constraint 2'!N117</f>
        <v>0.39499297529456839</v>
      </c>
      <c r="J42" s="144">
        <f>SUM(Q10:R11,Q15:R16)/1000+SUM(Q27:R28,Q32:R33)/1000</f>
        <v>0.37876143483560193</v>
      </c>
      <c r="K42" s="16">
        <f>'Constraint 2'!O117</f>
        <v>0.62797209276172461</v>
      </c>
      <c r="L42" s="17">
        <f>SUM(AA10:AB11,AA15:AB16)/1000+SUM(AA27:AB28,AA32:AB33)/1000</f>
        <v>0.56555407776035993</v>
      </c>
      <c r="M42" s="17">
        <f>'Constraint 2'!P117</f>
        <v>0.23699578517674094</v>
      </c>
      <c r="N42" s="144">
        <f>SUM(AC10:AD11,AC15:AD16)/1000+SUM(AC27:AD28,AC32:AD33)/1000</f>
        <v>0.22760531103713638</v>
      </c>
      <c r="BF42">
        <v>39</v>
      </c>
      <c r="BG42">
        <v>110</v>
      </c>
      <c r="BH42" t="s">
        <v>12</v>
      </c>
      <c r="BI42" t="s">
        <v>7</v>
      </c>
      <c r="BJ42" t="s">
        <v>69</v>
      </c>
      <c r="BK42">
        <v>5</v>
      </c>
      <c r="BL42" s="254">
        <v>34.000676403833197</v>
      </c>
      <c r="BM42" s="81">
        <v>20.408342234993299</v>
      </c>
      <c r="BN42" s="81">
        <v>12.245005340996</v>
      </c>
      <c r="BO42" s="81">
        <v>34.000676403833197</v>
      </c>
      <c r="BP42" s="81">
        <v>20.408342234993299</v>
      </c>
      <c r="BQ42" s="81">
        <v>12.245005340996</v>
      </c>
      <c r="BR42" s="81">
        <v>34.000676403833197</v>
      </c>
      <c r="BS42" s="81">
        <v>20.408342234993299</v>
      </c>
      <c r="BT42" s="81">
        <v>12.245005340996</v>
      </c>
      <c r="BU42" s="81">
        <v>1419.51919996365</v>
      </c>
      <c r="BV42" s="81">
        <f t="shared" si="0"/>
        <v>425.85575998909496</v>
      </c>
      <c r="BW42">
        <f t="shared" si="1"/>
        <v>48.572394862618857</v>
      </c>
      <c r="BX42" s="255">
        <f t="shared" si="2"/>
        <v>0.11405832543831899</v>
      </c>
      <c r="BY42" s="255"/>
    </row>
    <row r="43" spans="1:77" ht="15.75" thickBot="1" x14ac:dyDescent="0.3">
      <c r="B43" s="150" t="s">
        <v>14</v>
      </c>
      <c r="C43" s="31">
        <f>'Constraint 2'!K118</f>
        <v>2.4547495236111505</v>
      </c>
      <c r="D43" s="32">
        <f>SUM(C12:D12,C17:D17)/1000+SUM(C29:D29,C34:D34)/1000</f>
        <v>2.5231094292204594</v>
      </c>
      <c r="E43" s="32">
        <f>'Constraint 2'!J118</f>
        <v>0.24879537171966123</v>
      </c>
      <c r="F43" s="145">
        <f>SUM(E12:F12,E17:F17)/1000+SUM(E29:F29,E34:F34)/1000</f>
        <v>8.0296916598620469E-2</v>
      </c>
      <c r="G43" s="31">
        <f>'Constraint 2'!M118</f>
        <v>1.0964769165652792</v>
      </c>
      <c r="H43" s="32">
        <f>SUM(O12:P12,O17:P17)/1000+SUM(O29:P29,O34:P34)/1000</f>
        <v>1.1639183045429433</v>
      </c>
      <c r="I43" s="32">
        <f>'Constraint 2'!N118</f>
        <v>3.6536730063325015E-2</v>
      </c>
      <c r="J43" s="145">
        <f>SUM(Q12:R12,Q17:R17)/1000+SUM(Q29:R29,Q34:R34)/1000</f>
        <v>3.7777085539530873E-2</v>
      </c>
      <c r="K43" s="31">
        <f>'Constraint 2'!O118</f>
        <v>0.65788614993916761</v>
      </c>
      <c r="L43" s="32">
        <f>SUM(AA12:AB12,AA17:AB17)/1000+SUM(AA29:AB29,AA34:AB34)/1000</f>
        <v>0.69842275279491273</v>
      </c>
      <c r="M43" s="32">
        <f>'Constraint 2'!P118</f>
        <v>2.1922038037995008E-2</v>
      </c>
      <c r="N43" s="145">
        <f>SUM(AC12:AD12,AC17:AD17)/1000+SUM(AC29:AD29,AC34:AD34)/1000</f>
        <v>2.2694984204081774E-2</v>
      </c>
      <c r="BF43">
        <v>40</v>
      </c>
      <c r="BG43">
        <v>110</v>
      </c>
      <c r="BH43" t="s">
        <v>12</v>
      </c>
      <c r="BI43" t="s">
        <v>7</v>
      </c>
      <c r="BJ43" t="s">
        <v>71</v>
      </c>
      <c r="BK43">
        <v>1</v>
      </c>
      <c r="BL43" s="254">
        <v>5.0910292338035896</v>
      </c>
      <c r="BM43" s="81">
        <v>2.8072534785791299</v>
      </c>
      <c r="BN43" s="81">
        <v>1.68435208714747</v>
      </c>
      <c r="BO43" s="81">
        <v>5.0910292338035896</v>
      </c>
      <c r="BP43" s="81">
        <v>2.8072534785791299</v>
      </c>
      <c r="BQ43" s="81">
        <v>1.68435208714747</v>
      </c>
      <c r="BR43" s="81">
        <v>5.0910292338035896</v>
      </c>
      <c r="BS43" s="81">
        <v>2.8072534785791299</v>
      </c>
      <c r="BT43" s="81">
        <v>1.68435208714747</v>
      </c>
      <c r="BU43" s="81">
        <v>114.30564999367</v>
      </c>
      <c r="BV43" s="81">
        <f t="shared" si="0"/>
        <v>34.291694998101001</v>
      </c>
      <c r="BW43">
        <f t="shared" si="1"/>
        <v>7.2728989054337001</v>
      </c>
      <c r="BX43" s="255">
        <f t="shared" si="2"/>
        <v>0.21208922177327361</v>
      </c>
      <c r="BY43" s="255"/>
    </row>
    <row r="44" spans="1:77" ht="15.75" thickTop="1" x14ac:dyDescent="0.25">
      <c r="BF44">
        <v>41</v>
      </c>
      <c r="BG44">
        <v>110</v>
      </c>
      <c r="BH44" t="s">
        <v>12</v>
      </c>
      <c r="BI44" t="s">
        <v>7</v>
      </c>
      <c r="BJ44" t="s">
        <v>73</v>
      </c>
      <c r="BK44">
        <v>2</v>
      </c>
      <c r="BL44" s="254">
        <v>5.3472778904727196</v>
      </c>
      <c r="BM44" s="81">
        <v>3.2177098125868602</v>
      </c>
      <c r="BN44" s="81">
        <v>1.9306258875521201</v>
      </c>
      <c r="BO44" s="81">
        <v>5.3472778904727196</v>
      </c>
      <c r="BP44" s="81">
        <v>3.2177098125868602</v>
      </c>
      <c r="BQ44" s="81">
        <v>1.9306258875521201</v>
      </c>
      <c r="BR44" s="81">
        <v>5.3472778904727196</v>
      </c>
      <c r="BS44" s="81">
        <v>3.2177098125868602</v>
      </c>
      <c r="BT44" s="81">
        <v>1.9306258875521201</v>
      </c>
      <c r="BU44" s="81">
        <v>639.36865000556895</v>
      </c>
      <c r="BV44" s="81">
        <f t="shared" si="0"/>
        <v>191.81059500167069</v>
      </c>
      <c r="BW44">
        <f t="shared" si="1"/>
        <v>7.6389684149610284</v>
      </c>
      <c r="BX44" s="255">
        <f t="shared" si="2"/>
        <v>3.9825581141096467E-2</v>
      </c>
      <c r="BY44" s="255"/>
    </row>
    <row r="45" spans="1:77" x14ac:dyDescent="0.25">
      <c r="BF45">
        <v>42</v>
      </c>
      <c r="BG45">
        <v>110</v>
      </c>
      <c r="BH45" t="s">
        <v>12</v>
      </c>
      <c r="BI45" t="s">
        <v>15</v>
      </c>
      <c r="BJ45" t="s">
        <v>44</v>
      </c>
      <c r="BK45">
        <v>438</v>
      </c>
      <c r="BL45" s="254">
        <v>2699.93849807177</v>
      </c>
      <c r="BM45" s="81">
        <v>1078.6117828496001</v>
      </c>
      <c r="BN45" s="81">
        <v>647.16706970976497</v>
      </c>
      <c r="BO45" s="81">
        <v>2699.93849807177</v>
      </c>
      <c r="BP45" s="81">
        <v>1078.6117828496001</v>
      </c>
      <c r="BQ45" s="81">
        <v>647.16706970976497</v>
      </c>
      <c r="BR45" s="81">
        <v>2699.93849807177</v>
      </c>
      <c r="BS45" s="81">
        <v>1078.6117828496001</v>
      </c>
      <c r="BT45" s="81">
        <v>647.16706970976497</v>
      </c>
      <c r="BU45" s="81">
        <v>186368.35930008299</v>
      </c>
      <c r="BV45" s="81">
        <f t="shared" si="0"/>
        <v>55910.507790024894</v>
      </c>
      <c r="BW45">
        <f t="shared" si="1"/>
        <v>3857.0549972453859</v>
      </c>
      <c r="BX45" s="255">
        <f t="shared" si="2"/>
        <v>6.898622727110218E-2</v>
      </c>
      <c r="BY45" s="255"/>
    </row>
    <row r="46" spans="1:77" x14ac:dyDescent="0.25">
      <c r="BF46">
        <v>43</v>
      </c>
      <c r="BG46">
        <v>110</v>
      </c>
      <c r="BH46" t="s">
        <v>12</v>
      </c>
      <c r="BI46" t="s">
        <v>15</v>
      </c>
      <c r="BJ46" t="s">
        <v>52</v>
      </c>
      <c r="BK46">
        <v>795</v>
      </c>
      <c r="BL46" s="254">
        <v>3902.48660185581</v>
      </c>
      <c r="BM46" s="81">
        <v>1468.1471374570699</v>
      </c>
      <c r="BN46" s="81">
        <v>880.88828247424499</v>
      </c>
      <c r="BO46" s="81">
        <v>3902.48660185581</v>
      </c>
      <c r="BP46" s="81">
        <v>1468.1471374570699</v>
      </c>
      <c r="BQ46" s="81">
        <v>880.88828247424499</v>
      </c>
      <c r="BR46" s="81">
        <v>3902.48660185581</v>
      </c>
      <c r="BS46" s="81">
        <v>1468.1471374570699</v>
      </c>
      <c r="BT46" s="81">
        <v>880.88828247424499</v>
      </c>
      <c r="BU46" s="81">
        <v>303027.77429959999</v>
      </c>
      <c r="BV46" s="81">
        <f t="shared" si="0"/>
        <v>90908.332289879996</v>
      </c>
      <c r="BW46">
        <f t="shared" si="1"/>
        <v>5574.9808597940146</v>
      </c>
      <c r="BX46" s="255">
        <f t="shared" si="2"/>
        <v>6.1325301205801867E-2</v>
      </c>
      <c r="BY46" s="255"/>
    </row>
    <row r="47" spans="1:77" x14ac:dyDescent="0.25">
      <c r="BF47">
        <v>44</v>
      </c>
      <c r="BG47">
        <v>110</v>
      </c>
      <c r="BH47" t="s">
        <v>12</v>
      </c>
      <c r="BI47" t="s">
        <v>15</v>
      </c>
      <c r="BJ47" t="s">
        <v>61</v>
      </c>
      <c r="BK47">
        <v>178</v>
      </c>
      <c r="BL47" s="254">
        <v>1025.07768275685</v>
      </c>
      <c r="BM47" s="81">
        <v>443.75828982172601</v>
      </c>
      <c r="BN47" s="81">
        <v>266.25497389303598</v>
      </c>
      <c r="BO47" s="81">
        <v>1025.07768275685</v>
      </c>
      <c r="BP47" s="81">
        <v>443.75828982172601</v>
      </c>
      <c r="BQ47" s="81">
        <v>266.25497389303598</v>
      </c>
      <c r="BR47" s="81">
        <v>1025.07768275685</v>
      </c>
      <c r="BS47" s="81">
        <v>443.75828982172601</v>
      </c>
      <c r="BT47" s="81">
        <v>266.25497389303598</v>
      </c>
      <c r="BU47" s="81">
        <v>64764.901699786496</v>
      </c>
      <c r="BV47" s="81">
        <f t="shared" si="0"/>
        <v>19429.470509935949</v>
      </c>
      <c r="BW47">
        <f t="shared" si="1"/>
        <v>1464.3966896526429</v>
      </c>
      <c r="BX47" s="255">
        <f t="shared" si="2"/>
        <v>7.5369871191485721E-2</v>
      </c>
      <c r="BY47" s="255"/>
    </row>
    <row r="48" spans="1:77" x14ac:dyDescent="0.25">
      <c r="BF48">
        <v>45</v>
      </c>
      <c r="BG48">
        <v>110</v>
      </c>
      <c r="BH48" t="s">
        <v>12</v>
      </c>
      <c r="BI48" t="s">
        <v>15</v>
      </c>
      <c r="BJ48" t="s">
        <v>63</v>
      </c>
      <c r="BK48">
        <v>58</v>
      </c>
      <c r="BL48" s="254">
        <v>332.11037895505899</v>
      </c>
      <c r="BM48" s="81">
        <v>128.247350098456</v>
      </c>
      <c r="BN48" s="81">
        <v>76.948410059073893</v>
      </c>
      <c r="BO48" s="81">
        <v>332.11037895505899</v>
      </c>
      <c r="BP48" s="81">
        <v>128.247350098456</v>
      </c>
      <c r="BQ48" s="81">
        <v>76.948410059073893</v>
      </c>
      <c r="BR48" s="81">
        <v>332.11037895505899</v>
      </c>
      <c r="BS48" s="81">
        <v>128.247350098456</v>
      </c>
      <c r="BT48" s="81">
        <v>76.948410059073893</v>
      </c>
      <c r="BU48" s="81">
        <v>19928.823500071201</v>
      </c>
      <c r="BV48" s="81">
        <f t="shared" si="0"/>
        <v>5978.64705002136</v>
      </c>
      <c r="BW48">
        <f t="shared" si="1"/>
        <v>474.44339850722719</v>
      </c>
      <c r="BX48" s="255">
        <f t="shared" si="2"/>
        <v>7.9356314988611371E-2</v>
      </c>
      <c r="BY48" s="255"/>
    </row>
    <row r="49" spans="58:77" x14ac:dyDescent="0.25">
      <c r="BF49">
        <v>46</v>
      </c>
      <c r="BG49">
        <v>110</v>
      </c>
      <c r="BH49" t="s">
        <v>12</v>
      </c>
      <c r="BI49" t="s">
        <v>15</v>
      </c>
      <c r="BJ49" t="s">
        <v>65</v>
      </c>
      <c r="BK49">
        <v>66</v>
      </c>
      <c r="BL49" s="254">
        <v>329.023328817932</v>
      </c>
      <c r="BM49" s="81">
        <v>112.171145678915</v>
      </c>
      <c r="BN49" s="81">
        <v>67.302687407348998</v>
      </c>
      <c r="BO49" s="81">
        <v>329.023328817932</v>
      </c>
      <c r="BP49" s="81">
        <v>112.171145678915</v>
      </c>
      <c r="BQ49" s="81">
        <v>67.302687407348998</v>
      </c>
      <c r="BR49" s="81">
        <v>329.023328817932</v>
      </c>
      <c r="BS49" s="81">
        <v>112.171145678915</v>
      </c>
      <c r="BT49" s="81">
        <v>67.302687407348998</v>
      </c>
      <c r="BU49" s="81">
        <v>35884.540350198899</v>
      </c>
      <c r="BV49" s="81">
        <f t="shared" si="0"/>
        <v>10765.362105059668</v>
      </c>
      <c r="BW49">
        <f t="shared" si="1"/>
        <v>470.03332688276004</v>
      </c>
      <c r="BX49" s="255">
        <f t="shared" si="2"/>
        <v>4.3661636487066849E-2</v>
      </c>
      <c r="BY49" s="255"/>
    </row>
    <row r="50" spans="58:77" x14ac:dyDescent="0.25">
      <c r="BF50">
        <v>47</v>
      </c>
      <c r="BG50">
        <v>110</v>
      </c>
      <c r="BH50" t="s">
        <v>12</v>
      </c>
      <c r="BI50" t="s">
        <v>15</v>
      </c>
      <c r="BJ50" t="s">
        <v>67</v>
      </c>
      <c r="BK50">
        <v>51</v>
      </c>
      <c r="BL50" s="254">
        <v>256.99386050743402</v>
      </c>
      <c r="BM50" s="81">
        <v>90.138826629417096</v>
      </c>
      <c r="BN50" s="81">
        <v>54.083295977650302</v>
      </c>
      <c r="BO50" s="81">
        <v>256.99386050743402</v>
      </c>
      <c r="BP50" s="81">
        <v>90.138826629417096</v>
      </c>
      <c r="BQ50" s="81">
        <v>54.083295977650302</v>
      </c>
      <c r="BR50" s="81">
        <v>256.99386050743402</v>
      </c>
      <c r="BS50" s="81">
        <v>90.138826629417096</v>
      </c>
      <c r="BT50" s="81">
        <v>54.083295977650302</v>
      </c>
      <c r="BU50" s="81">
        <v>19598.6890999551</v>
      </c>
      <c r="BV50" s="81">
        <f t="shared" si="0"/>
        <v>5879.6067299865299</v>
      </c>
      <c r="BW50">
        <f t="shared" si="1"/>
        <v>367.13408643919149</v>
      </c>
      <c r="BX50" s="255">
        <f t="shared" si="2"/>
        <v>6.2441946085743154E-2</v>
      </c>
      <c r="BY50" s="255"/>
    </row>
    <row r="51" spans="58:77" x14ac:dyDescent="0.25">
      <c r="BF51">
        <v>48</v>
      </c>
      <c r="BG51">
        <v>110</v>
      </c>
      <c r="BH51" t="s">
        <v>12</v>
      </c>
      <c r="BI51" t="s">
        <v>15</v>
      </c>
      <c r="BJ51" t="s">
        <v>69</v>
      </c>
      <c r="BK51">
        <v>61</v>
      </c>
      <c r="BL51" s="254">
        <v>430.99545608976001</v>
      </c>
      <c r="BM51" s="81">
        <v>258.697876040349</v>
      </c>
      <c r="BN51" s="81">
        <v>155.21872562420899</v>
      </c>
      <c r="BO51" s="81">
        <v>430.99545608976001</v>
      </c>
      <c r="BP51" s="81">
        <v>258.697876040349</v>
      </c>
      <c r="BQ51" s="81">
        <v>155.21872562420899</v>
      </c>
      <c r="BR51" s="81">
        <v>430.99545608976001</v>
      </c>
      <c r="BS51" s="81">
        <v>258.697876040349</v>
      </c>
      <c r="BT51" s="81">
        <v>155.21872562420899</v>
      </c>
      <c r="BU51" s="81">
        <v>21303.780050048299</v>
      </c>
      <c r="BV51" s="81">
        <f t="shared" si="0"/>
        <v>6391.1340150144897</v>
      </c>
      <c r="BW51">
        <f t="shared" si="1"/>
        <v>615.70779441394291</v>
      </c>
      <c r="BX51" s="255">
        <f t="shared" si="2"/>
        <v>9.633780061057709E-2</v>
      </c>
      <c r="BY51" s="255"/>
    </row>
    <row r="52" spans="58:77" x14ac:dyDescent="0.25">
      <c r="BF52">
        <v>49</v>
      </c>
      <c r="BG52">
        <v>110</v>
      </c>
      <c r="BH52" t="s">
        <v>12</v>
      </c>
      <c r="BI52" t="s">
        <v>15</v>
      </c>
      <c r="BJ52" t="s">
        <v>71</v>
      </c>
      <c r="BK52">
        <v>30</v>
      </c>
      <c r="BL52" s="254">
        <v>168.159021443451</v>
      </c>
      <c r="BM52" s="81">
        <v>92.724864899057806</v>
      </c>
      <c r="BN52" s="81">
        <v>55.634918939434698</v>
      </c>
      <c r="BO52" s="81">
        <v>168.159021443451</v>
      </c>
      <c r="BP52" s="81">
        <v>92.724864899057806</v>
      </c>
      <c r="BQ52" s="81">
        <v>55.634918939434698</v>
      </c>
      <c r="BR52" s="81">
        <v>168.159021443451</v>
      </c>
      <c r="BS52" s="81">
        <v>92.724864899057806</v>
      </c>
      <c r="BT52" s="81">
        <v>55.634918939434698</v>
      </c>
      <c r="BU52" s="81">
        <v>16089.189649980601</v>
      </c>
      <c r="BV52" s="81">
        <f t="shared" si="0"/>
        <v>4826.7568949941797</v>
      </c>
      <c r="BW52">
        <f t="shared" si="1"/>
        <v>240.2271734906443</v>
      </c>
      <c r="BX52" s="255">
        <f t="shared" si="2"/>
        <v>4.9769892852856011E-2</v>
      </c>
      <c r="BY52" s="255"/>
    </row>
    <row r="53" spans="58:77" x14ac:dyDescent="0.25">
      <c r="BF53">
        <v>50</v>
      </c>
      <c r="BG53">
        <v>110</v>
      </c>
      <c r="BH53" t="s">
        <v>12</v>
      </c>
      <c r="BI53" t="s">
        <v>15</v>
      </c>
      <c r="BJ53" t="s">
        <v>73</v>
      </c>
      <c r="BK53">
        <v>19</v>
      </c>
      <c r="BL53" s="254">
        <v>80.521778449149195</v>
      </c>
      <c r="BM53" s="81">
        <v>48.453759454769603</v>
      </c>
      <c r="BN53" s="81">
        <v>29.072255672861701</v>
      </c>
      <c r="BO53" s="81">
        <v>80.521778449149195</v>
      </c>
      <c r="BP53" s="81">
        <v>48.453759454769603</v>
      </c>
      <c r="BQ53" s="81">
        <v>29.072255672861701</v>
      </c>
      <c r="BR53" s="81">
        <v>80.521778449149195</v>
      </c>
      <c r="BS53" s="81">
        <v>48.453759454769603</v>
      </c>
      <c r="BT53" s="81">
        <v>29.072255672861701</v>
      </c>
      <c r="BU53" s="81">
        <v>9563.6528999969996</v>
      </c>
      <c r="BV53" s="81">
        <f t="shared" si="0"/>
        <v>2869.0958699990997</v>
      </c>
      <c r="BW53">
        <f t="shared" si="1"/>
        <v>115.03111207021314</v>
      </c>
      <c r="BX53" s="255">
        <f t="shared" si="2"/>
        <v>4.0093157315879181E-2</v>
      </c>
      <c r="BY53" s="255"/>
    </row>
    <row r="54" spans="58:77" x14ac:dyDescent="0.25">
      <c r="BF54">
        <v>51</v>
      </c>
      <c r="BG54">
        <v>110</v>
      </c>
      <c r="BH54" t="s">
        <v>13</v>
      </c>
      <c r="BI54" t="s">
        <v>7</v>
      </c>
      <c r="BJ54" t="s">
        <v>44</v>
      </c>
      <c r="BK54">
        <v>121</v>
      </c>
      <c r="BL54" s="254">
        <v>833.99993376237899</v>
      </c>
      <c r="BM54" s="81">
        <v>333.17875799554002</v>
      </c>
      <c r="BN54" s="81">
        <v>199.90725479732399</v>
      </c>
      <c r="BO54" s="81">
        <v>833.99993376237899</v>
      </c>
      <c r="BP54" s="81">
        <v>333.17875799554002</v>
      </c>
      <c r="BQ54" s="81">
        <v>199.90725479732399</v>
      </c>
      <c r="BR54" s="81">
        <v>833.99993376237899</v>
      </c>
      <c r="BS54" s="81">
        <v>333.17875799554002</v>
      </c>
      <c r="BT54" s="81">
        <v>199.90725479732399</v>
      </c>
      <c r="BU54" s="81">
        <v>50547.596199934102</v>
      </c>
      <c r="BV54" s="81">
        <f t="shared" si="0"/>
        <v>15164.27885998023</v>
      </c>
      <c r="BW54">
        <f t="shared" si="1"/>
        <v>1191.4284768033986</v>
      </c>
      <c r="BX54" s="255">
        <f t="shared" si="2"/>
        <v>7.8568093333318711E-2</v>
      </c>
      <c r="BY54" s="255"/>
    </row>
    <row r="55" spans="58:77" x14ac:dyDescent="0.25">
      <c r="BF55">
        <v>52</v>
      </c>
      <c r="BG55">
        <v>110</v>
      </c>
      <c r="BH55" t="s">
        <v>13</v>
      </c>
      <c r="BI55" t="s">
        <v>7</v>
      </c>
      <c r="BJ55" t="s">
        <v>52</v>
      </c>
      <c r="BK55">
        <v>191</v>
      </c>
      <c r="BL55" s="254">
        <v>1037.17005299589</v>
      </c>
      <c r="BM55" s="81">
        <v>390.191793006539</v>
      </c>
      <c r="BN55" s="81">
        <v>234.11507580392299</v>
      </c>
      <c r="BO55" s="81">
        <v>1037.17005299589</v>
      </c>
      <c r="BP55" s="81">
        <v>390.191793006539</v>
      </c>
      <c r="BQ55" s="81">
        <v>234.11507580392299</v>
      </c>
      <c r="BR55" s="81">
        <v>1037.17005299589</v>
      </c>
      <c r="BS55" s="81">
        <v>390.191793006539</v>
      </c>
      <c r="BT55" s="81">
        <v>234.11507580392299</v>
      </c>
      <c r="BU55" s="81">
        <v>67315.972850102698</v>
      </c>
      <c r="BV55" s="81">
        <f t="shared" si="0"/>
        <v>20194.79185503081</v>
      </c>
      <c r="BW55">
        <f t="shared" si="1"/>
        <v>1481.671504279843</v>
      </c>
      <c r="BX55" s="255">
        <f t="shared" si="2"/>
        <v>7.3368991119893007E-2</v>
      </c>
      <c r="BY55" s="255"/>
    </row>
    <row r="56" spans="58:77" x14ac:dyDescent="0.25">
      <c r="BF56">
        <v>53</v>
      </c>
      <c r="BG56">
        <v>110</v>
      </c>
      <c r="BH56" t="s">
        <v>13</v>
      </c>
      <c r="BI56" t="s">
        <v>7</v>
      </c>
      <c r="BJ56" t="s">
        <v>61</v>
      </c>
      <c r="BK56">
        <v>34</v>
      </c>
      <c r="BL56" s="254">
        <v>185.771099677492</v>
      </c>
      <c r="BM56" s="81">
        <v>80.4207006726336</v>
      </c>
      <c r="BN56" s="81">
        <v>48.252420403580103</v>
      </c>
      <c r="BO56" s="81">
        <v>185.771099677492</v>
      </c>
      <c r="BP56" s="81">
        <v>80.4207006726336</v>
      </c>
      <c r="BQ56" s="81">
        <v>48.252420403580103</v>
      </c>
      <c r="BR56" s="81">
        <v>185.771099677492</v>
      </c>
      <c r="BS56" s="81">
        <v>80.4207006726336</v>
      </c>
      <c r="BT56" s="81">
        <v>48.252420403580103</v>
      </c>
      <c r="BU56" s="81">
        <v>8914.60409999695</v>
      </c>
      <c r="BV56" s="81">
        <f t="shared" si="0"/>
        <v>2674.381229999085</v>
      </c>
      <c r="BW56">
        <f t="shared" si="1"/>
        <v>265.38728525356004</v>
      </c>
      <c r="BX56" s="255">
        <f t="shared" si="2"/>
        <v>9.9233154300013851E-2</v>
      </c>
      <c r="BY56" s="255"/>
    </row>
    <row r="57" spans="58:77" x14ac:dyDescent="0.25">
      <c r="BF57">
        <v>54</v>
      </c>
      <c r="BG57">
        <v>110</v>
      </c>
      <c r="BH57" t="s">
        <v>13</v>
      </c>
      <c r="BI57" t="s">
        <v>7</v>
      </c>
      <c r="BJ57" t="s">
        <v>63</v>
      </c>
      <c r="BK57">
        <v>8</v>
      </c>
      <c r="BL57" s="254">
        <v>47.184159658589202</v>
      </c>
      <c r="BM57" s="81">
        <v>18.220579139610098</v>
      </c>
      <c r="BN57" s="81">
        <v>10.932347483766</v>
      </c>
      <c r="BO57" s="81">
        <v>47.184159658589202</v>
      </c>
      <c r="BP57" s="81">
        <v>18.220579139610098</v>
      </c>
      <c r="BQ57" s="81">
        <v>10.932347483766</v>
      </c>
      <c r="BR57" s="81">
        <v>47.184159658589202</v>
      </c>
      <c r="BS57" s="81">
        <v>18.220579139610098</v>
      </c>
      <c r="BT57" s="81">
        <v>10.932347483766</v>
      </c>
      <c r="BU57" s="81">
        <v>1252.86034997313</v>
      </c>
      <c r="BV57" s="81">
        <f t="shared" si="0"/>
        <v>375.858104991939</v>
      </c>
      <c r="BW57">
        <f t="shared" si="1"/>
        <v>67.405942369413154</v>
      </c>
      <c r="BX57" s="255">
        <f t="shared" si="2"/>
        <v>0.17933880226118526</v>
      </c>
      <c r="BY57" s="255"/>
    </row>
    <row r="58" spans="58:77" x14ac:dyDescent="0.25">
      <c r="BF58">
        <v>55</v>
      </c>
      <c r="BG58">
        <v>110</v>
      </c>
      <c r="BH58" t="s">
        <v>13</v>
      </c>
      <c r="BI58" t="s">
        <v>7</v>
      </c>
      <c r="BJ58" t="s">
        <v>65</v>
      </c>
      <c r="BK58">
        <v>25</v>
      </c>
      <c r="BL58" s="254">
        <v>115.092811951263</v>
      </c>
      <c r="BM58" s="81">
        <v>39.237620695051298</v>
      </c>
      <c r="BN58" s="81">
        <v>23.542572417030701</v>
      </c>
      <c r="BO58" s="81">
        <v>115.092811951263</v>
      </c>
      <c r="BP58" s="81">
        <v>39.237620695051298</v>
      </c>
      <c r="BQ58" s="81">
        <v>23.542572417030701</v>
      </c>
      <c r="BR58" s="81">
        <v>115.092811951263</v>
      </c>
      <c r="BS58" s="81">
        <v>39.237620695051298</v>
      </c>
      <c r="BT58" s="81">
        <v>23.542572417030701</v>
      </c>
      <c r="BU58" s="81">
        <v>8410.0316500499193</v>
      </c>
      <c r="BV58" s="81">
        <f t="shared" si="0"/>
        <v>2523.0094950149755</v>
      </c>
      <c r="BW58">
        <f t="shared" si="1"/>
        <v>164.4183027875186</v>
      </c>
      <c r="BX58" s="255">
        <f t="shared" si="2"/>
        <v>6.5167532311067533E-2</v>
      </c>
      <c r="BY58" s="255"/>
    </row>
    <row r="59" spans="58:77" x14ac:dyDescent="0.25">
      <c r="BF59">
        <v>56</v>
      </c>
      <c r="BG59">
        <v>110</v>
      </c>
      <c r="BH59" t="s">
        <v>13</v>
      </c>
      <c r="BI59" t="s">
        <v>7</v>
      </c>
      <c r="BJ59" t="s">
        <v>67</v>
      </c>
      <c r="BK59">
        <v>10</v>
      </c>
      <c r="BL59" s="254">
        <v>47.453869607826199</v>
      </c>
      <c r="BM59" s="81">
        <v>16.644117945187499</v>
      </c>
      <c r="BN59" s="81">
        <v>9.9864707671125199</v>
      </c>
      <c r="BO59" s="81">
        <v>47.453869607826199</v>
      </c>
      <c r="BP59" s="81">
        <v>16.644117945187499</v>
      </c>
      <c r="BQ59" s="81">
        <v>9.9864707671125199</v>
      </c>
      <c r="BR59" s="81">
        <v>47.453869607826199</v>
      </c>
      <c r="BS59" s="81">
        <v>16.644117945187499</v>
      </c>
      <c r="BT59" s="81">
        <v>9.9864707671125199</v>
      </c>
      <c r="BU59" s="81">
        <v>3493.89260002329</v>
      </c>
      <c r="BV59" s="81">
        <f t="shared" si="0"/>
        <v>1048.167780006987</v>
      </c>
      <c r="BW59">
        <f t="shared" si="1"/>
        <v>67.79124229689458</v>
      </c>
      <c r="BX59" s="255">
        <f t="shared" si="2"/>
        <v>6.4675945578524352E-2</v>
      </c>
      <c r="BY59" s="255"/>
    </row>
    <row r="60" spans="58:77" x14ac:dyDescent="0.25">
      <c r="BF60">
        <v>57</v>
      </c>
      <c r="BG60">
        <v>110</v>
      </c>
      <c r="BH60" t="s">
        <v>13</v>
      </c>
      <c r="BI60" t="s">
        <v>7</v>
      </c>
      <c r="BJ60" t="s">
        <v>69</v>
      </c>
      <c r="BK60">
        <v>18</v>
      </c>
      <c r="BL60" s="254">
        <v>127.87136322612101</v>
      </c>
      <c r="BM60" s="81">
        <v>76.752665499314006</v>
      </c>
      <c r="BN60" s="81">
        <v>46.051599299588403</v>
      </c>
      <c r="BO60" s="81">
        <v>127.87136322612101</v>
      </c>
      <c r="BP60" s="81">
        <v>76.752665499314006</v>
      </c>
      <c r="BQ60" s="81">
        <v>46.051599299588403</v>
      </c>
      <c r="BR60" s="81">
        <v>127.87136322612101</v>
      </c>
      <c r="BS60" s="81">
        <v>76.752665499314006</v>
      </c>
      <c r="BT60" s="81">
        <v>46.051599299588403</v>
      </c>
      <c r="BU60" s="81">
        <v>7830.7937998921498</v>
      </c>
      <c r="BV60" s="81">
        <f t="shared" si="0"/>
        <v>2349.2381399676447</v>
      </c>
      <c r="BW60">
        <f t="shared" si="1"/>
        <v>182.67337603731573</v>
      </c>
      <c r="BX60" s="255">
        <f t="shared" si="2"/>
        <v>7.7758560500738177E-2</v>
      </c>
      <c r="BY60" s="255"/>
    </row>
    <row r="61" spans="58:77" x14ac:dyDescent="0.25">
      <c r="BF61">
        <v>58</v>
      </c>
      <c r="BG61">
        <v>110</v>
      </c>
      <c r="BH61" t="s">
        <v>13</v>
      </c>
      <c r="BI61" t="s">
        <v>7</v>
      </c>
      <c r="BJ61" t="s">
        <v>71</v>
      </c>
      <c r="BK61">
        <v>4</v>
      </c>
      <c r="BL61" s="254">
        <v>18.7877068678944</v>
      </c>
      <c r="BM61" s="81">
        <v>10.359762837192999</v>
      </c>
      <c r="BN61" s="81">
        <v>6.2158577023158204</v>
      </c>
      <c r="BO61" s="81">
        <v>18.7877068678944</v>
      </c>
      <c r="BP61" s="81">
        <v>10.359762837192999</v>
      </c>
      <c r="BQ61" s="81">
        <v>6.2158577023158204</v>
      </c>
      <c r="BR61" s="81">
        <v>18.7877068678944</v>
      </c>
      <c r="BS61" s="81">
        <v>10.359762837192999</v>
      </c>
      <c r="BT61" s="81">
        <v>6.2158577023158204</v>
      </c>
      <c r="BU61" s="81">
        <v>998.764700005196</v>
      </c>
      <c r="BV61" s="81">
        <f t="shared" si="0"/>
        <v>299.62941000155877</v>
      </c>
      <c r="BW61">
        <f t="shared" si="1"/>
        <v>26.839581239849146</v>
      </c>
      <c r="BX61" s="255">
        <f t="shared" si="2"/>
        <v>8.9575923937872184E-2</v>
      </c>
      <c r="BY61" s="255"/>
    </row>
    <row r="62" spans="58:77" x14ac:dyDescent="0.25">
      <c r="BF62">
        <v>59</v>
      </c>
      <c r="BG62">
        <v>110</v>
      </c>
      <c r="BH62" t="s">
        <v>13</v>
      </c>
      <c r="BI62" t="s">
        <v>7</v>
      </c>
      <c r="BJ62" t="s">
        <v>73</v>
      </c>
      <c r="BK62">
        <v>3</v>
      </c>
      <c r="BL62" s="254">
        <v>13.70548456235</v>
      </c>
      <c r="BM62" s="81">
        <v>8.2472377657995697</v>
      </c>
      <c r="BN62" s="81">
        <v>4.9483426594797404</v>
      </c>
      <c r="BO62" s="81">
        <v>13.70548456235</v>
      </c>
      <c r="BP62" s="81">
        <v>8.2472377657995697</v>
      </c>
      <c r="BQ62" s="81">
        <v>4.9483426594797404</v>
      </c>
      <c r="BR62" s="81">
        <v>13.70548456235</v>
      </c>
      <c r="BS62" s="81">
        <v>8.2472377657995697</v>
      </c>
      <c r="BT62" s="81">
        <v>4.9483426594797404</v>
      </c>
      <c r="BU62" s="81">
        <v>1033.20959999979</v>
      </c>
      <c r="BV62" s="81">
        <f t="shared" si="0"/>
        <v>309.962879999937</v>
      </c>
      <c r="BW62">
        <f t="shared" si="1"/>
        <v>19.579263660500001</v>
      </c>
      <c r="BX62" s="255">
        <f t="shared" si="2"/>
        <v>6.3166478710302273E-2</v>
      </c>
      <c r="BY62" s="255"/>
    </row>
    <row r="63" spans="58:77" x14ac:dyDescent="0.25">
      <c r="BF63">
        <v>60</v>
      </c>
      <c r="BG63">
        <v>110</v>
      </c>
      <c r="BH63" t="s">
        <v>13</v>
      </c>
      <c r="BI63" t="s">
        <v>15</v>
      </c>
      <c r="BJ63" t="s">
        <v>44</v>
      </c>
      <c r="BK63">
        <v>286</v>
      </c>
      <c r="BL63" s="254">
        <v>1921.78861895056</v>
      </c>
      <c r="BM63" s="81">
        <v>767.74483938309902</v>
      </c>
      <c r="BN63" s="81">
        <v>460.64690362985903</v>
      </c>
      <c r="BO63" s="81">
        <v>1921.78861895056</v>
      </c>
      <c r="BP63" s="81">
        <v>767.74483938309902</v>
      </c>
      <c r="BQ63" s="81">
        <v>460.64690362985903</v>
      </c>
      <c r="BR63" s="81">
        <v>1921.78861895056</v>
      </c>
      <c r="BS63" s="81">
        <v>767.74483938309902</v>
      </c>
      <c r="BT63" s="81">
        <v>460.64690362985903</v>
      </c>
      <c r="BU63" s="81">
        <v>134213.52239968299</v>
      </c>
      <c r="BV63" s="81">
        <f t="shared" si="0"/>
        <v>40264.056719904896</v>
      </c>
      <c r="BW63">
        <f t="shared" si="1"/>
        <v>2745.4123127865146</v>
      </c>
      <c r="BX63" s="255">
        <f t="shared" si="2"/>
        <v>6.8185188886575737E-2</v>
      </c>
      <c r="BY63" s="255"/>
    </row>
    <row r="64" spans="58:77" x14ac:dyDescent="0.25">
      <c r="BF64">
        <v>61</v>
      </c>
      <c r="BG64">
        <v>110</v>
      </c>
      <c r="BH64" t="s">
        <v>13</v>
      </c>
      <c r="BI64" t="s">
        <v>15</v>
      </c>
      <c r="BJ64" t="s">
        <v>52</v>
      </c>
      <c r="BK64">
        <v>447</v>
      </c>
      <c r="BL64" s="254">
        <v>2305.1603172680502</v>
      </c>
      <c r="BM64" s="81">
        <v>867.22002314302301</v>
      </c>
      <c r="BN64" s="81">
        <v>520.33201388581301</v>
      </c>
      <c r="BO64" s="81">
        <v>2305.1603172680502</v>
      </c>
      <c r="BP64" s="81">
        <v>867.22002314302301</v>
      </c>
      <c r="BQ64" s="81">
        <v>520.33201388581301</v>
      </c>
      <c r="BR64" s="81">
        <v>2305.1603172680502</v>
      </c>
      <c r="BS64" s="81">
        <v>867.22002314302301</v>
      </c>
      <c r="BT64" s="81">
        <v>520.33201388581301</v>
      </c>
      <c r="BU64" s="81">
        <v>179667.94640016899</v>
      </c>
      <c r="BV64" s="81">
        <f t="shared" si="0"/>
        <v>53900.383920050699</v>
      </c>
      <c r="BW64">
        <f t="shared" si="1"/>
        <v>3293.0861675257861</v>
      </c>
      <c r="BX64" s="255">
        <f t="shared" si="2"/>
        <v>6.1095783147117305E-2</v>
      </c>
      <c r="BY64" s="255"/>
    </row>
    <row r="65" spans="58:77" x14ac:dyDescent="0.25">
      <c r="BF65">
        <v>62</v>
      </c>
      <c r="BG65">
        <v>110</v>
      </c>
      <c r="BH65" t="s">
        <v>13</v>
      </c>
      <c r="BI65" t="s">
        <v>15</v>
      </c>
      <c r="BJ65" t="s">
        <v>61</v>
      </c>
      <c r="BK65">
        <v>107</v>
      </c>
      <c r="BL65" s="254">
        <v>622.93377813511495</v>
      </c>
      <c r="BM65" s="81">
        <v>269.66934575532599</v>
      </c>
      <c r="BN65" s="81">
        <v>161.801607453195</v>
      </c>
      <c r="BO65" s="81">
        <v>622.93377813511495</v>
      </c>
      <c r="BP65" s="81">
        <v>269.66934575532599</v>
      </c>
      <c r="BQ65" s="81">
        <v>161.801607453195</v>
      </c>
      <c r="BR65" s="81">
        <v>622.93377813511495</v>
      </c>
      <c r="BS65" s="81">
        <v>269.66934575532599</v>
      </c>
      <c r="BT65" s="81">
        <v>161.801607453195</v>
      </c>
      <c r="BU65" s="81">
        <v>37626.565300226903</v>
      </c>
      <c r="BV65" s="81">
        <f t="shared" si="0"/>
        <v>11287.969590068071</v>
      </c>
      <c r="BW65">
        <f t="shared" si="1"/>
        <v>889.90539733587855</v>
      </c>
      <c r="BX65" s="255">
        <f t="shared" si="2"/>
        <v>7.8836622497537409E-2</v>
      </c>
      <c r="BY65" s="255"/>
    </row>
    <row r="66" spans="58:77" x14ac:dyDescent="0.25">
      <c r="BF66">
        <v>63</v>
      </c>
      <c r="BG66">
        <v>110</v>
      </c>
      <c r="BH66" t="s">
        <v>13</v>
      </c>
      <c r="BI66" t="s">
        <v>15</v>
      </c>
      <c r="BJ66" t="s">
        <v>63</v>
      </c>
      <c r="BK66">
        <v>40</v>
      </c>
      <c r="BL66" s="254">
        <v>234.77407818687499</v>
      </c>
      <c r="BM66" s="81">
        <v>90.660079621748295</v>
      </c>
      <c r="BN66" s="81">
        <v>54.396047773048998</v>
      </c>
      <c r="BO66" s="81">
        <v>234.77407818687499</v>
      </c>
      <c r="BP66" s="81">
        <v>90.660079621748295</v>
      </c>
      <c r="BQ66" s="81">
        <v>54.396047773048998</v>
      </c>
      <c r="BR66" s="81">
        <v>234.77407818687499</v>
      </c>
      <c r="BS66" s="81">
        <v>90.660079621748295</v>
      </c>
      <c r="BT66" s="81">
        <v>54.396047773048998</v>
      </c>
      <c r="BU66" s="81">
        <v>14908.848050021899</v>
      </c>
      <c r="BV66" s="81">
        <f t="shared" si="0"/>
        <v>4472.6544150065693</v>
      </c>
      <c r="BW66">
        <f t="shared" si="1"/>
        <v>335.39154026696428</v>
      </c>
      <c r="BX66" s="255">
        <f t="shared" si="2"/>
        <v>7.4987134964343463E-2</v>
      </c>
      <c r="BY66" s="255"/>
    </row>
    <row r="67" spans="58:77" x14ac:dyDescent="0.25">
      <c r="BF67">
        <v>64</v>
      </c>
      <c r="BG67">
        <v>110</v>
      </c>
      <c r="BH67" t="s">
        <v>13</v>
      </c>
      <c r="BI67" t="s">
        <v>15</v>
      </c>
      <c r="BJ67" t="s">
        <v>65</v>
      </c>
      <c r="BK67">
        <v>37</v>
      </c>
      <c r="BL67" s="254">
        <v>168.96755997800599</v>
      </c>
      <c r="BM67" s="81">
        <v>57.604683696430797</v>
      </c>
      <c r="BN67" s="81">
        <v>34.562810217858498</v>
      </c>
      <c r="BO67" s="81">
        <v>168.96755997800599</v>
      </c>
      <c r="BP67" s="81">
        <v>57.604683696430797</v>
      </c>
      <c r="BQ67" s="81">
        <v>34.562810217858498</v>
      </c>
      <c r="BR67" s="81">
        <v>168.96755997800599</v>
      </c>
      <c r="BS67" s="81">
        <v>57.604683696430797</v>
      </c>
      <c r="BT67" s="81">
        <v>34.562810217858498</v>
      </c>
      <c r="BU67" s="81">
        <v>12839.4850001102</v>
      </c>
      <c r="BV67" s="81">
        <f t="shared" si="0"/>
        <v>3851.84550003306</v>
      </c>
      <c r="BW67">
        <f t="shared" si="1"/>
        <v>241.38222854000858</v>
      </c>
      <c r="BX67" s="255">
        <f t="shared" si="2"/>
        <v>6.2666643440900421E-2</v>
      </c>
      <c r="BY67" s="255"/>
    </row>
    <row r="68" spans="58:77" x14ac:dyDescent="0.25">
      <c r="BF68">
        <v>65</v>
      </c>
      <c r="BG68">
        <v>110</v>
      </c>
      <c r="BH68" t="s">
        <v>13</v>
      </c>
      <c r="BI68" t="s">
        <v>15</v>
      </c>
      <c r="BJ68" t="s">
        <v>67</v>
      </c>
      <c r="BK68">
        <v>27</v>
      </c>
      <c r="BL68" s="254">
        <v>126.59158548916</v>
      </c>
      <c r="BM68" s="81">
        <v>44.401126760848697</v>
      </c>
      <c r="BN68" s="81">
        <v>26.6406760565092</v>
      </c>
      <c r="BO68" s="81">
        <v>126.59158548916</v>
      </c>
      <c r="BP68" s="81">
        <v>44.401126760848697</v>
      </c>
      <c r="BQ68" s="81">
        <v>26.6406760565092</v>
      </c>
      <c r="BR68" s="81">
        <v>126.59158548916</v>
      </c>
      <c r="BS68" s="81">
        <v>44.401126760848697</v>
      </c>
      <c r="BT68" s="81">
        <v>26.6406760565092</v>
      </c>
      <c r="BU68" s="81">
        <v>10864.3598999479</v>
      </c>
      <c r="BV68" s="81">
        <f t="shared" si="0"/>
        <v>3259.3079699843697</v>
      </c>
      <c r="BW68">
        <f t="shared" si="1"/>
        <v>180.84512212737144</v>
      </c>
      <c r="BX68" s="255">
        <f t="shared" si="2"/>
        <v>5.5485742308738838E-2</v>
      </c>
      <c r="BY68" s="255"/>
    </row>
    <row r="69" spans="58:77" x14ac:dyDescent="0.25">
      <c r="BF69">
        <v>66</v>
      </c>
      <c r="BG69">
        <v>110</v>
      </c>
      <c r="BH69" t="s">
        <v>13</v>
      </c>
      <c r="BI69" t="s">
        <v>15</v>
      </c>
      <c r="BJ69" t="s">
        <v>69</v>
      </c>
      <c r="BK69">
        <v>35</v>
      </c>
      <c r="BL69" s="254">
        <v>257.32096168390399</v>
      </c>
      <c r="BM69" s="81">
        <v>154.452640527195</v>
      </c>
      <c r="BN69" s="81">
        <v>92.671584316316896</v>
      </c>
      <c r="BO69" s="81">
        <v>257.32096168390399</v>
      </c>
      <c r="BP69" s="81">
        <v>154.452640527195</v>
      </c>
      <c r="BQ69" s="81">
        <v>92.671584316316896</v>
      </c>
      <c r="BR69" s="81">
        <v>257.32096168390399</v>
      </c>
      <c r="BS69" s="81">
        <v>154.452640527195</v>
      </c>
      <c r="BT69" s="81">
        <v>92.671584316316896</v>
      </c>
      <c r="BU69" s="81">
        <v>11059.4428499271</v>
      </c>
      <c r="BV69" s="81">
        <f t="shared" ref="BV69:BV132" si="39">0.3*BU69</f>
        <v>3317.8328549781299</v>
      </c>
      <c r="BW69">
        <f t="shared" ref="BW69:BW132" si="40">BL69/0.7</f>
        <v>367.6013738341486</v>
      </c>
      <c r="BX69" s="255">
        <f t="shared" ref="BX69:BX132" si="41">BW69/BV69</f>
        <v>0.11079562771903761</v>
      </c>
      <c r="BY69" s="255"/>
    </row>
    <row r="70" spans="58:77" x14ac:dyDescent="0.25">
      <c r="BF70">
        <v>67</v>
      </c>
      <c r="BG70">
        <v>110</v>
      </c>
      <c r="BH70" t="s">
        <v>13</v>
      </c>
      <c r="BI70" t="s">
        <v>15</v>
      </c>
      <c r="BJ70" t="s">
        <v>71</v>
      </c>
      <c r="BK70">
        <v>15</v>
      </c>
      <c r="BL70" s="254">
        <v>81.017140345046997</v>
      </c>
      <c r="BM70" s="81">
        <v>44.673805357084099</v>
      </c>
      <c r="BN70" s="81">
        <v>26.8042832142504</v>
      </c>
      <c r="BO70" s="81">
        <v>81.017140345046997</v>
      </c>
      <c r="BP70" s="81">
        <v>44.673805357084099</v>
      </c>
      <c r="BQ70" s="81">
        <v>26.8042832142504</v>
      </c>
      <c r="BR70" s="81">
        <v>81.017140345046997</v>
      </c>
      <c r="BS70" s="81">
        <v>44.673805357084099</v>
      </c>
      <c r="BT70" s="81">
        <v>26.8042832142504</v>
      </c>
      <c r="BU70" s="81">
        <v>4431.2397500055604</v>
      </c>
      <c r="BV70" s="81">
        <f t="shared" si="39"/>
        <v>1329.3719250016682</v>
      </c>
      <c r="BW70">
        <f t="shared" si="40"/>
        <v>115.73877192149571</v>
      </c>
      <c r="BX70" s="255">
        <f t="shared" si="41"/>
        <v>8.7062747260403042E-2</v>
      </c>
      <c r="BY70" s="255"/>
    </row>
    <row r="71" spans="58:77" x14ac:dyDescent="0.25">
      <c r="BF71">
        <v>68</v>
      </c>
      <c r="BG71">
        <v>110</v>
      </c>
      <c r="BH71" t="s">
        <v>13</v>
      </c>
      <c r="BI71" t="s">
        <v>15</v>
      </c>
      <c r="BJ71" t="s">
        <v>73</v>
      </c>
      <c r="BK71">
        <v>9</v>
      </c>
      <c r="BL71" s="254">
        <v>28.7272221438934</v>
      </c>
      <c r="BM71" s="81">
        <v>17.2865271777743</v>
      </c>
      <c r="BN71" s="81">
        <v>10.3719163066646</v>
      </c>
      <c r="BO71" s="81">
        <v>28.7272221438934</v>
      </c>
      <c r="BP71" s="81">
        <v>17.2865271777743</v>
      </c>
      <c r="BQ71" s="81">
        <v>10.3719163066646</v>
      </c>
      <c r="BR71" s="81">
        <v>28.7272221438934</v>
      </c>
      <c r="BS71" s="81">
        <v>17.2865271777743</v>
      </c>
      <c r="BT71" s="81">
        <v>10.3719163066646</v>
      </c>
      <c r="BU71" s="81">
        <v>5559.9358499976097</v>
      </c>
      <c r="BV71" s="81">
        <f t="shared" si="39"/>
        <v>1667.9807549992829</v>
      </c>
      <c r="BW71">
        <f t="shared" si="40"/>
        <v>41.038888776990575</v>
      </c>
      <c r="BX71" s="255">
        <f t="shared" si="41"/>
        <v>2.4603934220457008E-2</v>
      </c>
      <c r="BY71" s="255"/>
    </row>
    <row r="72" spans="58:77" x14ac:dyDescent="0.25">
      <c r="BF72">
        <v>69</v>
      </c>
      <c r="BG72">
        <v>110</v>
      </c>
      <c r="BH72" t="s">
        <v>14</v>
      </c>
      <c r="BI72" t="s">
        <v>7</v>
      </c>
      <c r="BJ72" t="s">
        <v>44</v>
      </c>
      <c r="BK72">
        <v>8838</v>
      </c>
      <c r="BL72" s="254">
        <v>56833.676775959299</v>
      </c>
      <c r="BM72" s="81">
        <v>22704.766600052601</v>
      </c>
      <c r="BN72" s="81">
        <v>13622.859960031399</v>
      </c>
      <c r="BO72" s="81">
        <v>56833.676775959299</v>
      </c>
      <c r="BP72" s="81">
        <v>22704.766600052601</v>
      </c>
      <c r="BQ72" s="81">
        <v>13622.859960031399</v>
      </c>
      <c r="BR72" s="81">
        <v>56833.676775959299</v>
      </c>
      <c r="BS72" s="81">
        <v>22704.766600052601</v>
      </c>
      <c r="BT72" s="81">
        <v>13622.859960031399</v>
      </c>
      <c r="BU72" s="81">
        <v>3584751.3142002001</v>
      </c>
      <c r="BV72" s="81">
        <f t="shared" si="39"/>
        <v>1075425.39426006</v>
      </c>
      <c r="BW72">
        <f t="shared" si="40"/>
        <v>81190.966822799004</v>
      </c>
      <c r="BX72" s="255">
        <f t="shared" si="41"/>
        <v>7.5496605581516843E-2</v>
      </c>
      <c r="BY72" s="255"/>
    </row>
    <row r="73" spans="58:77" x14ac:dyDescent="0.25">
      <c r="BF73">
        <v>70</v>
      </c>
      <c r="BG73">
        <v>110</v>
      </c>
      <c r="BH73" t="s">
        <v>14</v>
      </c>
      <c r="BI73" t="s">
        <v>7</v>
      </c>
      <c r="BJ73" t="s">
        <v>52</v>
      </c>
      <c r="BK73">
        <v>11349</v>
      </c>
      <c r="BL73" s="254">
        <v>57206.384705151198</v>
      </c>
      <c r="BM73" s="81">
        <v>21522.044441963099</v>
      </c>
      <c r="BN73" s="81">
        <v>12913.226665177701</v>
      </c>
      <c r="BO73" s="81">
        <v>57207.815168158297</v>
      </c>
      <c r="BP73" s="81">
        <v>21522.044441963099</v>
      </c>
      <c r="BQ73" s="81">
        <v>12913.226665177701</v>
      </c>
      <c r="BR73" s="81">
        <v>57207.815168158297</v>
      </c>
      <c r="BS73" s="81">
        <v>21522.044441963099</v>
      </c>
      <c r="BT73" s="81">
        <v>12913.226665177701</v>
      </c>
      <c r="BU73" s="81">
        <v>3948504.63494936</v>
      </c>
      <c r="BV73" s="81">
        <f t="shared" si="39"/>
        <v>1184551.390484808</v>
      </c>
      <c r="BW73">
        <f t="shared" si="40"/>
        <v>81723.406721644569</v>
      </c>
      <c r="BX73" s="255">
        <f t="shared" si="41"/>
        <v>6.8991018353536493E-2</v>
      </c>
      <c r="BY73" s="255"/>
    </row>
    <row r="74" spans="58:77" x14ac:dyDescent="0.25">
      <c r="BF74">
        <v>71</v>
      </c>
      <c r="BG74">
        <v>110</v>
      </c>
      <c r="BH74" t="s">
        <v>14</v>
      </c>
      <c r="BI74" t="s">
        <v>7</v>
      </c>
      <c r="BJ74" t="s">
        <v>61</v>
      </c>
      <c r="BK74">
        <v>1915</v>
      </c>
      <c r="BL74" s="254">
        <v>10812.030533094299</v>
      </c>
      <c r="BM74" s="81">
        <v>4680.5508105128702</v>
      </c>
      <c r="BN74" s="81">
        <v>2808.3304863077201</v>
      </c>
      <c r="BO74" s="81">
        <v>10812.030533094299</v>
      </c>
      <c r="BP74" s="81">
        <v>4680.5508105128702</v>
      </c>
      <c r="BQ74" s="81">
        <v>2808.3304863077201</v>
      </c>
      <c r="BR74" s="81">
        <v>10812.030533094299</v>
      </c>
      <c r="BS74" s="81">
        <v>4680.5508105128702</v>
      </c>
      <c r="BT74" s="81">
        <v>2808.3304863077201</v>
      </c>
      <c r="BU74" s="81">
        <v>637891.65804973198</v>
      </c>
      <c r="BV74" s="81">
        <f t="shared" si="39"/>
        <v>191367.49741491958</v>
      </c>
      <c r="BW74">
        <f t="shared" si="40"/>
        <v>15445.757904420429</v>
      </c>
      <c r="BX74" s="255">
        <f t="shared" si="41"/>
        <v>8.071254582449397E-2</v>
      </c>
      <c r="BY74" s="255"/>
    </row>
    <row r="75" spans="58:77" x14ac:dyDescent="0.25">
      <c r="BF75">
        <v>72</v>
      </c>
      <c r="BG75">
        <v>110</v>
      </c>
      <c r="BH75" t="s">
        <v>14</v>
      </c>
      <c r="BI75" t="s">
        <v>7</v>
      </c>
      <c r="BJ75" t="s">
        <v>63</v>
      </c>
      <c r="BK75">
        <v>638</v>
      </c>
      <c r="BL75" s="254">
        <v>3735.3395643374301</v>
      </c>
      <c r="BM75" s="81">
        <v>1442.4342965476001</v>
      </c>
      <c r="BN75" s="81">
        <v>865.46057792856197</v>
      </c>
      <c r="BO75" s="81">
        <v>3735.3395643374301</v>
      </c>
      <c r="BP75" s="81">
        <v>1442.4342965476001</v>
      </c>
      <c r="BQ75" s="81">
        <v>865.46057792856197</v>
      </c>
      <c r="BR75" s="81">
        <v>3735.3395643374301</v>
      </c>
      <c r="BS75" s="81">
        <v>1442.4342965476001</v>
      </c>
      <c r="BT75" s="81">
        <v>865.46057792856197</v>
      </c>
      <c r="BU75" s="81">
        <v>248498.87830071701</v>
      </c>
      <c r="BV75" s="81">
        <f t="shared" si="39"/>
        <v>74549.663490215098</v>
      </c>
      <c r="BW75">
        <f t="shared" si="40"/>
        <v>5336.199377624901</v>
      </c>
      <c r="BX75" s="255">
        <f t="shared" si="41"/>
        <v>7.1579120921522271E-2</v>
      </c>
      <c r="BY75" s="255"/>
    </row>
    <row r="76" spans="58:77" x14ac:dyDescent="0.25">
      <c r="BF76">
        <v>73</v>
      </c>
      <c r="BG76">
        <v>110</v>
      </c>
      <c r="BH76" t="s">
        <v>14</v>
      </c>
      <c r="BI76" t="s">
        <v>7</v>
      </c>
      <c r="BJ76" t="s">
        <v>65</v>
      </c>
      <c r="BK76">
        <v>779</v>
      </c>
      <c r="BL76" s="254">
        <v>3515.28572038631</v>
      </c>
      <c r="BM76" s="81">
        <v>1198.43668247202</v>
      </c>
      <c r="BN76" s="81">
        <v>719.06200948321305</v>
      </c>
      <c r="BO76" s="81">
        <v>3515.28572038631</v>
      </c>
      <c r="BP76" s="81">
        <v>1198.43668247202</v>
      </c>
      <c r="BQ76" s="81">
        <v>719.06200948321305</v>
      </c>
      <c r="BR76" s="81">
        <v>3515.28572038631</v>
      </c>
      <c r="BS76" s="81">
        <v>1198.43668247202</v>
      </c>
      <c r="BT76" s="81">
        <v>719.06200948321305</v>
      </c>
      <c r="BU76" s="81">
        <v>291080.097650301</v>
      </c>
      <c r="BV76" s="81">
        <f t="shared" si="39"/>
        <v>87324.029295090295</v>
      </c>
      <c r="BW76">
        <f t="shared" si="40"/>
        <v>5021.8367434090142</v>
      </c>
      <c r="BX76" s="255">
        <f t="shared" si="41"/>
        <v>5.7508074054152258E-2</v>
      </c>
      <c r="BY76" s="255"/>
    </row>
    <row r="77" spans="58:77" x14ac:dyDescent="0.25">
      <c r="BF77">
        <v>74</v>
      </c>
      <c r="BG77">
        <v>110</v>
      </c>
      <c r="BH77" t="s">
        <v>14</v>
      </c>
      <c r="BI77" t="s">
        <v>7</v>
      </c>
      <c r="BJ77" t="s">
        <v>67</v>
      </c>
      <c r="BK77">
        <v>445</v>
      </c>
      <c r="BL77" s="254">
        <v>2240.637509917</v>
      </c>
      <c r="BM77" s="81">
        <v>785.88817509877902</v>
      </c>
      <c r="BN77" s="81">
        <v>471.53290505926702</v>
      </c>
      <c r="BO77" s="81">
        <v>2240.637509917</v>
      </c>
      <c r="BP77" s="81">
        <v>785.88817509877902</v>
      </c>
      <c r="BQ77" s="81">
        <v>471.53290505926702</v>
      </c>
      <c r="BR77" s="81">
        <v>2240.637509917</v>
      </c>
      <c r="BS77" s="81">
        <v>785.88817509877902</v>
      </c>
      <c r="BT77" s="81">
        <v>471.53290505926702</v>
      </c>
      <c r="BU77" s="81">
        <v>177055.437800074</v>
      </c>
      <c r="BV77" s="81">
        <f t="shared" si="39"/>
        <v>53116.631340022199</v>
      </c>
      <c r="BW77">
        <f t="shared" si="40"/>
        <v>3200.9107284528573</v>
      </c>
      <c r="BX77" s="255">
        <f t="shared" si="41"/>
        <v>6.0261930165760383E-2</v>
      </c>
      <c r="BY77" s="255"/>
    </row>
    <row r="78" spans="58:77" x14ac:dyDescent="0.25">
      <c r="BF78">
        <v>75</v>
      </c>
      <c r="BG78">
        <v>110</v>
      </c>
      <c r="BH78" t="s">
        <v>14</v>
      </c>
      <c r="BI78" t="s">
        <v>7</v>
      </c>
      <c r="BJ78" t="s">
        <v>69</v>
      </c>
      <c r="BK78">
        <v>713</v>
      </c>
      <c r="BL78" s="254">
        <v>5138.5623669813303</v>
      </c>
      <c r="BM78" s="81">
        <v>3084.3368565864698</v>
      </c>
      <c r="BN78" s="81">
        <v>1850.60211395187</v>
      </c>
      <c r="BO78" s="81">
        <v>5138.5623669813303</v>
      </c>
      <c r="BP78" s="81">
        <v>3084.3368565864698</v>
      </c>
      <c r="BQ78" s="81">
        <v>1850.60211395187</v>
      </c>
      <c r="BR78" s="81">
        <v>5138.5623669813303</v>
      </c>
      <c r="BS78" s="81">
        <v>3084.3368565864698</v>
      </c>
      <c r="BT78" s="81">
        <v>1850.60211395187</v>
      </c>
      <c r="BU78" s="81">
        <v>247013.42909969701</v>
      </c>
      <c r="BV78" s="81">
        <f t="shared" si="39"/>
        <v>74104.0287299091</v>
      </c>
      <c r="BW78">
        <f t="shared" si="40"/>
        <v>7340.8033814019009</v>
      </c>
      <c r="BX78" s="255">
        <f t="shared" si="41"/>
        <v>9.9060786670011128E-2</v>
      </c>
      <c r="BY78" s="255"/>
    </row>
    <row r="79" spans="58:77" x14ac:dyDescent="0.25">
      <c r="BF79">
        <v>76</v>
      </c>
      <c r="BG79">
        <v>110</v>
      </c>
      <c r="BH79" t="s">
        <v>14</v>
      </c>
      <c r="BI79" t="s">
        <v>7</v>
      </c>
      <c r="BJ79" t="s">
        <v>71</v>
      </c>
      <c r="BK79">
        <v>251</v>
      </c>
      <c r="BL79" s="254">
        <v>1476.1142071351601</v>
      </c>
      <c r="BM79" s="81">
        <v>813.94675859371205</v>
      </c>
      <c r="BN79" s="81">
        <v>488.368055156227</v>
      </c>
      <c r="BO79" s="81">
        <v>1476.1142071351601</v>
      </c>
      <c r="BP79" s="81">
        <v>813.94675859371205</v>
      </c>
      <c r="BQ79" s="81">
        <v>488.368055156227</v>
      </c>
      <c r="BR79" s="81">
        <v>1476.1142071351601</v>
      </c>
      <c r="BS79" s="81">
        <v>813.94675859371205</v>
      </c>
      <c r="BT79" s="81">
        <v>488.368055156227</v>
      </c>
      <c r="BU79" s="81">
        <v>78732.238350168496</v>
      </c>
      <c r="BV79" s="81">
        <f t="shared" si="39"/>
        <v>23619.671505050548</v>
      </c>
      <c r="BW79">
        <f t="shared" si="40"/>
        <v>2108.7345816216575</v>
      </c>
      <c r="BX79" s="255">
        <f t="shared" si="41"/>
        <v>8.9278742982126194E-2</v>
      </c>
      <c r="BY79" s="255"/>
    </row>
    <row r="80" spans="58:77" x14ac:dyDescent="0.25">
      <c r="BF80">
        <v>77</v>
      </c>
      <c r="BG80">
        <v>110</v>
      </c>
      <c r="BH80" t="s">
        <v>14</v>
      </c>
      <c r="BI80" t="s">
        <v>7</v>
      </c>
      <c r="BJ80" t="s">
        <v>73</v>
      </c>
      <c r="BK80">
        <v>283</v>
      </c>
      <c r="BL80" s="254">
        <v>1070.95281590387</v>
      </c>
      <c r="BM80" s="81">
        <v>644.44292126489802</v>
      </c>
      <c r="BN80" s="81">
        <v>386.66575275893803</v>
      </c>
      <c r="BO80" s="81">
        <v>1070.95281590387</v>
      </c>
      <c r="BP80" s="81">
        <v>644.44292126489802</v>
      </c>
      <c r="BQ80" s="81">
        <v>386.66575275893803</v>
      </c>
      <c r="BR80" s="81">
        <v>1070.95281590387</v>
      </c>
      <c r="BS80" s="81">
        <v>644.44292126489802</v>
      </c>
      <c r="BT80" s="81">
        <v>386.66575275893803</v>
      </c>
      <c r="BU80" s="81">
        <v>74210.322750039195</v>
      </c>
      <c r="BV80" s="81">
        <f t="shared" si="39"/>
        <v>22263.096825011758</v>
      </c>
      <c r="BW80">
        <f t="shared" si="40"/>
        <v>1529.9325941483858</v>
      </c>
      <c r="BX80" s="255">
        <f t="shared" si="41"/>
        <v>6.8720565075635107E-2</v>
      </c>
      <c r="BY80" s="255"/>
    </row>
    <row r="81" spans="58:77" x14ac:dyDescent="0.25">
      <c r="BF81">
        <v>78</v>
      </c>
      <c r="BG81">
        <v>110</v>
      </c>
      <c r="BH81" t="s">
        <v>14</v>
      </c>
      <c r="BI81" t="s">
        <v>15</v>
      </c>
      <c r="BJ81" t="s">
        <v>44</v>
      </c>
      <c r="BK81">
        <v>21494</v>
      </c>
      <c r="BL81" s="254">
        <v>138241.74172599599</v>
      </c>
      <c r="BM81" s="81">
        <v>55228.953885162802</v>
      </c>
      <c r="BN81" s="81">
        <v>33137.372331096798</v>
      </c>
      <c r="BO81" s="81">
        <v>138246.197678873</v>
      </c>
      <c r="BP81" s="81">
        <v>55228.953885162802</v>
      </c>
      <c r="BQ81" s="81">
        <v>33137.372331096798</v>
      </c>
      <c r="BR81" s="81">
        <v>138246.94034848301</v>
      </c>
      <c r="BS81" s="81">
        <v>55228.953885162802</v>
      </c>
      <c r="BT81" s="81">
        <v>33137.372331096798</v>
      </c>
      <c r="BU81" s="81">
        <v>10395218.8016493</v>
      </c>
      <c r="BV81" s="81">
        <f t="shared" si="39"/>
        <v>3118565.6404947899</v>
      </c>
      <c r="BW81">
        <f t="shared" si="40"/>
        <v>197488.20246570857</v>
      </c>
      <c r="BX81" s="255">
        <f t="shared" si="41"/>
        <v>6.3326613973203147E-2</v>
      </c>
      <c r="BY81" s="255"/>
    </row>
    <row r="82" spans="58:77" x14ac:dyDescent="0.25">
      <c r="BF82">
        <v>79</v>
      </c>
      <c r="BG82">
        <v>110</v>
      </c>
      <c r="BH82" t="s">
        <v>14</v>
      </c>
      <c r="BI82" t="s">
        <v>15</v>
      </c>
      <c r="BJ82" t="s">
        <v>52</v>
      </c>
      <c r="BK82">
        <v>34893</v>
      </c>
      <c r="BL82" s="254">
        <v>175052.53259565</v>
      </c>
      <c r="BM82" s="81">
        <v>65862.772572085203</v>
      </c>
      <c r="BN82" s="81">
        <v>39517.663543250797</v>
      </c>
      <c r="BO82" s="81">
        <v>175062.60860964001</v>
      </c>
      <c r="BP82" s="81">
        <v>65862.772572085203</v>
      </c>
      <c r="BQ82" s="81">
        <v>39517.663543250797</v>
      </c>
      <c r="BR82" s="81">
        <v>175067.42192163999</v>
      </c>
      <c r="BS82" s="81">
        <v>65862.772572085203</v>
      </c>
      <c r="BT82" s="81">
        <v>39517.663543250797</v>
      </c>
      <c r="BU82" s="81">
        <v>15774001.2423026</v>
      </c>
      <c r="BV82" s="81">
        <f t="shared" si="39"/>
        <v>4732200.3726907801</v>
      </c>
      <c r="BW82">
        <f t="shared" si="40"/>
        <v>250075.04656521432</v>
      </c>
      <c r="BX82" s="255">
        <f t="shared" si="41"/>
        <v>5.2845405280888172E-2</v>
      </c>
      <c r="BY82" s="255"/>
    </row>
    <row r="83" spans="58:77" x14ac:dyDescent="0.25">
      <c r="BF83">
        <v>80</v>
      </c>
      <c r="BG83">
        <v>110</v>
      </c>
      <c r="BH83" t="s">
        <v>14</v>
      </c>
      <c r="BI83" t="s">
        <v>15</v>
      </c>
      <c r="BJ83" t="s">
        <v>61</v>
      </c>
      <c r="BK83">
        <v>9446</v>
      </c>
      <c r="BL83" s="254">
        <v>52616.826843958297</v>
      </c>
      <c r="BM83" s="81">
        <v>22778.455003996802</v>
      </c>
      <c r="BN83" s="81">
        <v>13667.0730023981</v>
      </c>
      <c r="BO83" s="81">
        <v>52618.027443856103</v>
      </c>
      <c r="BP83" s="81">
        <v>22778.455003996802</v>
      </c>
      <c r="BQ83" s="81">
        <v>13667.0730023981</v>
      </c>
      <c r="BR83" s="81">
        <v>52618.027443856103</v>
      </c>
      <c r="BS83" s="81">
        <v>22778.455003996802</v>
      </c>
      <c r="BT83" s="81">
        <v>13667.0730023981</v>
      </c>
      <c r="BU83" s="81">
        <v>4261450.8443497503</v>
      </c>
      <c r="BV83" s="81">
        <f t="shared" si="39"/>
        <v>1278435.253304925</v>
      </c>
      <c r="BW83">
        <f t="shared" si="40"/>
        <v>75166.895491368996</v>
      </c>
      <c r="BX83" s="255">
        <f t="shared" si="41"/>
        <v>5.8796012779726292E-2</v>
      </c>
      <c r="BY83" s="255"/>
    </row>
    <row r="84" spans="58:77" x14ac:dyDescent="0.25">
      <c r="BF84">
        <v>81</v>
      </c>
      <c r="BG84">
        <v>110</v>
      </c>
      <c r="BH84" t="s">
        <v>14</v>
      </c>
      <c r="BI84" t="s">
        <v>15</v>
      </c>
      <c r="BJ84" t="s">
        <v>63</v>
      </c>
      <c r="BK84">
        <v>3386</v>
      </c>
      <c r="BL84" s="254">
        <v>19124.530422284501</v>
      </c>
      <c r="BM84" s="81">
        <v>7385.4558325968501</v>
      </c>
      <c r="BN84" s="81">
        <v>4431.2734995581204</v>
      </c>
      <c r="BO84" s="81">
        <v>19125.4363808419</v>
      </c>
      <c r="BP84" s="81">
        <v>7385.4558325968501</v>
      </c>
      <c r="BQ84" s="81">
        <v>4431.2734995581204</v>
      </c>
      <c r="BR84" s="81">
        <v>19125.4363808419</v>
      </c>
      <c r="BS84" s="81">
        <v>7385.4558325968501</v>
      </c>
      <c r="BT84" s="81">
        <v>4431.2734995581204</v>
      </c>
      <c r="BU84" s="81">
        <v>1568319.9363007899</v>
      </c>
      <c r="BV84" s="81">
        <f t="shared" si="39"/>
        <v>470495.98089023697</v>
      </c>
      <c r="BW84">
        <f t="shared" si="40"/>
        <v>27320.757746120718</v>
      </c>
      <c r="BX84" s="255">
        <f t="shared" si="41"/>
        <v>5.8067993895349418E-2</v>
      </c>
      <c r="BY84" s="255"/>
    </row>
    <row r="85" spans="58:77" x14ac:dyDescent="0.25">
      <c r="BF85">
        <v>82</v>
      </c>
      <c r="BG85">
        <v>110</v>
      </c>
      <c r="BH85" t="s">
        <v>14</v>
      </c>
      <c r="BI85" t="s">
        <v>15</v>
      </c>
      <c r="BJ85" t="s">
        <v>65</v>
      </c>
      <c r="BK85">
        <v>3087</v>
      </c>
      <c r="BL85" s="254">
        <v>13560.1576309269</v>
      </c>
      <c r="BM85" s="81">
        <v>4622.9500580168396</v>
      </c>
      <c r="BN85" s="81">
        <v>2773.7700348100998</v>
      </c>
      <c r="BO85" s="81">
        <v>13560.1576309269</v>
      </c>
      <c r="BP85" s="81">
        <v>4622.9500580168396</v>
      </c>
      <c r="BQ85" s="81">
        <v>2773.7700348100998</v>
      </c>
      <c r="BR85" s="81">
        <v>13560.1576309269</v>
      </c>
      <c r="BS85" s="81">
        <v>4622.9500580168396</v>
      </c>
      <c r="BT85" s="81">
        <v>2773.7700348100998</v>
      </c>
      <c r="BU85" s="81">
        <v>1475052.70444952</v>
      </c>
      <c r="BV85" s="81">
        <f t="shared" si="39"/>
        <v>442515.81133485597</v>
      </c>
      <c r="BW85">
        <f t="shared" si="40"/>
        <v>19371.653758467</v>
      </c>
      <c r="BX85" s="255">
        <f t="shared" si="41"/>
        <v>4.3776184403517923E-2</v>
      </c>
      <c r="BY85" s="255"/>
    </row>
    <row r="86" spans="58:77" x14ac:dyDescent="0.25">
      <c r="BF86">
        <v>83</v>
      </c>
      <c r="BG86">
        <v>110</v>
      </c>
      <c r="BH86" t="s">
        <v>14</v>
      </c>
      <c r="BI86" t="s">
        <v>15</v>
      </c>
      <c r="BJ86" t="s">
        <v>67</v>
      </c>
      <c r="BK86">
        <v>2381</v>
      </c>
      <c r="BL86" s="254">
        <v>11918.6378441171</v>
      </c>
      <c r="BM86" s="81">
        <v>4181.1201135135298</v>
      </c>
      <c r="BN86" s="81">
        <v>2508.6720681081301</v>
      </c>
      <c r="BO86" s="81">
        <v>11920.6907586171</v>
      </c>
      <c r="BP86" s="81">
        <v>4181.1201135135298</v>
      </c>
      <c r="BQ86" s="81">
        <v>2508.6720681081301</v>
      </c>
      <c r="BR86" s="81">
        <v>11920.7475778973</v>
      </c>
      <c r="BS86" s="81">
        <v>4181.1201135135298</v>
      </c>
      <c r="BT86" s="81">
        <v>2508.6720681081301</v>
      </c>
      <c r="BU86" s="81">
        <v>1086623.28324995</v>
      </c>
      <c r="BV86" s="81">
        <f t="shared" si="39"/>
        <v>325986.98497498501</v>
      </c>
      <c r="BW86">
        <f t="shared" si="40"/>
        <v>17026.62549159586</v>
      </c>
      <c r="BX86" s="255">
        <f t="shared" si="41"/>
        <v>5.2230997789382352E-2</v>
      </c>
      <c r="BY86" s="255"/>
    </row>
    <row r="87" spans="58:77" x14ac:dyDescent="0.25">
      <c r="BF87">
        <v>84</v>
      </c>
      <c r="BG87">
        <v>110</v>
      </c>
      <c r="BH87" t="s">
        <v>14</v>
      </c>
      <c r="BI87" t="s">
        <v>15</v>
      </c>
      <c r="BJ87" t="s">
        <v>69</v>
      </c>
      <c r="BK87">
        <v>3499</v>
      </c>
      <c r="BL87" s="254">
        <v>24632.272311418601</v>
      </c>
      <c r="BM87" s="81">
        <v>14786.842742994801</v>
      </c>
      <c r="BN87" s="81">
        <v>8872.1056457968207</v>
      </c>
      <c r="BO87" s="81">
        <v>24634.8684749188</v>
      </c>
      <c r="BP87" s="81">
        <v>14786.842742994801</v>
      </c>
      <c r="BQ87" s="81">
        <v>8872.1056457968207</v>
      </c>
      <c r="BR87" s="81">
        <v>24635.1540634628</v>
      </c>
      <c r="BS87" s="81">
        <v>14786.842742994801</v>
      </c>
      <c r="BT87" s="81">
        <v>8872.1056457968207</v>
      </c>
      <c r="BU87" s="81">
        <v>1407102.8897495701</v>
      </c>
      <c r="BV87" s="81">
        <f t="shared" si="39"/>
        <v>422130.86692487099</v>
      </c>
      <c r="BW87">
        <f t="shared" si="40"/>
        <v>35188.96044488372</v>
      </c>
      <c r="BX87" s="255">
        <f t="shared" si="41"/>
        <v>8.3360311225823006E-2</v>
      </c>
      <c r="BY87" s="255"/>
    </row>
    <row r="88" spans="58:77" x14ac:dyDescent="0.25">
      <c r="BF88">
        <v>85</v>
      </c>
      <c r="BG88">
        <v>110</v>
      </c>
      <c r="BH88" t="s">
        <v>14</v>
      </c>
      <c r="BI88" t="s">
        <v>15</v>
      </c>
      <c r="BJ88" t="s">
        <v>71</v>
      </c>
      <c r="BK88">
        <v>1399</v>
      </c>
      <c r="BL88" s="254">
        <v>7974.10234741575</v>
      </c>
      <c r="BM88" s="81">
        <v>4397.01394851438</v>
      </c>
      <c r="BN88" s="81">
        <v>2638.20836910863</v>
      </c>
      <c r="BO88" s="81">
        <v>7974.10234741575</v>
      </c>
      <c r="BP88" s="81">
        <v>4397.01394851438</v>
      </c>
      <c r="BQ88" s="81">
        <v>2638.20836910863</v>
      </c>
      <c r="BR88" s="81">
        <v>7974.10234741575</v>
      </c>
      <c r="BS88" s="81">
        <v>4397.01394851438</v>
      </c>
      <c r="BT88" s="81">
        <v>2638.20836910863</v>
      </c>
      <c r="BU88" s="81">
        <v>515512.16404995997</v>
      </c>
      <c r="BV88" s="81">
        <f t="shared" si="39"/>
        <v>154653.64921498799</v>
      </c>
      <c r="BW88">
        <f t="shared" si="40"/>
        <v>11391.574782022501</v>
      </c>
      <c r="BX88" s="255">
        <f t="shared" si="41"/>
        <v>7.3658622605062368E-2</v>
      </c>
      <c r="BY88" s="255"/>
    </row>
    <row r="89" spans="58:77" x14ac:dyDescent="0.25">
      <c r="BF89">
        <v>86</v>
      </c>
      <c r="BG89">
        <v>110</v>
      </c>
      <c r="BH89" t="s">
        <v>14</v>
      </c>
      <c r="BI89" t="s">
        <v>15</v>
      </c>
      <c r="BJ89" t="s">
        <v>73</v>
      </c>
      <c r="BK89">
        <v>1503</v>
      </c>
      <c r="BL89" s="254">
        <v>5925.3433101769297</v>
      </c>
      <c r="BM89" s="81">
        <v>3565.5590942958702</v>
      </c>
      <c r="BN89" s="81">
        <v>2139.3354565775198</v>
      </c>
      <c r="BO89" s="81">
        <v>5925.3433101769297</v>
      </c>
      <c r="BP89" s="81">
        <v>3565.5590942958702</v>
      </c>
      <c r="BQ89" s="81">
        <v>2139.3354565775198</v>
      </c>
      <c r="BR89" s="81">
        <v>5925.3433101769297</v>
      </c>
      <c r="BS89" s="81">
        <v>3565.5590942958702</v>
      </c>
      <c r="BT89" s="81">
        <v>2139.3354565775198</v>
      </c>
      <c r="BU89" s="81">
        <v>579126.884200359</v>
      </c>
      <c r="BV89" s="81">
        <f t="shared" si="39"/>
        <v>173738.06526010769</v>
      </c>
      <c r="BW89">
        <f t="shared" si="40"/>
        <v>8464.7761573956141</v>
      </c>
      <c r="BX89" s="255">
        <f t="shared" si="41"/>
        <v>4.8721482794934906E-2</v>
      </c>
      <c r="BY89" s="255"/>
    </row>
    <row r="90" spans="58:77" x14ac:dyDescent="0.25">
      <c r="BF90">
        <v>87</v>
      </c>
      <c r="BG90">
        <v>120</v>
      </c>
      <c r="BH90" t="s">
        <v>8</v>
      </c>
      <c r="BI90" t="s">
        <v>7</v>
      </c>
      <c r="BJ90" t="s">
        <v>44</v>
      </c>
      <c r="BK90">
        <v>881</v>
      </c>
      <c r="BL90" s="254">
        <v>5739.9959198768101</v>
      </c>
      <c r="BM90" s="81">
        <v>2406.8314350120299</v>
      </c>
      <c r="BN90" s="81">
        <v>1444.09886100721</v>
      </c>
      <c r="BO90" s="81">
        <v>5739.9959198768101</v>
      </c>
      <c r="BP90" s="81">
        <v>2406.8314350120299</v>
      </c>
      <c r="BQ90" s="81">
        <v>1444.09886100721</v>
      </c>
      <c r="BR90" s="81">
        <v>5739.9959198768101</v>
      </c>
      <c r="BS90" s="81">
        <v>2406.8314350120299</v>
      </c>
      <c r="BT90" s="81">
        <v>1444.09886100721</v>
      </c>
      <c r="BU90" s="81">
        <v>157178.77860019699</v>
      </c>
      <c r="BV90" s="81">
        <f t="shared" si="39"/>
        <v>47153.633580059097</v>
      </c>
      <c r="BW90">
        <f t="shared" si="40"/>
        <v>8199.994171252587</v>
      </c>
      <c r="BX90" s="255">
        <f t="shared" si="41"/>
        <v>0.17389951841845547</v>
      </c>
      <c r="BY90" s="255"/>
    </row>
    <row r="91" spans="58:77" x14ac:dyDescent="0.25">
      <c r="BF91">
        <v>88</v>
      </c>
      <c r="BG91">
        <v>120</v>
      </c>
      <c r="BH91" t="s">
        <v>8</v>
      </c>
      <c r="BI91" t="s">
        <v>7</v>
      </c>
      <c r="BJ91" t="s">
        <v>52</v>
      </c>
      <c r="BK91">
        <v>10003</v>
      </c>
      <c r="BL91" s="254">
        <v>42740.263914949901</v>
      </c>
      <c r="BM91" s="81">
        <v>15821.489564981301</v>
      </c>
      <c r="BN91" s="81">
        <v>9492.8937389888797</v>
      </c>
      <c r="BO91" s="81">
        <v>42741.342235913202</v>
      </c>
      <c r="BP91" s="81">
        <v>15821.489564981301</v>
      </c>
      <c r="BQ91" s="81">
        <v>9492.8937389888797</v>
      </c>
      <c r="BR91" s="81">
        <v>42741.342235913202</v>
      </c>
      <c r="BS91" s="81">
        <v>15821.489564981301</v>
      </c>
      <c r="BT91" s="81">
        <v>9492.8937389888797</v>
      </c>
      <c r="BU91" s="81">
        <v>1173888.83420027</v>
      </c>
      <c r="BV91" s="81">
        <f t="shared" si="39"/>
        <v>352166.65026008099</v>
      </c>
      <c r="BW91">
        <f t="shared" si="40"/>
        <v>61057.519878499865</v>
      </c>
      <c r="BX91" s="255">
        <f t="shared" si="41"/>
        <v>0.17337678009376487</v>
      </c>
      <c r="BY91" s="255"/>
    </row>
    <row r="92" spans="58:77" x14ac:dyDescent="0.25">
      <c r="BF92">
        <v>89</v>
      </c>
      <c r="BG92">
        <v>120</v>
      </c>
      <c r="BH92" t="s">
        <v>8</v>
      </c>
      <c r="BI92" t="s">
        <v>7</v>
      </c>
      <c r="BJ92" t="s">
        <v>61</v>
      </c>
      <c r="BK92">
        <v>11235</v>
      </c>
      <c r="BL92" s="254">
        <v>46452.609312926899</v>
      </c>
      <c r="BM92" s="81">
        <v>19548.420703973901</v>
      </c>
      <c r="BN92" s="81">
        <v>11729.0524223843</v>
      </c>
      <c r="BO92" s="81">
        <v>46456.735006543502</v>
      </c>
      <c r="BP92" s="81">
        <v>19548.420703973901</v>
      </c>
      <c r="BQ92" s="81">
        <v>11729.0524223843</v>
      </c>
      <c r="BR92" s="81">
        <v>46457.104404103004</v>
      </c>
      <c r="BS92" s="81">
        <v>19548.420703973901</v>
      </c>
      <c r="BT92" s="81">
        <v>11729.0524223843</v>
      </c>
      <c r="BU92" s="81">
        <v>1366888.92909938</v>
      </c>
      <c r="BV92" s="81">
        <f t="shared" si="39"/>
        <v>410066.67872981401</v>
      </c>
      <c r="BW92">
        <f t="shared" si="40"/>
        <v>66360.870447038425</v>
      </c>
      <c r="BX92" s="255">
        <f t="shared" si="41"/>
        <v>0.16182946308291116</v>
      </c>
      <c r="BY92" s="255"/>
    </row>
    <row r="93" spans="58:77" x14ac:dyDescent="0.25">
      <c r="BF93">
        <v>90</v>
      </c>
      <c r="BG93">
        <v>120</v>
      </c>
      <c r="BH93" t="s">
        <v>8</v>
      </c>
      <c r="BI93" t="s">
        <v>7</v>
      </c>
      <c r="BJ93" t="s">
        <v>63</v>
      </c>
      <c r="BK93">
        <v>6182</v>
      </c>
      <c r="BL93" s="254">
        <v>25371.907403388901</v>
      </c>
      <c r="BM93" s="81">
        <v>9860.4460510653898</v>
      </c>
      <c r="BN93" s="81">
        <v>5916.2676306392596</v>
      </c>
      <c r="BO93" s="81">
        <v>25371.907403388901</v>
      </c>
      <c r="BP93" s="81">
        <v>9860.4460510653898</v>
      </c>
      <c r="BQ93" s="81">
        <v>5916.2676306392596</v>
      </c>
      <c r="BR93" s="81">
        <v>25371.907403388901</v>
      </c>
      <c r="BS93" s="81">
        <v>9860.4460510653898</v>
      </c>
      <c r="BT93" s="81">
        <v>5916.2676306392596</v>
      </c>
      <c r="BU93" s="81">
        <v>890379.26304944698</v>
      </c>
      <c r="BV93" s="81">
        <f t="shared" si="39"/>
        <v>267113.77891483408</v>
      </c>
      <c r="BW93">
        <f t="shared" si="40"/>
        <v>36245.582004841286</v>
      </c>
      <c r="BX93" s="255">
        <f t="shared" si="41"/>
        <v>0.13569341930652609</v>
      </c>
      <c r="BY93" s="255"/>
    </row>
    <row r="94" spans="58:77" x14ac:dyDescent="0.25">
      <c r="BF94">
        <v>91</v>
      </c>
      <c r="BG94">
        <v>120</v>
      </c>
      <c r="BH94" t="s">
        <v>8</v>
      </c>
      <c r="BI94" t="s">
        <v>7</v>
      </c>
      <c r="BJ94" t="s">
        <v>65</v>
      </c>
      <c r="BK94">
        <v>9541</v>
      </c>
      <c r="BL94" s="254">
        <v>30706.834037095501</v>
      </c>
      <c r="BM94" s="81">
        <v>10947.4014989387</v>
      </c>
      <c r="BN94" s="81">
        <v>6568.4408993632396</v>
      </c>
      <c r="BO94" s="81">
        <v>30708.674005567202</v>
      </c>
      <c r="BP94" s="81">
        <v>10947.4014989387</v>
      </c>
      <c r="BQ94" s="81">
        <v>6568.4408993632396</v>
      </c>
      <c r="BR94" s="81">
        <v>30709.069907363799</v>
      </c>
      <c r="BS94" s="81">
        <v>10947.4014989387</v>
      </c>
      <c r="BT94" s="81">
        <v>6568.4408993632396</v>
      </c>
      <c r="BU94" s="81">
        <v>1807084.3221497601</v>
      </c>
      <c r="BV94" s="81">
        <f t="shared" si="39"/>
        <v>542125.29664492805</v>
      </c>
      <c r="BW94">
        <f t="shared" si="40"/>
        <v>43866.905767279291</v>
      </c>
      <c r="BX94" s="255">
        <f t="shared" si="41"/>
        <v>8.0916544641543423E-2</v>
      </c>
      <c r="BY94" s="255"/>
    </row>
    <row r="95" spans="58:77" x14ac:dyDescent="0.25">
      <c r="BF95">
        <v>92</v>
      </c>
      <c r="BG95">
        <v>120</v>
      </c>
      <c r="BH95" t="s">
        <v>8</v>
      </c>
      <c r="BI95" t="s">
        <v>7</v>
      </c>
      <c r="BJ95" t="s">
        <v>67</v>
      </c>
      <c r="BK95">
        <v>2772</v>
      </c>
      <c r="BL95" s="254">
        <v>8262.4635375223297</v>
      </c>
      <c r="BM95" s="81">
        <v>3510.0511338760298</v>
      </c>
      <c r="BN95" s="81">
        <v>2106.0306803256199</v>
      </c>
      <c r="BO95" s="81">
        <v>8263.2814350224908</v>
      </c>
      <c r="BP95" s="81">
        <v>3510.0511338760298</v>
      </c>
      <c r="BQ95" s="81">
        <v>2106.0306803256199</v>
      </c>
      <c r="BR95" s="81">
        <v>8263.2949064250806</v>
      </c>
      <c r="BS95" s="81">
        <v>3510.0511338760298</v>
      </c>
      <c r="BT95" s="81">
        <v>2106.0306803256199</v>
      </c>
      <c r="BU95" s="81">
        <v>560494.109250254</v>
      </c>
      <c r="BV95" s="81">
        <f t="shared" si="39"/>
        <v>168148.23277507621</v>
      </c>
      <c r="BW95">
        <f t="shared" si="40"/>
        <v>11803.519339317614</v>
      </c>
      <c r="BX95" s="255">
        <f t="shared" si="41"/>
        <v>7.0197106115926972E-2</v>
      </c>
      <c r="BY95" s="255"/>
    </row>
    <row r="96" spans="58:77" x14ac:dyDescent="0.25">
      <c r="BF96">
        <v>93</v>
      </c>
      <c r="BG96">
        <v>120</v>
      </c>
      <c r="BH96" t="s">
        <v>8</v>
      </c>
      <c r="BI96" t="s">
        <v>7</v>
      </c>
      <c r="BJ96" t="s">
        <v>69</v>
      </c>
      <c r="BK96">
        <v>2398</v>
      </c>
      <c r="BL96" s="254">
        <v>11742.560651338201</v>
      </c>
      <c r="BM96" s="81">
        <v>7031.8580368659004</v>
      </c>
      <c r="BN96" s="81">
        <v>4219.1148221195499</v>
      </c>
      <c r="BO96" s="81">
        <v>11743.532688314101</v>
      </c>
      <c r="BP96" s="81">
        <v>7031.8580368659004</v>
      </c>
      <c r="BQ96" s="81">
        <v>4219.1148221195499</v>
      </c>
      <c r="BR96" s="81">
        <v>11743.532688314101</v>
      </c>
      <c r="BS96" s="81">
        <v>7031.8580368659004</v>
      </c>
      <c r="BT96" s="81">
        <v>4219.1148221195499</v>
      </c>
      <c r="BU96" s="81">
        <v>423968.66315018601</v>
      </c>
      <c r="BV96" s="81">
        <f t="shared" si="39"/>
        <v>127190.5989450558</v>
      </c>
      <c r="BW96">
        <f t="shared" si="40"/>
        <v>16775.08664476886</v>
      </c>
      <c r="BX96" s="255">
        <f t="shared" si="41"/>
        <v>0.13188935962173914</v>
      </c>
      <c r="BY96" s="255"/>
    </row>
    <row r="97" spans="58:77" x14ac:dyDescent="0.25">
      <c r="BF97">
        <v>94</v>
      </c>
      <c r="BG97">
        <v>120</v>
      </c>
      <c r="BH97" t="s">
        <v>8</v>
      </c>
      <c r="BI97" t="s">
        <v>7</v>
      </c>
      <c r="BJ97" t="s">
        <v>71</v>
      </c>
      <c r="BK97">
        <v>1439</v>
      </c>
      <c r="BL97" s="254">
        <v>5424.1738011467696</v>
      </c>
      <c r="BM97" s="81">
        <v>3078.16056427083</v>
      </c>
      <c r="BN97" s="81">
        <v>1846.89633856251</v>
      </c>
      <c r="BO97" s="81">
        <v>5424.1738011467696</v>
      </c>
      <c r="BP97" s="81">
        <v>3078.16056427083</v>
      </c>
      <c r="BQ97" s="81">
        <v>1846.89633856251</v>
      </c>
      <c r="BR97" s="81">
        <v>5424.1738011467696</v>
      </c>
      <c r="BS97" s="81">
        <v>3078.16056427083</v>
      </c>
      <c r="BT97" s="81">
        <v>1846.89633856251</v>
      </c>
      <c r="BU97" s="81">
        <v>288055.435950168</v>
      </c>
      <c r="BV97" s="81">
        <f t="shared" si="39"/>
        <v>86416.630785050394</v>
      </c>
      <c r="BW97">
        <f t="shared" si="40"/>
        <v>7748.8197159239571</v>
      </c>
      <c r="BX97" s="255">
        <f t="shared" si="41"/>
        <v>8.9668153520102989E-2</v>
      </c>
      <c r="BY97" s="255"/>
    </row>
    <row r="98" spans="58:77" x14ac:dyDescent="0.25">
      <c r="BF98">
        <v>95</v>
      </c>
      <c r="BG98">
        <v>120</v>
      </c>
      <c r="BH98" t="s">
        <v>8</v>
      </c>
      <c r="BI98" t="s">
        <v>7</v>
      </c>
      <c r="BJ98" t="s">
        <v>73</v>
      </c>
      <c r="BK98">
        <v>706</v>
      </c>
      <c r="BL98" s="254">
        <v>1807.75543644856</v>
      </c>
      <c r="BM98" s="81">
        <v>1136.3366954764399</v>
      </c>
      <c r="BN98" s="81">
        <v>681.80201728586803</v>
      </c>
      <c r="BO98" s="81">
        <v>1807.75543644856</v>
      </c>
      <c r="BP98" s="81">
        <v>1136.3366954764399</v>
      </c>
      <c r="BQ98" s="81">
        <v>681.80201728586803</v>
      </c>
      <c r="BR98" s="81">
        <v>1807.75543644856</v>
      </c>
      <c r="BS98" s="81">
        <v>1136.3366954764399</v>
      </c>
      <c r="BT98" s="81">
        <v>681.80201728586803</v>
      </c>
      <c r="BU98" s="81">
        <v>120428.54514982599</v>
      </c>
      <c r="BV98" s="81">
        <f t="shared" si="39"/>
        <v>36128.5635449478</v>
      </c>
      <c r="BW98">
        <f t="shared" si="40"/>
        <v>2582.507766355086</v>
      </c>
      <c r="BX98" s="255">
        <f t="shared" si="41"/>
        <v>7.1481053021722543E-2</v>
      </c>
      <c r="BY98" s="255"/>
    </row>
    <row r="99" spans="58:77" x14ac:dyDescent="0.25">
      <c r="BF99">
        <v>96</v>
      </c>
      <c r="BG99">
        <v>120</v>
      </c>
      <c r="BH99" t="s">
        <v>8</v>
      </c>
      <c r="BI99" t="s">
        <v>15</v>
      </c>
      <c r="BJ99" t="s">
        <v>44</v>
      </c>
      <c r="BK99">
        <v>2360</v>
      </c>
      <c r="BL99" s="254">
        <v>13445.0278863475</v>
      </c>
      <c r="BM99" s="81">
        <v>5637.9174274801198</v>
      </c>
      <c r="BN99" s="81">
        <v>3382.7504564880701</v>
      </c>
      <c r="BO99" s="81">
        <v>13445.7372292782</v>
      </c>
      <c r="BP99" s="81">
        <v>5637.9174274801198</v>
      </c>
      <c r="BQ99" s="81">
        <v>3382.7504564880701</v>
      </c>
      <c r="BR99" s="81">
        <v>13445.7372292782</v>
      </c>
      <c r="BS99" s="81">
        <v>5637.9174274801198</v>
      </c>
      <c r="BT99" s="81">
        <v>3382.7504564880701</v>
      </c>
      <c r="BU99" s="81">
        <v>491144.48409983201</v>
      </c>
      <c r="BV99" s="81">
        <f t="shared" si="39"/>
        <v>147343.3452299496</v>
      </c>
      <c r="BW99">
        <f t="shared" si="40"/>
        <v>19207.182694782143</v>
      </c>
      <c r="BX99" s="255">
        <f t="shared" si="41"/>
        <v>0.1303566351422705</v>
      </c>
      <c r="BY99" s="255"/>
    </row>
    <row r="100" spans="58:77" x14ac:dyDescent="0.25">
      <c r="BF100">
        <v>97</v>
      </c>
      <c r="BG100">
        <v>120</v>
      </c>
      <c r="BH100" t="s">
        <v>8</v>
      </c>
      <c r="BI100" t="s">
        <v>15</v>
      </c>
      <c r="BJ100" t="s">
        <v>52</v>
      </c>
      <c r="BK100">
        <v>18032</v>
      </c>
      <c r="BL100" s="254">
        <v>84032.805322399596</v>
      </c>
      <c r="BM100" s="81">
        <v>31106.279844607499</v>
      </c>
      <c r="BN100" s="81">
        <v>18663.7679067647</v>
      </c>
      <c r="BO100" s="81">
        <v>84032.805322399596</v>
      </c>
      <c r="BP100" s="81">
        <v>31106.279844607499</v>
      </c>
      <c r="BQ100" s="81">
        <v>18663.7679067647</v>
      </c>
      <c r="BR100" s="81">
        <v>84032.805322399596</v>
      </c>
      <c r="BS100" s="81">
        <v>31106.279844607499</v>
      </c>
      <c r="BT100" s="81">
        <v>18663.7679067647</v>
      </c>
      <c r="BU100" s="81">
        <v>2855178.5929998402</v>
      </c>
      <c r="BV100" s="81">
        <f t="shared" si="39"/>
        <v>856553.57789995207</v>
      </c>
      <c r="BW100">
        <f t="shared" si="40"/>
        <v>120046.86474628515</v>
      </c>
      <c r="BX100" s="255">
        <f t="shared" si="41"/>
        <v>0.14015102831116419</v>
      </c>
      <c r="BY100" s="255"/>
    </row>
    <row r="101" spans="58:77" x14ac:dyDescent="0.25">
      <c r="BF101">
        <v>98</v>
      </c>
      <c r="BG101">
        <v>120</v>
      </c>
      <c r="BH101" t="s">
        <v>8</v>
      </c>
      <c r="BI101" t="s">
        <v>15</v>
      </c>
      <c r="BJ101" t="s">
        <v>61</v>
      </c>
      <c r="BK101">
        <v>17104</v>
      </c>
      <c r="BL101" s="254">
        <v>78693.524874180293</v>
      </c>
      <c r="BM101" s="81">
        <v>33116.119252468503</v>
      </c>
      <c r="BN101" s="81">
        <v>19869.671551480798</v>
      </c>
      <c r="BO101" s="81">
        <v>78700.936145595406</v>
      </c>
      <c r="BP101" s="81">
        <v>33116.119252468503</v>
      </c>
      <c r="BQ101" s="81">
        <v>19869.671551480798</v>
      </c>
      <c r="BR101" s="81">
        <v>78700.936145595406</v>
      </c>
      <c r="BS101" s="81">
        <v>33116.119252468503</v>
      </c>
      <c r="BT101" s="81">
        <v>19869.671551480798</v>
      </c>
      <c r="BU101" s="81">
        <v>2470536.9099005801</v>
      </c>
      <c r="BV101" s="81">
        <f t="shared" si="39"/>
        <v>741161.07297017402</v>
      </c>
      <c r="BW101">
        <f t="shared" si="40"/>
        <v>112419.321248829</v>
      </c>
      <c r="BX101" s="255">
        <f t="shared" si="41"/>
        <v>0.15168001308853549</v>
      </c>
      <c r="BY101" s="255"/>
    </row>
    <row r="102" spans="58:77" x14ac:dyDescent="0.25">
      <c r="BF102">
        <v>99</v>
      </c>
      <c r="BG102">
        <v>120</v>
      </c>
      <c r="BH102" t="s">
        <v>8</v>
      </c>
      <c r="BI102" t="s">
        <v>15</v>
      </c>
      <c r="BJ102" t="s">
        <v>63</v>
      </c>
      <c r="BK102">
        <v>18975</v>
      </c>
      <c r="BL102" s="254">
        <v>82661.197213491803</v>
      </c>
      <c r="BM102" s="81">
        <v>32125.264415543301</v>
      </c>
      <c r="BN102" s="81">
        <v>19275.158649326098</v>
      </c>
      <c r="BO102" s="81">
        <v>82661.497242559402</v>
      </c>
      <c r="BP102" s="81">
        <v>32125.264415543301</v>
      </c>
      <c r="BQ102" s="81">
        <v>19275.158649326098</v>
      </c>
      <c r="BR102" s="81">
        <v>82661.497242559402</v>
      </c>
      <c r="BS102" s="81">
        <v>32125.264415543301</v>
      </c>
      <c r="BT102" s="81">
        <v>19275.158649326098</v>
      </c>
      <c r="BU102" s="81">
        <v>3060354.9489027699</v>
      </c>
      <c r="BV102" s="81">
        <f t="shared" si="39"/>
        <v>918106.48467083101</v>
      </c>
      <c r="BW102">
        <f t="shared" si="40"/>
        <v>118087.42459070259</v>
      </c>
      <c r="BX102" s="255">
        <f t="shared" si="41"/>
        <v>0.12862061924444473</v>
      </c>
      <c r="BY102" s="255"/>
    </row>
    <row r="103" spans="58:77" x14ac:dyDescent="0.25">
      <c r="BF103">
        <v>100</v>
      </c>
      <c r="BG103">
        <v>120</v>
      </c>
      <c r="BH103" t="s">
        <v>8</v>
      </c>
      <c r="BI103" t="s">
        <v>15</v>
      </c>
      <c r="BJ103" t="s">
        <v>65</v>
      </c>
      <c r="BK103">
        <v>54059</v>
      </c>
      <c r="BL103" s="254">
        <v>186725.401800172</v>
      </c>
      <c r="BM103" s="81">
        <v>66565.298844485296</v>
      </c>
      <c r="BN103" s="81">
        <v>39939.1793066924</v>
      </c>
      <c r="BO103" s="81">
        <v>186725.444921163</v>
      </c>
      <c r="BP103" s="81">
        <v>66565.298844485296</v>
      </c>
      <c r="BQ103" s="81">
        <v>39939.1793066924</v>
      </c>
      <c r="BR103" s="81">
        <v>186725.444921163</v>
      </c>
      <c r="BS103" s="81">
        <v>66565.298844485296</v>
      </c>
      <c r="BT103" s="81">
        <v>39939.1793066924</v>
      </c>
      <c r="BU103" s="81">
        <v>11707902.2410971</v>
      </c>
      <c r="BV103" s="81">
        <f t="shared" si="39"/>
        <v>3512370.6723291301</v>
      </c>
      <c r="BW103">
        <f t="shared" si="40"/>
        <v>266750.57400024572</v>
      </c>
      <c r="BX103" s="255">
        <f t="shared" si="41"/>
        <v>7.5946020191359112E-2</v>
      </c>
      <c r="BY103" s="255"/>
    </row>
    <row r="104" spans="58:77" x14ac:dyDescent="0.25">
      <c r="BF104">
        <v>101</v>
      </c>
      <c r="BG104">
        <v>120</v>
      </c>
      <c r="BH104" t="s">
        <v>8</v>
      </c>
      <c r="BI104" t="s">
        <v>15</v>
      </c>
      <c r="BJ104" t="s">
        <v>67</v>
      </c>
      <c r="BK104">
        <v>27495</v>
      </c>
      <c r="BL104" s="254">
        <v>85693.280604247193</v>
      </c>
      <c r="BM104" s="81">
        <v>36400.467387000303</v>
      </c>
      <c r="BN104" s="81">
        <v>21840.280432200201</v>
      </c>
      <c r="BO104" s="81">
        <v>85693.280604247193</v>
      </c>
      <c r="BP104" s="81">
        <v>36400.467387000303</v>
      </c>
      <c r="BQ104" s="81">
        <v>21840.280432200201</v>
      </c>
      <c r="BR104" s="81">
        <v>85693.280604247193</v>
      </c>
      <c r="BS104" s="81">
        <v>36400.467387000303</v>
      </c>
      <c r="BT104" s="81">
        <v>21840.280432200201</v>
      </c>
      <c r="BU104" s="81">
        <v>6099955.3125986001</v>
      </c>
      <c r="BV104" s="81">
        <f t="shared" si="39"/>
        <v>1829986.59377958</v>
      </c>
      <c r="BW104">
        <f t="shared" si="40"/>
        <v>122418.97229178171</v>
      </c>
      <c r="BX104" s="255">
        <f t="shared" si="41"/>
        <v>6.689610334190621E-2</v>
      </c>
      <c r="BY104" s="255"/>
    </row>
    <row r="105" spans="58:77" x14ac:dyDescent="0.25">
      <c r="BF105">
        <v>102</v>
      </c>
      <c r="BG105">
        <v>120</v>
      </c>
      <c r="BH105" t="s">
        <v>8</v>
      </c>
      <c r="BI105" t="s">
        <v>15</v>
      </c>
      <c r="BJ105" t="s">
        <v>69</v>
      </c>
      <c r="BK105">
        <v>24466</v>
      </c>
      <c r="BL105" s="254">
        <v>126484.076023368</v>
      </c>
      <c r="BM105" s="81">
        <v>75739.476771140893</v>
      </c>
      <c r="BN105" s="81">
        <v>45443.686062685803</v>
      </c>
      <c r="BO105" s="81">
        <v>126487.570527048</v>
      </c>
      <c r="BP105" s="81">
        <v>75739.476771140893</v>
      </c>
      <c r="BQ105" s="81">
        <v>45443.686062685803</v>
      </c>
      <c r="BR105" s="81">
        <v>126488.478094208</v>
      </c>
      <c r="BS105" s="81">
        <v>75739.476771140893</v>
      </c>
      <c r="BT105" s="81">
        <v>45443.686062685803</v>
      </c>
      <c r="BU105" s="81">
        <v>5139093.2052515596</v>
      </c>
      <c r="BV105" s="81">
        <f t="shared" si="39"/>
        <v>1541727.9615754678</v>
      </c>
      <c r="BW105">
        <f t="shared" si="40"/>
        <v>180691.53717624003</v>
      </c>
      <c r="BX105" s="255">
        <f t="shared" si="41"/>
        <v>0.11720066164694461</v>
      </c>
      <c r="BY105" s="255"/>
    </row>
    <row r="106" spans="58:77" x14ac:dyDescent="0.25">
      <c r="BF106">
        <v>103</v>
      </c>
      <c r="BG106">
        <v>120</v>
      </c>
      <c r="BH106" t="s">
        <v>8</v>
      </c>
      <c r="BI106" t="s">
        <v>15</v>
      </c>
      <c r="BJ106" t="s">
        <v>71</v>
      </c>
      <c r="BK106">
        <v>8052</v>
      </c>
      <c r="BL106" s="254">
        <v>33153.5739830565</v>
      </c>
      <c r="BM106" s="81">
        <v>18814.298313543401</v>
      </c>
      <c r="BN106" s="81">
        <v>11288.578988126001</v>
      </c>
      <c r="BO106" s="81">
        <v>33153.5739830565</v>
      </c>
      <c r="BP106" s="81">
        <v>18814.298313543401</v>
      </c>
      <c r="BQ106" s="81">
        <v>11288.578988126001</v>
      </c>
      <c r="BR106" s="81">
        <v>33153.5739830565</v>
      </c>
      <c r="BS106" s="81">
        <v>18814.298313543401</v>
      </c>
      <c r="BT106" s="81">
        <v>11288.578988126001</v>
      </c>
      <c r="BU106" s="81">
        <v>1816448.9891991101</v>
      </c>
      <c r="BV106" s="81">
        <f t="shared" si="39"/>
        <v>544934.69675973302</v>
      </c>
      <c r="BW106">
        <f t="shared" si="40"/>
        <v>47362.248547223571</v>
      </c>
      <c r="BX106" s="255">
        <f t="shared" si="41"/>
        <v>8.6913622547521593E-2</v>
      </c>
      <c r="BY106" s="255"/>
    </row>
    <row r="107" spans="58:77" x14ac:dyDescent="0.25">
      <c r="BF107">
        <v>104</v>
      </c>
      <c r="BG107">
        <v>120</v>
      </c>
      <c r="BH107" t="s">
        <v>8</v>
      </c>
      <c r="BI107" t="s">
        <v>15</v>
      </c>
      <c r="BJ107" t="s">
        <v>73</v>
      </c>
      <c r="BK107">
        <v>6139</v>
      </c>
      <c r="BL107" s="254">
        <v>17166.4105414556</v>
      </c>
      <c r="BM107" s="81">
        <v>10790.951230073601</v>
      </c>
      <c r="BN107" s="81">
        <v>6474.57073804421</v>
      </c>
      <c r="BO107" s="81">
        <v>17166.919653543198</v>
      </c>
      <c r="BP107" s="81">
        <v>10790.951230073601</v>
      </c>
      <c r="BQ107" s="81">
        <v>6474.57073804421</v>
      </c>
      <c r="BR107" s="81">
        <v>17166.919653543198</v>
      </c>
      <c r="BS107" s="81">
        <v>10790.951230073601</v>
      </c>
      <c r="BT107" s="81">
        <v>6474.57073804421</v>
      </c>
      <c r="BU107" s="81">
        <v>1435672.6526496101</v>
      </c>
      <c r="BV107" s="81">
        <f t="shared" si="39"/>
        <v>430701.79579488299</v>
      </c>
      <c r="BW107">
        <f t="shared" si="40"/>
        <v>24523.443630650858</v>
      </c>
      <c r="BX107" s="255">
        <f t="shared" si="41"/>
        <v>5.6938336152956001E-2</v>
      </c>
      <c r="BY107" s="255"/>
    </row>
    <row r="108" spans="58:77" x14ac:dyDescent="0.25">
      <c r="BF108">
        <v>105</v>
      </c>
      <c r="BG108">
        <v>120</v>
      </c>
      <c r="BH108" t="s">
        <v>11</v>
      </c>
      <c r="BI108" t="s">
        <v>7</v>
      </c>
      <c r="BJ108" t="s">
        <v>44</v>
      </c>
      <c r="BK108">
        <v>801</v>
      </c>
      <c r="BL108" s="254">
        <v>4500.7295530292004</v>
      </c>
      <c r="BM108" s="81">
        <v>1887.1960050018299</v>
      </c>
      <c r="BN108" s="81">
        <v>1132.3176030011</v>
      </c>
      <c r="BO108" s="81">
        <v>4500.7295530292004</v>
      </c>
      <c r="BP108" s="81">
        <v>1887.1960050018299</v>
      </c>
      <c r="BQ108" s="81">
        <v>1132.3176030011</v>
      </c>
      <c r="BR108" s="81">
        <v>4500.7295530292004</v>
      </c>
      <c r="BS108" s="81">
        <v>1887.1960050018299</v>
      </c>
      <c r="BT108" s="81">
        <v>1132.3176030011</v>
      </c>
      <c r="BU108" s="81">
        <v>140870.26959999101</v>
      </c>
      <c r="BV108" s="81">
        <f t="shared" si="39"/>
        <v>42261.080879997302</v>
      </c>
      <c r="BW108">
        <f t="shared" si="40"/>
        <v>6429.6136471845721</v>
      </c>
      <c r="BX108" s="255">
        <f t="shared" si="41"/>
        <v>0.15214030292887726</v>
      </c>
      <c r="BY108" s="255"/>
    </row>
    <row r="109" spans="58:77" x14ac:dyDescent="0.25">
      <c r="BF109">
        <v>106</v>
      </c>
      <c r="BG109">
        <v>120</v>
      </c>
      <c r="BH109" t="s">
        <v>11</v>
      </c>
      <c r="BI109" t="s">
        <v>7</v>
      </c>
      <c r="BJ109" t="s">
        <v>52</v>
      </c>
      <c r="BK109">
        <v>7992</v>
      </c>
      <c r="BL109" s="254">
        <v>37265.514862073098</v>
      </c>
      <c r="BM109" s="81">
        <v>13796.498490839</v>
      </c>
      <c r="BN109" s="81">
        <v>8277.8990945035002</v>
      </c>
      <c r="BO109" s="81">
        <v>37269.944059874098</v>
      </c>
      <c r="BP109" s="81">
        <v>13796.498490839</v>
      </c>
      <c r="BQ109" s="81">
        <v>8277.8990945035002</v>
      </c>
      <c r="BR109" s="81">
        <v>37270.881558420901</v>
      </c>
      <c r="BS109" s="81">
        <v>13796.498490839</v>
      </c>
      <c r="BT109" s="81">
        <v>8277.8990945035002</v>
      </c>
      <c r="BU109" s="81">
        <v>1115572.7131489499</v>
      </c>
      <c r="BV109" s="81">
        <f t="shared" si="39"/>
        <v>334671.81394468498</v>
      </c>
      <c r="BW109">
        <f t="shared" si="40"/>
        <v>53236.449802961572</v>
      </c>
      <c r="BX109" s="255">
        <f t="shared" si="41"/>
        <v>0.15907061062441477</v>
      </c>
      <c r="BY109" s="255"/>
    </row>
    <row r="110" spans="58:77" x14ac:dyDescent="0.25">
      <c r="BF110">
        <v>107</v>
      </c>
      <c r="BG110">
        <v>120</v>
      </c>
      <c r="BH110" t="s">
        <v>11</v>
      </c>
      <c r="BI110" t="s">
        <v>7</v>
      </c>
      <c r="BJ110" t="s">
        <v>61</v>
      </c>
      <c r="BK110">
        <v>12377</v>
      </c>
      <c r="BL110" s="254">
        <v>57163.206066728002</v>
      </c>
      <c r="BM110" s="81">
        <v>24054.263526367999</v>
      </c>
      <c r="BN110" s="81">
        <v>14432.558115820601</v>
      </c>
      <c r="BO110" s="81">
        <v>57164.5599199473</v>
      </c>
      <c r="BP110" s="81">
        <v>24054.263526367999</v>
      </c>
      <c r="BQ110" s="81">
        <v>14432.558115820601</v>
      </c>
      <c r="BR110" s="81">
        <v>57165.305010093602</v>
      </c>
      <c r="BS110" s="81">
        <v>24054.263526367999</v>
      </c>
      <c r="BT110" s="81">
        <v>14432.558115820601</v>
      </c>
      <c r="BU110" s="81">
        <v>1805871.54049832</v>
      </c>
      <c r="BV110" s="81">
        <f t="shared" si="39"/>
        <v>541761.46214949596</v>
      </c>
      <c r="BW110">
        <f t="shared" si="40"/>
        <v>81661.722952468583</v>
      </c>
      <c r="BX110" s="255">
        <f t="shared" si="41"/>
        <v>0.15073372444851846</v>
      </c>
      <c r="BY110" s="255"/>
    </row>
    <row r="111" spans="58:77" x14ac:dyDescent="0.25">
      <c r="BF111">
        <v>108</v>
      </c>
      <c r="BG111">
        <v>120</v>
      </c>
      <c r="BH111" t="s">
        <v>11</v>
      </c>
      <c r="BI111" t="s">
        <v>7</v>
      </c>
      <c r="BJ111" t="s">
        <v>63</v>
      </c>
      <c r="BK111">
        <v>11313</v>
      </c>
      <c r="BL111" s="254">
        <v>50189.481170972198</v>
      </c>
      <c r="BM111" s="81">
        <v>19506.022113106301</v>
      </c>
      <c r="BN111" s="81">
        <v>11703.6132678637</v>
      </c>
      <c r="BO111" s="81">
        <v>50190.932975969699</v>
      </c>
      <c r="BP111" s="81">
        <v>19506.022113106301</v>
      </c>
      <c r="BQ111" s="81">
        <v>11703.6132678637</v>
      </c>
      <c r="BR111" s="81">
        <v>50190.932975969699</v>
      </c>
      <c r="BS111" s="81">
        <v>19506.022113106301</v>
      </c>
      <c r="BT111" s="81">
        <v>11703.6132678637</v>
      </c>
      <c r="BU111" s="81">
        <v>1813060.36654904</v>
      </c>
      <c r="BV111" s="81">
        <f t="shared" si="39"/>
        <v>543918.10996471194</v>
      </c>
      <c r="BW111">
        <f t="shared" si="40"/>
        <v>71699.258815674577</v>
      </c>
      <c r="BX111" s="255">
        <f t="shared" si="41"/>
        <v>0.13181995138997349</v>
      </c>
      <c r="BY111" s="255"/>
    </row>
    <row r="112" spans="58:77" x14ac:dyDescent="0.25">
      <c r="BF112">
        <v>109</v>
      </c>
      <c r="BG112">
        <v>120</v>
      </c>
      <c r="BH112" t="s">
        <v>11</v>
      </c>
      <c r="BI112" t="s">
        <v>7</v>
      </c>
      <c r="BJ112" t="s">
        <v>65</v>
      </c>
      <c r="BK112">
        <v>18599</v>
      </c>
      <c r="BL112" s="254">
        <v>61662.985617924998</v>
      </c>
      <c r="BM112" s="81">
        <v>21982.9843449031</v>
      </c>
      <c r="BN112" s="81">
        <v>13189.7906069418</v>
      </c>
      <c r="BO112" s="81">
        <v>61664.534955306699</v>
      </c>
      <c r="BP112" s="81">
        <v>21982.9843449031</v>
      </c>
      <c r="BQ112" s="81">
        <v>13189.7906069418</v>
      </c>
      <c r="BR112" s="81">
        <v>61665.501451239397</v>
      </c>
      <c r="BS112" s="81">
        <v>21982.9843449031</v>
      </c>
      <c r="BT112" s="81">
        <v>13189.7906069418</v>
      </c>
      <c r="BU112" s="81">
        <v>3613302.8157487698</v>
      </c>
      <c r="BV112" s="81">
        <f t="shared" si="39"/>
        <v>1083990.8447246309</v>
      </c>
      <c r="BW112">
        <f t="shared" si="40"/>
        <v>88089.979454178581</v>
      </c>
      <c r="BX112" s="255">
        <f t="shared" si="41"/>
        <v>8.1264505030534936E-2</v>
      </c>
      <c r="BY112" s="255"/>
    </row>
    <row r="113" spans="58:77" x14ac:dyDescent="0.25">
      <c r="BF113">
        <v>110</v>
      </c>
      <c r="BG113">
        <v>120</v>
      </c>
      <c r="BH113" t="s">
        <v>11</v>
      </c>
      <c r="BI113" t="s">
        <v>7</v>
      </c>
      <c r="BJ113" t="s">
        <v>67</v>
      </c>
      <c r="BK113">
        <v>7089</v>
      </c>
      <c r="BL113" s="254">
        <v>21432.551965185699</v>
      </c>
      <c r="BM113" s="81">
        <v>9104.0383018114699</v>
      </c>
      <c r="BN113" s="81">
        <v>5462.4229810868801</v>
      </c>
      <c r="BO113" s="81">
        <v>21432.551965185699</v>
      </c>
      <c r="BP113" s="81">
        <v>9104.0383018114699</v>
      </c>
      <c r="BQ113" s="81">
        <v>5462.4229810868801</v>
      </c>
      <c r="BR113" s="81">
        <v>21432.551965185699</v>
      </c>
      <c r="BS113" s="81">
        <v>9104.0383018114699</v>
      </c>
      <c r="BT113" s="81">
        <v>5462.4229810868801</v>
      </c>
      <c r="BU113" s="81">
        <v>1394334.6409006501</v>
      </c>
      <c r="BV113" s="81">
        <f t="shared" si="39"/>
        <v>418300.39227019501</v>
      </c>
      <c r="BW113">
        <f t="shared" si="40"/>
        <v>30617.931378836714</v>
      </c>
      <c r="BX113" s="255">
        <f t="shared" si="41"/>
        <v>7.3196037930223862E-2</v>
      </c>
      <c r="BY113" s="255"/>
    </row>
    <row r="114" spans="58:77" x14ac:dyDescent="0.25">
      <c r="BF114">
        <v>111</v>
      </c>
      <c r="BG114">
        <v>120</v>
      </c>
      <c r="BH114" t="s">
        <v>11</v>
      </c>
      <c r="BI114" t="s">
        <v>7</v>
      </c>
      <c r="BJ114" t="s">
        <v>69</v>
      </c>
      <c r="BK114">
        <v>5683</v>
      </c>
      <c r="BL114" s="254">
        <v>30073.023325404502</v>
      </c>
      <c r="BM114" s="81">
        <v>18012.3725096448</v>
      </c>
      <c r="BN114" s="81">
        <v>10807.866767629799</v>
      </c>
      <c r="BO114" s="81">
        <v>30079.446475327699</v>
      </c>
      <c r="BP114" s="81">
        <v>18013.111279383</v>
      </c>
      <c r="BQ114" s="81">
        <v>10807.866767629799</v>
      </c>
      <c r="BR114" s="81">
        <v>30081.486117828099</v>
      </c>
      <c r="BS114" s="81">
        <v>18013.111279383</v>
      </c>
      <c r="BT114" s="81">
        <v>10807.866767629799</v>
      </c>
      <c r="BU114" s="81">
        <v>1060586.8982501</v>
      </c>
      <c r="BV114" s="81">
        <f t="shared" si="39"/>
        <v>318176.06947503</v>
      </c>
      <c r="BW114">
        <f t="shared" si="40"/>
        <v>42961.461893435007</v>
      </c>
      <c r="BX114" s="255">
        <f t="shared" si="41"/>
        <v>0.13502417691034604</v>
      </c>
      <c r="BY114" s="255"/>
    </row>
    <row r="115" spans="58:77" x14ac:dyDescent="0.25">
      <c r="BF115">
        <v>112</v>
      </c>
      <c r="BG115">
        <v>120</v>
      </c>
      <c r="BH115" t="s">
        <v>11</v>
      </c>
      <c r="BI115" t="s">
        <v>7</v>
      </c>
      <c r="BJ115" t="s">
        <v>71</v>
      </c>
      <c r="BK115">
        <v>1427</v>
      </c>
      <c r="BL115" s="254">
        <v>5927.7505652366799</v>
      </c>
      <c r="BM115" s="81">
        <v>3364.8709195450101</v>
      </c>
      <c r="BN115" s="81">
        <v>2018.9225517269999</v>
      </c>
      <c r="BO115" s="81">
        <v>5929.1203490424496</v>
      </c>
      <c r="BP115" s="81">
        <v>3364.8709195450101</v>
      </c>
      <c r="BQ115" s="81">
        <v>2018.9225517269999</v>
      </c>
      <c r="BR115" s="81">
        <v>5929.3998168546505</v>
      </c>
      <c r="BS115" s="81">
        <v>3364.8709195450101</v>
      </c>
      <c r="BT115" s="81">
        <v>2018.9225517269999</v>
      </c>
      <c r="BU115" s="81">
        <v>288335.34364999202</v>
      </c>
      <c r="BV115" s="81">
        <f t="shared" si="39"/>
        <v>86500.603094997598</v>
      </c>
      <c r="BW115">
        <f t="shared" si="40"/>
        <v>8468.2150931952583</v>
      </c>
      <c r="BX115" s="255">
        <f t="shared" si="41"/>
        <v>9.7897757821355375E-2</v>
      </c>
      <c r="BY115" s="255"/>
    </row>
    <row r="116" spans="58:77" x14ac:dyDescent="0.25">
      <c r="BF116">
        <v>113</v>
      </c>
      <c r="BG116">
        <v>120</v>
      </c>
      <c r="BH116" t="s">
        <v>11</v>
      </c>
      <c r="BI116" t="s">
        <v>7</v>
      </c>
      <c r="BJ116" t="s">
        <v>73</v>
      </c>
      <c r="BK116">
        <v>1167</v>
      </c>
      <c r="BL116" s="254">
        <v>3288.4503745451102</v>
      </c>
      <c r="BM116" s="81">
        <v>2067.0864855425302</v>
      </c>
      <c r="BN116" s="81">
        <v>1240.2518913255201</v>
      </c>
      <c r="BO116" s="81">
        <v>3288.4503745451102</v>
      </c>
      <c r="BP116" s="81">
        <v>2067.0864855425302</v>
      </c>
      <c r="BQ116" s="81">
        <v>1240.2518913255201</v>
      </c>
      <c r="BR116" s="81">
        <v>3288.4503745451102</v>
      </c>
      <c r="BS116" s="81">
        <v>2067.0864855425302</v>
      </c>
      <c r="BT116" s="81">
        <v>1240.2518913255201</v>
      </c>
      <c r="BU116" s="81">
        <v>229208.93409969201</v>
      </c>
      <c r="BV116" s="81">
        <f t="shared" si="39"/>
        <v>68762.680229907593</v>
      </c>
      <c r="BW116">
        <f t="shared" si="40"/>
        <v>4697.786249350158</v>
      </c>
      <c r="BX116" s="255">
        <f t="shared" si="41"/>
        <v>6.8318835648103579E-2</v>
      </c>
      <c r="BY116" s="255"/>
    </row>
    <row r="117" spans="58:77" x14ac:dyDescent="0.25">
      <c r="BF117">
        <v>114</v>
      </c>
      <c r="BG117">
        <v>120</v>
      </c>
      <c r="BH117" t="s">
        <v>11</v>
      </c>
      <c r="BI117" t="s">
        <v>15</v>
      </c>
      <c r="BJ117" t="s">
        <v>44</v>
      </c>
      <c r="BK117">
        <v>288</v>
      </c>
      <c r="BL117" s="254">
        <v>1437.4520732173601</v>
      </c>
      <c r="BM117" s="81">
        <v>602.73646261006604</v>
      </c>
      <c r="BN117" s="81">
        <v>361.641877566039</v>
      </c>
      <c r="BO117" s="81">
        <v>1437.4520732173601</v>
      </c>
      <c r="BP117" s="81">
        <v>602.73646261006604</v>
      </c>
      <c r="BQ117" s="81">
        <v>361.641877566039</v>
      </c>
      <c r="BR117" s="81">
        <v>1437.4520732173601</v>
      </c>
      <c r="BS117" s="81">
        <v>602.73646261006604</v>
      </c>
      <c r="BT117" s="81">
        <v>361.641877566039</v>
      </c>
      <c r="BU117" s="81">
        <v>59676.1039997158</v>
      </c>
      <c r="BV117" s="81">
        <f t="shared" si="39"/>
        <v>17902.831199914741</v>
      </c>
      <c r="BW117">
        <f t="shared" si="40"/>
        <v>2053.502961739086</v>
      </c>
      <c r="BX117" s="255">
        <f t="shared" si="41"/>
        <v>0.11470269360238762</v>
      </c>
      <c r="BY117" s="255"/>
    </row>
    <row r="118" spans="58:77" x14ac:dyDescent="0.25">
      <c r="BF118">
        <v>115</v>
      </c>
      <c r="BG118">
        <v>120</v>
      </c>
      <c r="BH118" t="s">
        <v>11</v>
      </c>
      <c r="BI118" t="s">
        <v>15</v>
      </c>
      <c r="BJ118" t="s">
        <v>52</v>
      </c>
      <c r="BK118">
        <v>1014</v>
      </c>
      <c r="BL118" s="254">
        <v>4482.9587085488001</v>
      </c>
      <c r="BM118" s="81">
        <v>1659.44915899135</v>
      </c>
      <c r="BN118" s="81">
        <v>995.66949539481004</v>
      </c>
      <c r="BO118" s="81">
        <v>4482.9587085488001</v>
      </c>
      <c r="BP118" s="81">
        <v>1659.44915899135</v>
      </c>
      <c r="BQ118" s="81">
        <v>995.66949539481004</v>
      </c>
      <c r="BR118" s="81">
        <v>4482.9587085488001</v>
      </c>
      <c r="BS118" s="81">
        <v>1659.44915899135</v>
      </c>
      <c r="BT118" s="81">
        <v>995.66949539481004</v>
      </c>
      <c r="BU118" s="81">
        <v>177225.27425004999</v>
      </c>
      <c r="BV118" s="81">
        <f t="shared" si="39"/>
        <v>53167.582275014996</v>
      </c>
      <c r="BW118">
        <f t="shared" si="40"/>
        <v>6404.2267264982866</v>
      </c>
      <c r="BX118" s="255">
        <f t="shared" si="41"/>
        <v>0.12045360071804168</v>
      </c>
      <c r="BY118" s="255"/>
    </row>
    <row r="119" spans="58:77" x14ac:dyDescent="0.25">
      <c r="BF119">
        <v>116</v>
      </c>
      <c r="BG119">
        <v>120</v>
      </c>
      <c r="BH119" t="s">
        <v>11</v>
      </c>
      <c r="BI119" t="s">
        <v>15</v>
      </c>
      <c r="BJ119" t="s">
        <v>61</v>
      </c>
      <c r="BK119">
        <v>583</v>
      </c>
      <c r="BL119" s="254">
        <v>2742.81132264183</v>
      </c>
      <c r="BM119" s="81">
        <v>1154.1319747403199</v>
      </c>
      <c r="BN119" s="81">
        <v>692.47918484419597</v>
      </c>
      <c r="BO119" s="81">
        <v>2742.81132264183</v>
      </c>
      <c r="BP119" s="81">
        <v>1154.1319747403199</v>
      </c>
      <c r="BQ119" s="81">
        <v>692.47918484419597</v>
      </c>
      <c r="BR119" s="81">
        <v>2742.81132264183</v>
      </c>
      <c r="BS119" s="81">
        <v>1154.1319747403199</v>
      </c>
      <c r="BT119" s="81">
        <v>692.47918484419597</v>
      </c>
      <c r="BU119" s="81">
        <v>93513.630550149494</v>
      </c>
      <c r="BV119" s="81">
        <f t="shared" si="39"/>
        <v>28054.089165044847</v>
      </c>
      <c r="BW119">
        <f t="shared" si="40"/>
        <v>3918.3018894883289</v>
      </c>
      <c r="BX119" s="255">
        <f t="shared" si="41"/>
        <v>0.13966954572777573</v>
      </c>
      <c r="BY119" s="255"/>
    </row>
    <row r="120" spans="58:77" x14ac:dyDescent="0.25">
      <c r="BF120">
        <v>117</v>
      </c>
      <c r="BG120">
        <v>120</v>
      </c>
      <c r="BH120" t="s">
        <v>11</v>
      </c>
      <c r="BI120" t="s">
        <v>15</v>
      </c>
      <c r="BJ120" t="s">
        <v>63</v>
      </c>
      <c r="BK120">
        <v>487</v>
      </c>
      <c r="BL120" s="254">
        <v>2123.96033184527</v>
      </c>
      <c r="BM120" s="81">
        <v>825.44823823398701</v>
      </c>
      <c r="BN120" s="81">
        <v>495.268942940393</v>
      </c>
      <c r="BO120" s="81">
        <v>2123.96033184527</v>
      </c>
      <c r="BP120" s="81">
        <v>825.44823823398701</v>
      </c>
      <c r="BQ120" s="81">
        <v>495.268942940393</v>
      </c>
      <c r="BR120" s="81">
        <v>2123.96033184527</v>
      </c>
      <c r="BS120" s="81">
        <v>825.44823823398701</v>
      </c>
      <c r="BT120" s="81">
        <v>495.268942940393</v>
      </c>
      <c r="BU120" s="81">
        <v>78306.670250004303</v>
      </c>
      <c r="BV120" s="81">
        <f t="shared" si="39"/>
        <v>23492.001075001292</v>
      </c>
      <c r="BW120">
        <f t="shared" si="40"/>
        <v>3034.2290454932431</v>
      </c>
      <c r="BX120" s="255">
        <f t="shared" si="41"/>
        <v>0.1291600930804519</v>
      </c>
      <c r="BY120" s="255"/>
    </row>
    <row r="121" spans="58:77" x14ac:dyDescent="0.25">
      <c r="BF121">
        <v>118</v>
      </c>
      <c r="BG121">
        <v>120</v>
      </c>
      <c r="BH121" t="s">
        <v>11</v>
      </c>
      <c r="BI121" t="s">
        <v>15</v>
      </c>
      <c r="BJ121" t="s">
        <v>65</v>
      </c>
      <c r="BK121">
        <v>1751</v>
      </c>
      <c r="BL121" s="254">
        <v>5805.4076103174502</v>
      </c>
      <c r="BM121" s="81">
        <v>2069.5556122948301</v>
      </c>
      <c r="BN121" s="81">
        <v>1241.7333673769001</v>
      </c>
      <c r="BO121" s="81">
        <v>5805.4076103174502</v>
      </c>
      <c r="BP121" s="81">
        <v>2069.5556122948301</v>
      </c>
      <c r="BQ121" s="81">
        <v>1241.7333673769001</v>
      </c>
      <c r="BR121" s="81">
        <v>5805.4076103174502</v>
      </c>
      <c r="BS121" s="81">
        <v>2069.5556122948301</v>
      </c>
      <c r="BT121" s="81">
        <v>1241.7333673769001</v>
      </c>
      <c r="BU121" s="81">
        <v>363882.67944972002</v>
      </c>
      <c r="BV121" s="81">
        <f t="shared" si="39"/>
        <v>109164.80383491601</v>
      </c>
      <c r="BW121">
        <f t="shared" si="40"/>
        <v>8293.4394433106445</v>
      </c>
      <c r="BX121" s="255">
        <f t="shared" si="41"/>
        <v>7.5971734038494332E-2</v>
      </c>
      <c r="BY121" s="255"/>
    </row>
    <row r="122" spans="58:77" x14ac:dyDescent="0.25">
      <c r="BF122">
        <v>119</v>
      </c>
      <c r="BG122">
        <v>120</v>
      </c>
      <c r="BH122" t="s">
        <v>11</v>
      </c>
      <c r="BI122" t="s">
        <v>15</v>
      </c>
      <c r="BJ122" t="s">
        <v>67</v>
      </c>
      <c r="BK122">
        <v>1480</v>
      </c>
      <c r="BL122" s="254">
        <v>4433.6059437005497</v>
      </c>
      <c r="BM122" s="81">
        <v>1883.29035161814</v>
      </c>
      <c r="BN122" s="81">
        <v>1129.97421097088</v>
      </c>
      <c r="BO122" s="81">
        <v>4433.6059437005497</v>
      </c>
      <c r="BP122" s="81">
        <v>1883.29035161814</v>
      </c>
      <c r="BQ122" s="81">
        <v>1129.97421097088</v>
      </c>
      <c r="BR122" s="81">
        <v>4433.6059437005497</v>
      </c>
      <c r="BS122" s="81">
        <v>1883.29035161814</v>
      </c>
      <c r="BT122" s="81">
        <v>1129.97421097088</v>
      </c>
      <c r="BU122" s="81">
        <v>312133.37344981299</v>
      </c>
      <c r="BV122" s="81">
        <f t="shared" si="39"/>
        <v>93640.012034943895</v>
      </c>
      <c r="BW122">
        <f t="shared" si="40"/>
        <v>6333.7227767150716</v>
      </c>
      <c r="BX122" s="255">
        <f t="shared" si="41"/>
        <v>6.7639064103830943E-2</v>
      </c>
      <c r="BY122" s="255"/>
    </row>
    <row r="123" spans="58:77" x14ac:dyDescent="0.25">
      <c r="BF123">
        <v>120</v>
      </c>
      <c r="BG123">
        <v>120</v>
      </c>
      <c r="BH123" t="s">
        <v>11</v>
      </c>
      <c r="BI123" t="s">
        <v>15</v>
      </c>
      <c r="BJ123" t="s">
        <v>69</v>
      </c>
      <c r="BK123">
        <v>2033</v>
      </c>
      <c r="BL123" s="254">
        <v>10479.149042135499</v>
      </c>
      <c r="BM123" s="81">
        <v>6275.22544145129</v>
      </c>
      <c r="BN123" s="81">
        <v>3765.1352648707698</v>
      </c>
      <c r="BO123" s="81">
        <v>10479.9207708505</v>
      </c>
      <c r="BP123" s="81">
        <v>6275.22544145129</v>
      </c>
      <c r="BQ123" s="81">
        <v>3765.1352648707698</v>
      </c>
      <c r="BR123" s="81">
        <v>10479.9207708505</v>
      </c>
      <c r="BS123" s="81">
        <v>6275.22544145129</v>
      </c>
      <c r="BT123" s="81">
        <v>3765.1352648707698</v>
      </c>
      <c r="BU123" s="81">
        <v>433088.38059999398</v>
      </c>
      <c r="BV123" s="81">
        <f t="shared" si="39"/>
        <v>129926.51417999819</v>
      </c>
      <c r="BW123">
        <f t="shared" si="40"/>
        <v>14970.212917336428</v>
      </c>
      <c r="BX123" s="255">
        <f t="shared" si="41"/>
        <v>0.1152206153749105</v>
      </c>
      <c r="BY123" s="255"/>
    </row>
    <row r="124" spans="58:77" x14ac:dyDescent="0.25">
      <c r="BF124">
        <v>121</v>
      </c>
      <c r="BG124">
        <v>120</v>
      </c>
      <c r="BH124" t="s">
        <v>11</v>
      </c>
      <c r="BI124" t="s">
        <v>15</v>
      </c>
      <c r="BJ124" t="s">
        <v>71</v>
      </c>
      <c r="BK124">
        <v>657</v>
      </c>
      <c r="BL124" s="254">
        <v>2772.1138782348999</v>
      </c>
      <c r="BM124" s="81">
        <v>1573.1449493463001</v>
      </c>
      <c r="BN124" s="81">
        <v>943.886969607781</v>
      </c>
      <c r="BO124" s="81">
        <v>2772.1138782348999</v>
      </c>
      <c r="BP124" s="81">
        <v>1573.1449493463001</v>
      </c>
      <c r="BQ124" s="81">
        <v>943.886969607781</v>
      </c>
      <c r="BR124" s="81">
        <v>2772.1138782348999</v>
      </c>
      <c r="BS124" s="81">
        <v>1573.1449493463001</v>
      </c>
      <c r="BT124" s="81">
        <v>943.886969607781</v>
      </c>
      <c r="BU124" s="81">
        <v>146953.93484978599</v>
      </c>
      <c r="BV124" s="81">
        <f t="shared" si="39"/>
        <v>44086.180454935798</v>
      </c>
      <c r="BW124">
        <f t="shared" si="40"/>
        <v>3960.1626831927142</v>
      </c>
      <c r="BX124" s="255">
        <f t="shared" si="41"/>
        <v>8.9827756506162523E-2</v>
      </c>
      <c r="BY124" s="255"/>
    </row>
    <row r="125" spans="58:77" x14ac:dyDescent="0.25">
      <c r="BF125">
        <v>122</v>
      </c>
      <c r="BG125">
        <v>120</v>
      </c>
      <c r="BH125" t="s">
        <v>11</v>
      </c>
      <c r="BI125" t="s">
        <v>15</v>
      </c>
      <c r="BJ125" t="s">
        <v>73</v>
      </c>
      <c r="BK125">
        <v>398</v>
      </c>
      <c r="BL125" s="254">
        <v>1144.3888576336401</v>
      </c>
      <c r="BM125" s="81">
        <v>719.35120570191998</v>
      </c>
      <c r="BN125" s="81">
        <v>431.61072342115102</v>
      </c>
      <c r="BO125" s="81">
        <v>1144.3888576336401</v>
      </c>
      <c r="BP125" s="81">
        <v>719.35120570191998</v>
      </c>
      <c r="BQ125" s="81">
        <v>431.61072342115102</v>
      </c>
      <c r="BR125" s="81">
        <v>1144.3888576336401</v>
      </c>
      <c r="BS125" s="81">
        <v>719.35120570191998</v>
      </c>
      <c r="BT125" s="81">
        <v>431.61072342115102</v>
      </c>
      <c r="BU125" s="81">
        <v>85293.033800014397</v>
      </c>
      <c r="BV125" s="81">
        <f t="shared" si="39"/>
        <v>25587.910140004318</v>
      </c>
      <c r="BW125">
        <f t="shared" si="40"/>
        <v>1634.8412251909144</v>
      </c>
      <c r="BX125" s="255">
        <f t="shared" si="41"/>
        <v>6.3891158607556314E-2</v>
      </c>
      <c r="BY125" s="255"/>
    </row>
    <row r="126" spans="58:77" x14ac:dyDescent="0.25">
      <c r="BF126">
        <v>123</v>
      </c>
      <c r="BG126">
        <v>120</v>
      </c>
      <c r="BH126" t="s">
        <v>12</v>
      </c>
      <c r="BI126" t="s">
        <v>7</v>
      </c>
      <c r="BJ126" t="s">
        <v>44</v>
      </c>
      <c r="BK126">
        <v>2269</v>
      </c>
      <c r="BL126" s="254">
        <v>10741.5444417291</v>
      </c>
      <c r="BM126" s="81">
        <v>4504.2435912452702</v>
      </c>
      <c r="BN126" s="81">
        <v>2702.54615474716</v>
      </c>
      <c r="BO126" s="81">
        <v>10742.0650485853</v>
      </c>
      <c r="BP126" s="81">
        <v>4504.2435912452702</v>
      </c>
      <c r="BQ126" s="81">
        <v>2702.54615474716</v>
      </c>
      <c r="BR126" s="81">
        <v>10742.0650485853</v>
      </c>
      <c r="BS126" s="81">
        <v>4504.2435912452702</v>
      </c>
      <c r="BT126" s="81">
        <v>2702.54615474716</v>
      </c>
      <c r="BU126" s="81">
        <v>413201.788049553</v>
      </c>
      <c r="BV126" s="81">
        <f t="shared" si="39"/>
        <v>123960.5364148659</v>
      </c>
      <c r="BW126">
        <f t="shared" si="40"/>
        <v>15345.063488184429</v>
      </c>
      <c r="BX126" s="255">
        <f t="shared" si="41"/>
        <v>0.12378990872408148</v>
      </c>
      <c r="BY126" s="255"/>
    </row>
    <row r="127" spans="58:77" x14ac:dyDescent="0.25">
      <c r="BF127">
        <v>124</v>
      </c>
      <c r="BG127">
        <v>120</v>
      </c>
      <c r="BH127" t="s">
        <v>12</v>
      </c>
      <c r="BI127" t="s">
        <v>7</v>
      </c>
      <c r="BJ127" t="s">
        <v>52</v>
      </c>
      <c r="BK127">
        <v>12302</v>
      </c>
      <c r="BL127" s="254">
        <v>51713.737627294198</v>
      </c>
      <c r="BM127" s="81">
        <v>19152.542716084801</v>
      </c>
      <c r="BN127" s="81">
        <v>11491.5256296509</v>
      </c>
      <c r="BO127" s="81">
        <v>51731.384315283998</v>
      </c>
      <c r="BP127" s="81">
        <v>19152.542716084801</v>
      </c>
      <c r="BQ127" s="81">
        <v>11491.5256296509</v>
      </c>
      <c r="BR127" s="81">
        <v>51740.095618303603</v>
      </c>
      <c r="BS127" s="81">
        <v>19152.542716084801</v>
      </c>
      <c r="BT127" s="81">
        <v>11491.5256296509</v>
      </c>
      <c r="BU127" s="81">
        <v>1846829.9782005099</v>
      </c>
      <c r="BV127" s="81">
        <f t="shared" si="39"/>
        <v>554048.993460153</v>
      </c>
      <c r="BW127">
        <f t="shared" si="40"/>
        <v>73876.768038991722</v>
      </c>
      <c r="BX127" s="255">
        <f t="shared" si="41"/>
        <v>0.13333977484123868</v>
      </c>
      <c r="BY127" s="255"/>
    </row>
    <row r="128" spans="58:77" x14ac:dyDescent="0.25">
      <c r="BF128">
        <v>125</v>
      </c>
      <c r="BG128">
        <v>120</v>
      </c>
      <c r="BH128" t="s">
        <v>12</v>
      </c>
      <c r="BI128" t="s">
        <v>7</v>
      </c>
      <c r="BJ128" t="s">
        <v>61</v>
      </c>
      <c r="BK128">
        <v>8982</v>
      </c>
      <c r="BL128" s="254">
        <v>37932.111823410603</v>
      </c>
      <c r="BM128" s="81">
        <v>15962.463586895799</v>
      </c>
      <c r="BN128" s="81">
        <v>9577.4781521375298</v>
      </c>
      <c r="BO128" s="81">
        <v>37935.025475095303</v>
      </c>
      <c r="BP128" s="81">
        <v>15962.463586895799</v>
      </c>
      <c r="BQ128" s="81">
        <v>9577.4781521375298</v>
      </c>
      <c r="BR128" s="81">
        <v>37935.025475095303</v>
      </c>
      <c r="BS128" s="81">
        <v>15962.463586895799</v>
      </c>
      <c r="BT128" s="81">
        <v>9577.4781521375298</v>
      </c>
      <c r="BU128" s="81">
        <v>1180532.91214984</v>
      </c>
      <c r="BV128" s="81">
        <f t="shared" si="39"/>
        <v>354159.87364495202</v>
      </c>
      <c r="BW128">
        <f t="shared" si="40"/>
        <v>54188.731176300862</v>
      </c>
      <c r="BX128" s="255">
        <f t="shared" si="41"/>
        <v>0.15300641097084161</v>
      </c>
      <c r="BY128" s="255"/>
    </row>
    <row r="129" spans="58:77" x14ac:dyDescent="0.25">
      <c r="BF129">
        <v>126</v>
      </c>
      <c r="BG129">
        <v>120</v>
      </c>
      <c r="BH129" t="s">
        <v>12</v>
      </c>
      <c r="BI129" t="s">
        <v>7</v>
      </c>
      <c r="BJ129" t="s">
        <v>63</v>
      </c>
      <c r="BK129">
        <v>7652</v>
      </c>
      <c r="BL129" s="254">
        <v>31092.0029669789</v>
      </c>
      <c r="BM129" s="81">
        <v>12083.9297621966</v>
      </c>
      <c r="BN129" s="81">
        <v>7250.3578573179402</v>
      </c>
      <c r="BO129" s="81">
        <v>31093.151912978701</v>
      </c>
      <c r="BP129" s="81">
        <v>12083.9297621966</v>
      </c>
      <c r="BQ129" s="81">
        <v>7250.3578573179402</v>
      </c>
      <c r="BR129" s="81">
        <v>31093.151912978701</v>
      </c>
      <c r="BS129" s="81">
        <v>12083.9297621966</v>
      </c>
      <c r="BT129" s="81">
        <v>7250.3578573179402</v>
      </c>
      <c r="BU129" s="81">
        <v>1135332.29390045</v>
      </c>
      <c r="BV129" s="81">
        <f t="shared" si="39"/>
        <v>340599.68817013496</v>
      </c>
      <c r="BW129">
        <f t="shared" si="40"/>
        <v>44417.147095684144</v>
      </c>
      <c r="BX129" s="255">
        <f t="shared" si="41"/>
        <v>0.13040865461244072</v>
      </c>
      <c r="BY129" s="255"/>
    </row>
    <row r="130" spans="58:77" x14ac:dyDescent="0.25">
      <c r="BF130">
        <v>127</v>
      </c>
      <c r="BG130">
        <v>120</v>
      </c>
      <c r="BH130" t="s">
        <v>12</v>
      </c>
      <c r="BI130" t="s">
        <v>7</v>
      </c>
      <c r="BJ130" t="s">
        <v>65</v>
      </c>
      <c r="BK130">
        <v>20381</v>
      </c>
      <c r="BL130" s="254">
        <v>65772.354612087598</v>
      </c>
      <c r="BM130" s="81">
        <v>23447.026420570499</v>
      </c>
      <c r="BN130" s="81">
        <v>14068.2158523424</v>
      </c>
      <c r="BO130" s="81">
        <v>65772.354612087598</v>
      </c>
      <c r="BP130" s="81">
        <v>23447.026420570499</v>
      </c>
      <c r="BQ130" s="81">
        <v>14068.2158523424</v>
      </c>
      <c r="BR130" s="81">
        <v>65772.354612087598</v>
      </c>
      <c r="BS130" s="81">
        <v>23447.026420570499</v>
      </c>
      <c r="BT130" s="81">
        <v>14068.2158523424</v>
      </c>
      <c r="BU130" s="81">
        <v>3967975.4881997202</v>
      </c>
      <c r="BV130" s="81">
        <f t="shared" si="39"/>
        <v>1190392.6464599159</v>
      </c>
      <c r="BW130">
        <f t="shared" si="40"/>
        <v>93960.506588696575</v>
      </c>
      <c r="BX130" s="255">
        <f t="shared" si="41"/>
        <v>7.893236476898928E-2</v>
      </c>
      <c r="BY130" s="255"/>
    </row>
    <row r="131" spans="58:77" x14ac:dyDescent="0.25">
      <c r="BF131">
        <v>128</v>
      </c>
      <c r="BG131">
        <v>120</v>
      </c>
      <c r="BH131" t="s">
        <v>12</v>
      </c>
      <c r="BI131" t="s">
        <v>7</v>
      </c>
      <c r="BJ131" t="s">
        <v>67</v>
      </c>
      <c r="BK131">
        <v>9584</v>
      </c>
      <c r="BL131" s="254">
        <v>28848.8947153765</v>
      </c>
      <c r="BM131" s="81">
        <v>12254.324304466199</v>
      </c>
      <c r="BN131" s="81">
        <v>7352.5945826797697</v>
      </c>
      <c r="BO131" s="81">
        <v>28848.8947153765</v>
      </c>
      <c r="BP131" s="81">
        <v>12254.324304466199</v>
      </c>
      <c r="BQ131" s="81">
        <v>7352.5945826797697</v>
      </c>
      <c r="BR131" s="81">
        <v>28848.8947153765</v>
      </c>
      <c r="BS131" s="81">
        <v>12254.324304466199</v>
      </c>
      <c r="BT131" s="81">
        <v>7352.5945826797697</v>
      </c>
      <c r="BU131" s="81">
        <v>2004528.84000052</v>
      </c>
      <c r="BV131" s="81">
        <f t="shared" si="39"/>
        <v>601358.652000156</v>
      </c>
      <c r="BW131">
        <f t="shared" si="40"/>
        <v>41212.706736252148</v>
      </c>
      <c r="BX131" s="255">
        <f t="shared" si="41"/>
        <v>6.8532657839337874E-2</v>
      </c>
      <c r="BY131" s="255"/>
    </row>
    <row r="132" spans="58:77" x14ac:dyDescent="0.25">
      <c r="BF132">
        <v>129</v>
      </c>
      <c r="BG132">
        <v>120</v>
      </c>
      <c r="BH132" t="s">
        <v>12</v>
      </c>
      <c r="BI132" t="s">
        <v>7</v>
      </c>
      <c r="BJ132" t="s">
        <v>69</v>
      </c>
      <c r="BK132">
        <v>6224</v>
      </c>
      <c r="BL132" s="254">
        <v>30565.4586836198</v>
      </c>
      <c r="BM132" s="81">
        <v>18303.626399371999</v>
      </c>
      <c r="BN132" s="81">
        <v>10982.1758396232</v>
      </c>
      <c r="BO132" s="81">
        <v>30567.8831821438</v>
      </c>
      <c r="BP132" s="81">
        <v>18303.626399371999</v>
      </c>
      <c r="BQ132" s="81">
        <v>10982.1758396232</v>
      </c>
      <c r="BR132" s="81">
        <v>30567.9144557242</v>
      </c>
      <c r="BS132" s="81">
        <v>18303.626399371999</v>
      </c>
      <c r="BT132" s="81">
        <v>10982.1758396232</v>
      </c>
      <c r="BU132" s="81">
        <v>1193864.5026515699</v>
      </c>
      <c r="BV132" s="81">
        <f t="shared" si="39"/>
        <v>358159.35079547093</v>
      </c>
      <c r="BW132">
        <f t="shared" si="40"/>
        <v>43664.940976599719</v>
      </c>
      <c r="BX132" s="255">
        <f t="shared" si="41"/>
        <v>0.12191484287544078</v>
      </c>
      <c r="BY132" s="255"/>
    </row>
    <row r="133" spans="58:77" x14ac:dyDescent="0.25">
      <c r="BF133">
        <v>130</v>
      </c>
      <c r="BG133">
        <v>120</v>
      </c>
      <c r="BH133" t="s">
        <v>12</v>
      </c>
      <c r="BI133" t="s">
        <v>7</v>
      </c>
      <c r="BJ133" t="s">
        <v>71</v>
      </c>
      <c r="BK133">
        <v>2684</v>
      </c>
      <c r="BL133" s="254">
        <v>10350.3283393941</v>
      </c>
      <c r="BM133" s="81">
        <v>5873.7005283353201</v>
      </c>
      <c r="BN133" s="81">
        <v>3524.2203170011799</v>
      </c>
      <c r="BO133" s="81">
        <v>10350.3283393941</v>
      </c>
      <c r="BP133" s="81">
        <v>5873.7005283353201</v>
      </c>
      <c r="BQ133" s="81">
        <v>3524.2203170011799</v>
      </c>
      <c r="BR133" s="81">
        <v>10350.3283393941</v>
      </c>
      <c r="BS133" s="81">
        <v>5873.7005283353201</v>
      </c>
      <c r="BT133" s="81">
        <v>3524.2203170011799</v>
      </c>
      <c r="BU133" s="81">
        <v>548770.11989999202</v>
      </c>
      <c r="BV133" s="81">
        <f t="shared" ref="BV133:BV196" si="42">0.3*BU133</f>
        <v>164631.03596999761</v>
      </c>
      <c r="BW133">
        <f t="shared" ref="BW133:BW196" si="43">BL133/0.7</f>
        <v>14786.183341991573</v>
      </c>
      <c r="BX133" s="255">
        <f t="shared" ref="BX133:BX196" si="44">BW133/BV133</f>
        <v>8.9814069715786815E-2</v>
      </c>
      <c r="BY133" s="255"/>
    </row>
    <row r="134" spans="58:77" x14ac:dyDescent="0.25">
      <c r="BF134">
        <v>131</v>
      </c>
      <c r="BG134">
        <v>120</v>
      </c>
      <c r="BH134" t="s">
        <v>12</v>
      </c>
      <c r="BI134" t="s">
        <v>7</v>
      </c>
      <c r="BJ134" t="s">
        <v>73</v>
      </c>
      <c r="BK134">
        <v>1472</v>
      </c>
      <c r="BL134" s="254">
        <v>3900.01626040478</v>
      </c>
      <c r="BM134" s="81">
        <v>2451.52855330483</v>
      </c>
      <c r="BN134" s="81">
        <v>1470.9171319828899</v>
      </c>
      <c r="BO134" s="81">
        <v>3900.0448436522101</v>
      </c>
      <c r="BP134" s="81">
        <v>2451.52855330483</v>
      </c>
      <c r="BQ134" s="81">
        <v>1470.9171319828899</v>
      </c>
      <c r="BR134" s="81">
        <v>3900.0448436522101</v>
      </c>
      <c r="BS134" s="81">
        <v>2451.52855330483</v>
      </c>
      <c r="BT134" s="81">
        <v>1470.9171319828899</v>
      </c>
      <c r="BU134" s="81">
        <v>325021.71565027803</v>
      </c>
      <c r="BV134" s="81">
        <f t="shared" si="42"/>
        <v>97506.514695083402</v>
      </c>
      <c r="BW134">
        <f t="shared" si="43"/>
        <v>5571.4518005782575</v>
      </c>
      <c r="BX134" s="255">
        <f t="shared" si="44"/>
        <v>5.7139277493416428E-2</v>
      </c>
      <c r="BY134" s="255"/>
    </row>
    <row r="135" spans="58:77" x14ac:dyDescent="0.25">
      <c r="BF135">
        <v>132</v>
      </c>
      <c r="BG135">
        <v>120</v>
      </c>
      <c r="BH135" t="s">
        <v>12</v>
      </c>
      <c r="BI135" t="s">
        <v>15</v>
      </c>
      <c r="BJ135" t="s">
        <v>44</v>
      </c>
      <c r="BK135">
        <v>5039</v>
      </c>
      <c r="BL135" s="254">
        <v>26810.941855348599</v>
      </c>
      <c r="BM135" s="81">
        <v>11243.617966252101</v>
      </c>
      <c r="BN135" s="81">
        <v>6746.1707797512499</v>
      </c>
      <c r="BO135" s="81">
        <v>26813.926219466299</v>
      </c>
      <c r="BP135" s="81">
        <v>11243.617966252101</v>
      </c>
      <c r="BQ135" s="81">
        <v>6746.1707797512499</v>
      </c>
      <c r="BR135" s="81">
        <v>26814.641155215901</v>
      </c>
      <c r="BS135" s="81">
        <v>11243.617966252101</v>
      </c>
      <c r="BT135" s="81">
        <v>6746.1707797512499</v>
      </c>
      <c r="BU135" s="81">
        <v>1021170.69700007</v>
      </c>
      <c r="BV135" s="81">
        <f t="shared" si="42"/>
        <v>306351.20910002099</v>
      </c>
      <c r="BW135">
        <f t="shared" si="43"/>
        <v>38301.345507640857</v>
      </c>
      <c r="BX135" s="255">
        <f t="shared" si="44"/>
        <v>0.12502430011671931</v>
      </c>
      <c r="BY135" s="255"/>
    </row>
    <row r="136" spans="58:77" x14ac:dyDescent="0.25">
      <c r="BF136">
        <v>133</v>
      </c>
      <c r="BG136">
        <v>120</v>
      </c>
      <c r="BH136" t="s">
        <v>12</v>
      </c>
      <c r="BI136" t="s">
        <v>15</v>
      </c>
      <c r="BJ136" t="s">
        <v>52</v>
      </c>
      <c r="BK136">
        <v>27233</v>
      </c>
      <c r="BL136" s="254">
        <v>122671.378639595</v>
      </c>
      <c r="BM136" s="81">
        <v>45409.054454950201</v>
      </c>
      <c r="BN136" s="81">
        <v>27245.432672970401</v>
      </c>
      <c r="BO136" s="81">
        <v>122671.378639595</v>
      </c>
      <c r="BP136" s="81">
        <v>45409.054454950201</v>
      </c>
      <c r="BQ136" s="81">
        <v>27245.432672970401</v>
      </c>
      <c r="BR136" s="81">
        <v>122671.378639595</v>
      </c>
      <c r="BS136" s="81">
        <v>45409.054454950201</v>
      </c>
      <c r="BT136" s="81">
        <v>27245.432672970401</v>
      </c>
      <c r="BU136" s="81">
        <v>4783187.9161012303</v>
      </c>
      <c r="BV136" s="81">
        <f t="shared" si="42"/>
        <v>1434956.3748303691</v>
      </c>
      <c r="BW136">
        <f t="shared" si="43"/>
        <v>175244.82662799288</v>
      </c>
      <c r="BX136" s="255">
        <f t="shared" si="44"/>
        <v>0.12212554311883464</v>
      </c>
      <c r="BY136" s="255"/>
    </row>
    <row r="137" spans="58:77" x14ac:dyDescent="0.25">
      <c r="BF137">
        <v>134</v>
      </c>
      <c r="BG137">
        <v>120</v>
      </c>
      <c r="BH137" t="s">
        <v>12</v>
      </c>
      <c r="BI137" t="s">
        <v>15</v>
      </c>
      <c r="BJ137" t="s">
        <v>61</v>
      </c>
      <c r="BK137">
        <v>22985</v>
      </c>
      <c r="BL137" s="254">
        <v>102066.470354654</v>
      </c>
      <c r="BM137" s="81">
        <v>42947.969484000299</v>
      </c>
      <c r="BN137" s="81">
        <v>25768.781690399301</v>
      </c>
      <c r="BO137" s="81">
        <v>102066.470354654</v>
      </c>
      <c r="BP137" s="81">
        <v>42947.969484000299</v>
      </c>
      <c r="BQ137" s="81">
        <v>25768.781690399301</v>
      </c>
      <c r="BR137" s="81">
        <v>102066.470354654</v>
      </c>
      <c r="BS137" s="81">
        <v>42947.969484000299</v>
      </c>
      <c r="BT137" s="81">
        <v>25768.781690399301</v>
      </c>
      <c r="BU137" s="81">
        <v>3368129.8431504699</v>
      </c>
      <c r="BV137" s="81">
        <f t="shared" si="42"/>
        <v>1010438.9529451409</v>
      </c>
      <c r="BW137">
        <f t="shared" si="43"/>
        <v>145809.24336379144</v>
      </c>
      <c r="BX137" s="255">
        <f t="shared" si="44"/>
        <v>0.14430287246824675</v>
      </c>
      <c r="BY137" s="255"/>
    </row>
    <row r="138" spans="58:77" x14ac:dyDescent="0.25">
      <c r="BF138">
        <v>135</v>
      </c>
      <c r="BG138">
        <v>120</v>
      </c>
      <c r="BH138" t="s">
        <v>12</v>
      </c>
      <c r="BI138" t="s">
        <v>15</v>
      </c>
      <c r="BJ138" t="s">
        <v>63</v>
      </c>
      <c r="BK138">
        <v>22472</v>
      </c>
      <c r="BL138" s="254">
        <v>92906.198505844601</v>
      </c>
      <c r="BM138" s="81">
        <v>36106.727949593798</v>
      </c>
      <c r="BN138" s="81">
        <v>21664.0367697562</v>
      </c>
      <c r="BO138" s="81">
        <v>92906.198505844601</v>
      </c>
      <c r="BP138" s="81">
        <v>36106.727949593798</v>
      </c>
      <c r="BQ138" s="81">
        <v>21664.0367697562</v>
      </c>
      <c r="BR138" s="81">
        <v>92906.198505844601</v>
      </c>
      <c r="BS138" s="81">
        <v>36106.727949593798</v>
      </c>
      <c r="BT138" s="81">
        <v>21664.0367697562</v>
      </c>
      <c r="BU138" s="81">
        <v>3519479.5224489002</v>
      </c>
      <c r="BV138" s="81">
        <f t="shared" si="42"/>
        <v>1055843.85673467</v>
      </c>
      <c r="BW138">
        <f t="shared" si="43"/>
        <v>132723.14072263514</v>
      </c>
      <c r="BX138" s="255">
        <f t="shared" si="44"/>
        <v>0.12570337922228211</v>
      </c>
      <c r="BY138" s="255"/>
    </row>
    <row r="139" spans="58:77" x14ac:dyDescent="0.25">
      <c r="BF139">
        <v>136</v>
      </c>
      <c r="BG139">
        <v>120</v>
      </c>
      <c r="BH139" t="s">
        <v>12</v>
      </c>
      <c r="BI139" t="s">
        <v>15</v>
      </c>
      <c r="BJ139" t="s">
        <v>65</v>
      </c>
      <c r="BK139">
        <v>61702</v>
      </c>
      <c r="BL139" s="254">
        <v>208130.30436190101</v>
      </c>
      <c r="BM139" s="81">
        <v>74196.096501235195</v>
      </c>
      <c r="BN139" s="81">
        <v>44517.657900741702</v>
      </c>
      <c r="BO139" s="81">
        <v>208130.95368164699</v>
      </c>
      <c r="BP139" s="81">
        <v>74196.096501235195</v>
      </c>
      <c r="BQ139" s="81">
        <v>44517.657900741702</v>
      </c>
      <c r="BR139" s="81">
        <v>208130.95368164699</v>
      </c>
      <c r="BS139" s="81">
        <v>74196.096501235195</v>
      </c>
      <c r="BT139" s="81">
        <v>44517.657900741702</v>
      </c>
      <c r="BU139" s="81">
        <v>13366563.262600901</v>
      </c>
      <c r="BV139" s="81">
        <f t="shared" si="42"/>
        <v>4009968.9787802701</v>
      </c>
      <c r="BW139">
        <f t="shared" si="43"/>
        <v>297329.0062312872</v>
      </c>
      <c r="BX139" s="255">
        <f t="shared" si="44"/>
        <v>7.4147457949095427E-2</v>
      </c>
      <c r="BY139" s="255"/>
    </row>
    <row r="140" spans="58:77" x14ac:dyDescent="0.25">
      <c r="BF140">
        <v>137</v>
      </c>
      <c r="BG140">
        <v>120</v>
      </c>
      <c r="BH140" t="s">
        <v>12</v>
      </c>
      <c r="BI140" t="s">
        <v>15</v>
      </c>
      <c r="BJ140" t="s">
        <v>67</v>
      </c>
      <c r="BK140">
        <v>39306</v>
      </c>
      <c r="BL140" s="254">
        <v>124360.49164136199</v>
      </c>
      <c r="BM140" s="81">
        <v>52825.378936402201</v>
      </c>
      <c r="BN140" s="81">
        <v>31695.2273618406</v>
      </c>
      <c r="BO140" s="81">
        <v>124360.49164136199</v>
      </c>
      <c r="BP140" s="81">
        <v>52825.378936402201</v>
      </c>
      <c r="BQ140" s="81">
        <v>31695.2273618406</v>
      </c>
      <c r="BR140" s="81">
        <v>124360.49164136199</v>
      </c>
      <c r="BS140" s="81">
        <v>52825.378936402201</v>
      </c>
      <c r="BT140" s="81">
        <v>31695.2273618406</v>
      </c>
      <c r="BU140" s="81">
        <v>9173030.7907990701</v>
      </c>
      <c r="BV140" s="81">
        <f t="shared" si="42"/>
        <v>2751909.2372397208</v>
      </c>
      <c r="BW140">
        <f t="shared" si="43"/>
        <v>177657.84520194572</v>
      </c>
      <c r="BX140" s="255">
        <f t="shared" si="44"/>
        <v>6.45580322191672E-2</v>
      </c>
      <c r="BY140" s="255"/>
    </row>
    <row r="141" spans="58:77" x14ac:dyDescent="0.25">
      <c r="BF141">
        <v>138</v>
      </c>
      <c r="BG141">
        <v>120</v>
      </c>
      <c r="BH141" t="s">
        <v>12</v>
      </c>
      <c r="BI141" t="s">
        <v>15</v>
      </c>
      <c r="BJ141" t="s">
        <v>69</v>
      </c>
      <c r="BK141">
        <v>31892</v>
      </c>
      <c r="BL141" s="254">
        <v>163761.57322113201</v>
      </c>
      <c r="BM141" s="81">
        <v>98058.068670468507</v>
      </c>
      <c r="BN141" s="81">
        <v>58834.841202297903</v>
      </c>
      <c r="BO141" s="81">
        <v>163761.57322113201</v>
      </c>
      <c r="BP141" s="81">
        <v>98058.068670468507</v>
      </c>
      <c r="BQ141" s="81">
        <v>58834.841202297903</v>
      </c>
      <c r="BR141" s="81">
        <v>163761.57322113201</v>
      </c>
      <c r="BS141" s="81">
        <v>98058.068670468507</v>
      </c>
      <c r="BT141" s="81">
        <v>58834.841202297903</v>
      </c>
      <c r="BU141" s="81">
        <v>6864404.78194963</v>
      </c>
      <c r="BV141" s="81">
        <f t="shared" si="42"/>
        <v>2059321.4345848889</v>
      </c>
      <c r="BW141">
        <f t="shared" si="43"/>
        <v>233945.10460161717</v>
      </c>
      <c r="BX141" s="255">
        <f t="shared" si="44"/>
        <v>0.11360300566617229</v>
      </c>
      <c r="BY141" s="255"/>
    </row>
    <row r="142" spans="58:77" x14ac:dyDescent="0.25">
      <c r="BF142">
        <v>139</v>
      </c>
      <c r="BG142">
        <v>120</v>
      </c>
      <c r="BH142" t="s">
        <v>12</v>
      </c>
      <c r="BI142" t="s">
        <v>15</v>
      </c>
      <c r="BJ142" t="s">
        <v>71</v>
      </c>
      <c r="BK142">
        <v>10850</v>
      </c>
      <c r="BL142" s="254">
        <v>44703.462560839398</v>
      </c>
      <c r="BM142" s="81">
        <v>25368.7364354075</v>
      </c>
      <c r="BN142" s="81">
        <v>15221.2418612445</v>
      </c>
      <c r="BO142" s="81">
        <v>44703.462560839398</v>
      </c>
      <c r="BP142" s="81">
        <v>25368.7364354075</v>
      </c>
      <c r="BQ142" s="81">
        <v>15221.2418612445</v>
      </c>
      <c r="BR142" s="81">
        <v>44703.462560839398</v>
      </c>
      <c r="BS142" s="81">
        <v>25368.7364354075</v>
      </c>
      <c r="BT142" s="81">
        <v>15221.2418612445</v>
      </c>
      <c r="BU142" s="81">
        <v>2503780.8157987702</v>
      </c>
      <c r="BV142" s="81">
        <f t="shared" si="42"/>
        <v>751134.24473963107</v>
      </c>
      <c r="BW142">
        <f t="shared" si="43"/>
        <v>63862.089372627714</v>
      </c>
      <c r="BX142" s="255">
        <f t="shared" si="44"/>
        <v>8.5020873192600224E-2</v>
      </c>
      <c r="BY142" s="255"/>
    </row>
    <row r="143" spans="58:77" x14ac:dyDescent="0.25">
      <c r="BF143">
        <v>140</v>
      </c>
      <c r="BG143">
        <v>120</v>
      </c>
      <c r="BH143" t="s">
        <v>12</v>
      </c>
      <c r="BI143" t="s">
        <v>15</v>
      </c>
      <c r="BJ143" t="s">
        <v>73</v>
      </c>
      <c r="BK143">
        <v>8163</v>
      </c>
      <c r="BL143" s="254">
        <v>22504.439882800802</v>
      </c>
      <c r="BM143" s="81">
        <v>14146.0622019808</v>
      </c>
      <c r="BN143" s="81">
        <v>8487.6373211884493</v>
      </c>
      <c r="BO143" s="81">
        <v>22504.439882800802</v>
      </c>
      <c r="BP143" s="81">
        <v>14146.0622019808</v>
      </c>
      <c r="BQ143" s="81">
        <v>8487.6373211884493</v>
      </c>
      <c r="BR143" s="81">
        <v>22504.439882800802</v>
      </c>
      <c r="BS143" s="81">
        <v>14146.0622019808</v>
      </c>
      <c r="BT143" s="81">
        <v>8487.6373211884493</v>
      </c>
      <c r="BU143" s="81">
        <v>1950123.6457001099</v>
      </c>
      <c r="BV143" s="81">
        <f t="shared" si="42"/>
        <v>585037.09371003299</v>
      </c>
      <c r="BW143">
        <f t="shared" si="43"/>
        <v>32149.199832572576</v>
      </c>
      <c r="BX143" s="255">
        <f t="shared" si="44"/>
        <v>5.4952412724289516E-2</v>
      </c>
      <c r="BY143" s="255"/>
    </row>
    <row r="144" spans="58:77" x14ac:dyDescent="0.25">
      <c r="BF144">
        <v>141</v>
      </c>
      <c r="BG144">
        <v>120</v>
      </c>
      <c r="BH144" t="s">
        <v>13</v>
      </c>
      <c r="BI144" t="s">
        <v>7</v>
      </c>
      <c r="BJ144" t="s">
        <v>44</v>
      </c>
      <c r="BK144">
        <v>1467</v>
      </c>
      <c r="BL144" s="254">
        <v>7648.5933222498197</v>
      </c>
      <c r="BM144" s="81">
        <v>3207.1233322425501</v>
      </c>
      <c r="BN144" s="81">
        <v>1924.27399934552</v>
      </c>
      <c r="BO144" s="81">
        <v>7648.5933222498197</v>
      </c>
      <c r="BP144" s="81">
        <v>3207.1233322425501</v>
      </c>
      <c r="BQ144" s="81">
        <v>1924.27399934552</v>
      </c>
      <c r="BR144" s="81">
        <v>7648.5933222498197</v>
      </c>
      <c r="BS144" s="81">
        <v>3207.1233322425501</v>
      </c>
      <c r="BT144" s="81">
        <v>1924.27399934552</v>
      </c>
      <c r="BU144" s="81">
        <v>265226.69894993101</v>
      </c>
      <c r="BV144" s="81">
        <f t="shared" si="42"/>
        <v>79568.009684979304</v>
      </c>
      <c r="BW144">
        <f t="shared" si="43"/>
        <v>10926.561888928314</v>
      </c>
      <c r="BX144" s="255">
        <f t="shared" si="44"/>
        <v>0.13732355417947584</v>
      </c>
      <c r="BY144" s="255"/>
    </row>
    <row r="145" spans="58:77" x14ac:dyDescent="0.25">
      <c r="BF145">
        <v>142</v>
      </c>
      <c r="BG145">
        <v>120</v>
      </c>
      <c r="BH145" t="s">
        <v>13</v>
      </c>
      <c r="BI145" t="s">
        <v>7</v>
      </c>
      <c r="BJ145" t="s">
        <v>52</v>
      </c>
      <c r="BK145">
        <v>6362</v>
      </c>
      <c r="BL145" s="254">
        <v>28833.306973128099</v>
      </c>
      <c r="BM145" s="81">
        <v>10675.6445700149</v>
      </c>
      <c r="BN145" s="81">
        <v>6405.38674200898</v>
      </c>
      <c r="BO145" s="81">
        <v>28836.122343568499</v>
      </c>
      <c r="BP145" s="81">
        <v>10675.6445700149</v>
      </c>
      <c r="BQ145" s="81">
        <v>6405.38674200898</v>
      </c>
      <c r="BR145" s="81">
        <v>28838.215194785698</v>
      </c>
      <c r="BS145" s="81">
        <v>10675.6445700149</v>
      </c>
      <c r="BT145" s="81">
        <v>6405.38674200898</v>
      </c>
      <c r="BU145" s="81">
        <v>966696.675400045</v>
      </c>
      <c r="BV145" s="81">
        <f t="shared" si="42"/>
        <v>290009.00262001349</v>
      </c>
      <c r="BW145">
        <f t="shared" si="43"/>
        <v>41190.438533040142</v>
      </c>
      <c r="BX145" s="255">
        <f t="shared" si="44"/>
        <v>0.14203158578152911</v>
      </c>
      <c r="BY145" s="255"/>
    </row>
    <row r="146" spans="58:77" x14ac:dyDescent="0.25">
      <c r="BF146">
        <v>143</v>
      </c>
      <c r="BG146">
        <v>120</v>
      </c>
      <c r="BH146" t="s">
        <v>13</v>
      </c>
      <c r="BI146" t="s">
        <v>7</v>
      </c>
      <c r="BJ146" t="s">
        <v>61</v>
      </c>
      <c r="BK146">
        <v>5545</v>
      </c>
      <c r="BL146" s="254">
        <v>24522.0853463561</v>
      </c>
      <c r="BM146" s="81">
        <v>10320.2897454013</v>
      </c>
      <c r="BN146" s="81">
        <v>6192.1738472408397</v>
      </c>
      <c r="BO146" s="81">
        <v>24523.2136623558</v>
      </c>
      <c r="BP146" s="81">
        <v>10320.2897454013</v>
      </c>
      <c r="BQ146" s="81">
        <v>6192.1738472408397</v>
      </c>
      <c r="BR146" s="81">
        <v>24524.3419783555</v>
      </c>
      <c r="BS146" s="81">
        <v>10320.2897454013</v>
      </c>
      <c r="BT146" s="81">
        <v>6192.1738472408397</v>
      </c>
      <c r="BU146" s="81">
        <v>777578.19374989695</v>
      </c>
      <c r="BV146" s="81">
        <f t="shared" si="42"/>
        <v>233273.45812496907</v>
      </c>
      <c r="BW146">
        <f t="shared" si="43"/>
        <v>35031.550494794428</v>
      </c>
      <c r="BX146" s="255">
        <f t="shared" si="44"/>
        <v>0.15017375219784906</v>
      </c>
      <c r="BY146" s="255"/>
    </row>
    <row r="147" spans="58:77" x14ac:dyDescent="0.25">
      <c r="BF147">
        <v>144</v>
      </c>
      <c r="BG147">
        <v>120</v>
      </c>
      <c r="BH147" t="s">
        <v>13</v>
      </c>
      <c r="BI147" t="s">
        <v>7</v>
      </c>
      <c r="BJ147" t="s">
        <v>63</v>
      </c>
      <c r="BK147">
        <v>8132</v>
      </c>
      <c r="BL147" s="254">
        <v>35758.724068669901</v>
      </c>
      <c r="BM147" s="81">
        <v>13899.7361550804</v>
      </c>
      <c r="BN147" s="81">
        <v>8339.8416930482308</v>
      </c>
      <c r="BO147" s="81">
        <v>35764.336132111901</v>
      </c>
      <c r="BP147" s="81">
        <v>13899.7361550804</v>
      </c>
      <c r="BQ147" s="81">
        <v>8339.8416930482308</v>
      </c>
      <c r="BR147" s="81">
        <v>35765.402176723401</v>
      </c>
      <c r="BS147" s="81">
        <v>13899.7361550804</v>
      </c>
      <c r="BT147" s="81">
        <v>8339.8416930482308</v>
      </c>
      <c r="BU147" s="81">
        <v>1280228.7243500701</v>
      </c>
      <c r="BV147" s="81">
        <f t="shared" si="42"/>
        <v>384068.61730502103</v>
      </c>
      <c r="BW147">
        <f t="shared" si="43"/>
        <v>51083.891526671287</v>
      </c>
      <c r="BX147" s="255">
        <f t="shared" si="44"/>
        <v>0.13300720034123822</v>
      </c>
      <c r="BY147" s="255"/>
    </row>
    <row r="148" spans="58:77" x14ac:dyDescent="0.25">
      <c r="BF148">
        <v>145</v>
      </c>
      <c r="BG148">
        <v>120</v>
      </c>
      <c r="BH148" t="s">
        <v>13</v>
      </c>
      <c r="BI148" t="s">
        <v>7</v>
      </c>
      <c r="BJ148" t="s">
        <v>65</v>
      </c>
      <c r="BK148">
        <v>24536</v>
      </c>
      <c r="BL148" s="254">
        <v>82131.266961453002</v>
      </c>
      <c r="BM148" s="81">
        <v>29279.6019188916</v>
      </c>
      <c r="BN148" s="81">
        <v>17567.761151334998</v>
      </c>
      <c r="BO148" s="81">
        <v>82133.585972358793</v>
      </c>
      <c r="BP148" s="81">
        <v>29279.6019188916</v>
      </c>
      <c r="BQ148" s="81">
        <v>17567.761151334998</v>
      </c>
      <c r="BR148" s="81">
        <v>82133.585972358793</v>
      </c>
      <c r="BS148" s="81">
        <v>29279.6019188916</v>
      </c>
      <c r="BT148" s="81">
        <v>17567.761151334998</v>
      </c>
      <c r="BU148" s="81">
        <v>4788632.5983991399</v>
      </c>
      <c r="BV148" s="81">
        <f t="shared" si="42"/>
        <v>1436589.7795197419</v>
      </c>
      <c r="BW148">
        <f t="shared" si="43"/>
        <v>117330.38137350429</v>
      </c>
      <c r="BX148" s="255">
        <f t="shared" si="44"/>
        <v>8.1672849860263061E-2</v>
      </c>
      <c r="BY148" s="255"/>
    </row>
    <row r="149" spans="58:77" x14ac:dyDescent="0.25">
      <c r="BF149">
        <v>146</v>
      </c>
      <c r="BG149">
        <v>120</v>
      </c>
      <c r="BH149" t="s">
        <v>13</v>
      </c>
      <c r="BI149" t="s">
        <v>7</v>
      </c>
      <c r="BJ149" t="s">
        <v>67</v>
      </c>
      <c r="BK149">
        <v>11461</v>
      </c>
      <c r="BL149" s="254">
        <v>34817.991809971201</v>
      </c>
      <c r="BM149" s="81">
        <v>14790.2994509005</v>
      </c>
      <c r="BN149" s="81">
        <v>8874.1796705403904</v>
      </c>
      <c r="BO149" s="81">
        <v>34819.038656616103</v>
      </c>
      <c r="BP149" s="81">
        <v>14790.2994509005</v>
      </c>
      <c r="BQ149" s="81">
        <v>8874.1796705403904</v>
      </c>
      <c r="BR149" s="81">
        <v>34819.038656616103</v>
      </c>
      <c r="BS149" s="81">
        <v>14790.2994509005</v>
      </c>
      <c r="BT149" s="81">
        <v>8874.1796705403904</v>
      </c>
      <c r="BU149" s="81">
        <v>2327435.40565036</v>
      </c>
      <c r="BV149" s="81">
        <f t="shared" si="42"/>
        <v>698230.62169510801</v>
      </c>
      <c r="BW149">
        <f t="shared" si="43"/>
        <v>49739.988299958859</v>
      </c>
      <c r="BX149" s="255">
        <f t="shared" si="44"/>
        <v>7.1237191200815744E-2</v>
      </c>
      <c r="BY149" s="255"/>
    </row>
    <row r="150" spans="58:77" x14ac:dyDescent="0.25">
      <c r="BF150">
        <v>147</v>
      </c>
      <c r="BG150">
        <v>120</v>
      </c>
      <c r="BH150" t="s">
        <v>13</v>
      </c>
      <c r="BI150" t="s">
        <v>7</v>
      </c>
      <c r="BJ150" t="s">
        <v>69</v>
      </c>
      <c r="BK150">
        <v>8744</v>
      </c>
      <c r="BL150" s="254">
        <v>45126.9483823665</v>
      </c>
      <c r="BM150" s="81">
        <v>27022.725081357199</v>
      </c>
      <c r="BN150" s="81">
        <v>16213.6350488143</v>
      </c>
      <c r="BO150" s="81">
        <v>45129.218146400199</v>
      </c>
      <c r="BP150" s="81">
        <v>27022.725081357199</v>
      </c>
      <c r="BQ150" s="81">
        <v>16213.6350488143</v>
      </c>
      <c r="BR150" s="81">
        <v>45129.218146400199</v>
      </c>
      <c r="BS150" s="81">
        <v>27022.725081357199</v>
      </c>
      <c r="BT150" s="81">
        <v>16213.6350488143</v>
      </c>
      <c r="BU150" s="81">
        <v>1655773.70160017</v>
      </c>
      <c r="BV150" s="81">
        <f t="shared" si="42"/>
        <v>496732.11048005096</v>
      </c>
      <c r="BW150">
        <f t="shared" si="43"/>
        <v>64467.069117666433</v>
      </c>
      <c r="BX150" s="255">
        <f t="shared" si="44"/>
        <v>0.12978236711003902</v>
      </c>
      <c r="BY150" s="255"/>
    </row>
    <row r="151" spans="58:77" x14ac:dyDescent="0.25">
      <c r="BF151">
        <v>148</v>
      </c>
      <c r="BG151">
        <v>120</v>
      </c>
      <c r="BH151" t="s">
        <v>13</v>
      </c>
      <c r="BI151" t="s">
        <v>7</v>
      </c>
      <c r="BJ151" t="s">
        <v>71</v>
      </c>
      <c r="BK151">
        <v>3217</v>
      </c>
      <c r="BL151" s="254">
        <v>12791.0852727901</v>
      </c>
      <c r="BM151" s="81">
        <v>7260.0704962413502</v>
      </c>
      <c r="BN151" s="81">
        <v>4356.0422977447697</v>
      </c>
      <c r="BO151" s="81">
        <v>12792.451431490899</v>
      </c>
      <c r="BP151" s="81">
        <v>7260.0704962413502</v>
      </c>
      <c r="BQ151" s="81">
        <v>4356.0422977447697</v>
      </c>
      <c r="BR151" s="81">
        <v>12793.1954964908</v>
      </c>
      <c r="BS151" s="81">
        <v>7260.0704962413502</v>
      </c>
      <c r="BT151" s="81">
        <v>4356.0422977447697</v>
      </c>
      <c r="BU151" s="81">
        <v>667611.29400033504</v>
      </c>
      <c r="BV151" s="81">
        <f t="shared" si="42"/>
        <v>200283.38820010051</v>
      </c>
      <c r="BW151">
        <f t="shared" si="43"/>
        <v>18272.978961128716</v>
      </c>
      <c r="BX151" s="255">
        <f t="shared" si="44"/>
        <v>9.1235619315928593E-2</v>
      </c>
      <c r="BY151" s="255"/>
    </row>
    <row r="152" spans="58:77" x14ac:dyDescent="0.25">
      <c r="BF152">
        <v>149</v>
      </c>
      <c r="BG152">
        <v>120</v>
      </c>
      <c r="BH152" t="s">
        <v>13</v>
      </c>
      <c r="BI152" t="s">
        <v>7</v>
      </c>
      <c r="BJ152" t="s">
        <v>73</v>
      </c>
      <c r="BK152">
        <v>1846</v>
      </c>
      <c r="BL152" s="254">
        <v>5096.4420694803102</v>
      </c>
      <c r="BM152" s="81">
        <v>3203.5716907026299</v>
      </c>
      <c r="BN152" s="81">
        <v>1922.1430144215799</v>
      </c>
      <c r="BO152" s="81">
        <v>5096.4420694803102</v>
      </c>
      <c r="BP152" s="81">
        <v>3203.5716907026299</v>
      </c>
      <c r="BQ152" s="81">
        <v>1922.1430144215799</v>
      </c>
      <c r="BR152" s="81">
        <v>5096.4420694803102</v>
      </c>
      <c r="BS152" s="81">
        <v>3203.5716907026299</v>
      </c>
      <c r="BT152" s="81">
        <v>1922.1430144215799</v>
      </c>
      <c r="BU152" s="81">
        <v>405899.66610025498</v>
      </c>
      <c r="BV152" s="81">
        <f t="shared" si="42"/>
        <v>121769.89983007649</v>
      </c>
      <c r="BW152">
        <f t="shared" si="43"/>
        <v>7280.6315278290149</v>
      </c>
      <c r="BX152" s="255">
        <f t="shared" si="44"/>
        <v>5.9790075691847938E-2</v>
      </c>
      <c r="BY152" s="255"/>
    </row>
    <row r="153" spans="58:77" x14ac:dyDescent="0.25">
      <c r="BF153">
        <v>150</v>
      </c>
      <c r="BG153">
        <v>120</v>
      </c>
      <c r="BH153" t="s">
        <v>13</v>
      </c>
      <c r="BI153" t="s">
        <v>15</v>
      </c>
      <c r="BJ153" t="s">
        <v>44</v>
      </c>
      <c r="BK153">
        <v>1134</v>
      </c>
      <c r="BL153" s="254">
        <v>5644.2041427913</v>
      </c>
      <c r="BM153" s="81">
        <v>2366.66508933455</v>
      </c>
      <c r="BN153" s="81">
        <v>1419.9990536007299</v>
      </c>
      <c r="BO153" s="81">
        <v>5644.2041427913</v>
      </c>
      <c r="BP153" s="81">
        <v>2366.66508933455</v>
      </c>
      <c r="BQ153" s="81">
        <v>1419.9990536007299</v>
      </c>
      <c r="BR153" s="81">
        <v>5644.2041427913</v>
      </c>
      <c r="BS153" s="81">
        <v>2366.66508933455</v>
      </c>
      <c r="BT153" s="81">
        <v>1419.9990536007299</v>
      </c>
      <c r="BU153" s="81">
        <v>235691.714199907</v>
      </c>
      <c r="BV153" s="81">
        <f t="shared" si="42"/>
        <v>70707.5142599721</v>
      </c>
      <c r="BW153">
        <f t="shared" si="43"/>
        <v>8063.1487754161435</v>
      </c>
      <c r="BX153" s="255">
        <f t="shared" si="44"/>
        <v>0.11403524589720636</v>
      </c>
      <c r="BY153" s="255"/>
    </row>
    <row r="154" spans="58:77" x14ac:dyDescent="0.25">
      <c r="BF154">
        <v>151</v>
      </c>
      <c r="BG154">
        <v>120</v>
      </c>
      <c r="BH154" t="s">
        <v>13</v>
      </c>
      <c r="BI154" t="s">
        <v>15</v>
      </c>
      <c r="BJ154" t="s">
        <v>52</v>
      </c>
      <c r="BK154">
        <v>3132</v>
      </c>
      <c r="BL154" s="254">
        <v>13880.756798924</v>
      </c>
      <c r="BM154" s="81">
        <v>5138.2160072570896</v>
      </c>
      <c r="BN154" s="81">
        <v>3082.9296043542499</v>
      </c>
      <c r="BO154" s="81">
        <v>13880.756798924</v>
      </c>
      <c r="BP154" s="81">
        <v>5138.2160072570896</v>
      </c>
      <c r="BQ154" s="81">
        <v>3082.9296043542499</v>
      </c>
      <c r="BR154" s="81">
        <v>13880.756798924</v>
      </c>
      <c r="BS154" s="81">
        <v>5138.2160072570896</v>
      </c>
      <c r="BT154" s="81">
        <v>3082.9296043542499</v>
      </c>
      <c r="BU154" s="81">
        <v>582917.20370068098</v>
      </c>
      <c r="BV154" s="81">
        <f t="shared" si="42"/>
        <v>174875.1611102043</v>
      </c>
      <c r="BW154">
        <f t="shared" si="43"/>
        <v>19829.65256989143</v>
      </c>
      <c r="BX154" s="255">
        <f t="shared" si="44"/>
        <v>0.11339319114276621</v>
      </c>
      <c r="BY154" s="255"/>
    </row>
    <row r="155" spans="58:77" x14ac:dyDescent="0.25">
      <c r="BF155">
        <v>152</v>
      </c>
      <c r="BG155">
        <v>120</v>
      </c>
      <c r="BH155" t="s">
        <v>13</v>
      </c>
      <c r="BI155" t="s">
        <v>15</v>
      </c>
      <c r="BJ155" t="s">
        <v>61</v>
      </c>
      <c r="BK155">
        <v>2715</v>
      </c>
      <c r="BL155" s="254">
        <v>12187.2056208332</v>
      </c>
      <c r="BM155" s="81">
        <v>5129.8117141335997</v>
      </c>
      <c r="BN155" s="81">
        <v>3077.8870284801701</v>
      </c>
      <c r="BO155" s="81">
        <v>12189.480673133199</v>
      </c>
      <c r="BP155" s="81">
        <v>5129.8117141335997</v>
      </c>
      <c r="BQ155" s="81">
        <v>3077.8870284801701</v>
      </c>
      <c r="BR155" s="81">
        <v>12190.823798133</v>
      </c>
      <c r="BS155" s="81">
        <v>5129.8117141335997</v>
      </c>
      <c r="BT155" s="81">
        <v>3077.8870284801701</v>
      </c>
      <c r="BU155" s="81">
        <v>413677.61545077199</v>
      </c>
      <c r="BV155" s="81">
        <f t="shared" si="42"/>
        <v>124103.2846352316</v>
      </c>
      <c r="BW155">
        <f t="shared" si="43"/>
        <v>17410.293744047431</v>
      </c>
      <c r="BX155" s="255">
        <f t="shared" si="44"/>
        <v>0.14028874251975143</v>
      </c>
      <c r="BY155" s="255"/>
    </row>
    <row r="156" spans="58:77" x14ac:dyDescent="0.25">
      <c r="BF156">
        <v>153</v>
      </c>
      <c r="BG156">
        <v>120</v>
      </c>
      <c r="BH156" t="s">
        <v>13</v>
      </c>
      <c r="BI156" t="s">
        <v>15</v>
      </c>
      <c r="BJ156" t="s">
        <v>63</v>
      </c>
      <c r="BK156">
        <v>2965</v>
      </c>
      <c r="BL156" s="254">
        <v>12610.0824163902</v>
      </c>
      <c r="BM156" s="81">
        <v>4900.7366844518901</v>
      </c>
      <c r="BN156" s="81">
        <v>2940.44201067113</v>
      </c>
      <c r="BO156" s="81">
        <v>12610.0824163902</v>
      </c>
      <c r="BP156" s="81">
        <v>4900.7366844518901</v>
      </c>
      <c r="BQ156" s="81">
        <v>2940.44201067113</v>
      </c>
      <c r="BR156" s="81">
        <v>12610.0824163902</v>
      </c>
      <c r="BS156" s="81">
        <v>4900.7366844518901</v>
      </c>
      <c r="BT156" s="81">
        <v>2940.44201067113</v>
      </c>
      <c r="BU156" s="81">
        <v>492396.78474938002</v>
      </c>
      <c r="BV156" s="81">
        <f t="shared" si="42"/>
        <v>147719.03542481401</v>
      </c>
      <c r="BW156">
        <f t="shared" si="43"/>
        <v>18014.403451986</v>
      </c>
      <c r="BX156" s="255">
        <f t="shared" si="44"/>
        <v>0.12195045411838588</v>
      </c>
      <c r="BY156" s="255"/>
    </row>
    <row r="157" spans="58:77" x14ac:dyDescent="0.25">
      <c r="BF157">
        <v>154</v>
      </c>
      <c r="BG157">
        <v>120</v>
      </c>
      <c r="BH157" t="s">
        <v>13</v>
      </c>
      <c r="BI157" t="s">
        <v>15</v>
      </c>
      <c r="BJ157" t="s">
        <v>65</v>
      </c>
      <c r="BK157">
        <v>9485</v>
      </c>
      <c r="BL157" s="254">
        <v>32068.604370444202</v>
      </c>
      <c r="BM157" s="81">
        <v>11432.058626747399</v>
      </c>
      <c r="BN157" s="81">
        <v>6859.2351760484598</v>
      </c>
      <c r="BO157" s="81">
        <v>32068.604370444202</v>
      </c>
      <c r="BP157" s="81">
        <v>11432.058626747399</v>
      </c>
      <c r="BQ157" s="81">
        <v>6859.2351760484598</v>
      </c>
      <c r="BR157" s="81">
        <v>32068.604370444202</v>
      </c>
      <c r="BS157" s="81">
        <v>11432.058626747399</v>
      </c>
      <c r="BT157" s="81">
        <v>6859.2351760484598</v>
      </c>
      <c r="BU157" s="81">
        <v>2042209.1588508701</v>
      </c>
      <c r="BV157" s="81">
        <f t="shared" si="42"/>
        <v>612662.74765526096</v>
      </c>
      <c r="BW157">
        <f t="shared" si="43"/>
        <v>45812.291957777437</v>
      </c>
      <c r="BX157" s="255">
        <f t="shared" si="44"/>
        <v>7.4775710018451361E-2</v>
      </c>
      <c r="BY157" s="255"/>
    </row>
    <row r="158" spans="58:77" x14ac:dyDescent="0.25">
      <c r="BF158">
        <v>155</v>
      </c>
      <c r="BG158">
        <v>120</v>
      </c>
      <c r="BH158" t="s">
        <v>13</v>
      </c>
      <c r="BI158" t="s">
        <v>15</v>
      </c>
      <c r="BJ158" t="s">
        <v>67</v>
      </c>
      <c r="BK158">
        <v>7572</v>
      </c>
      <c r="BL158" s="254">
        <v>23590.639411835102</v>
      </c>
      <c r="BM158" s="81">
        <v>10020.7425190633</v>
      </c>
      <c r="BN158" s="81">
        <v>6012.4455114379798</v>
      </c>
      <c r="BO158" s="81">
        <v>23590.639411835102</v>
      </c>
      <c r="BP158" s="81">
        <v>10020.7425190633</v>
      </c>
      <c r="BQ158" s="81">
        <v>6012.4455114379798</v>
      </c>
      <c r="BR158" s="81">
        <v>23590.639411835102</v>
      </c>
      <c r="BS158" s="81">
        <v>10020.7425190633</v>
      </c>
      <c r="BT158" s="81">
        <v>6012.4455114379798</v>
      </c>
      <c r="BU158" s="81">
        <v>1717210.2710997099</v>
      </c>
      <c r="BV158" s="81">
        <f t="shared" si="42"/>
        <v>515163.08132991294</v>
      </c>
      <c r="BW158">
        <f t="shared" si="43"/>
        <v>33700.91344547872</v>
      </c>
      <c r="BX158" s="255">
        <f t="shared" si="44"/>
        <v>6.541795145428228E-2</v>
      </c>
      <c r="BY158" s="255"/>
    </row>
    <row r="159" spans="58:77" x14ac:dyDescent="0.25">
      <c r="BF159">
        <v>156</v>
      </c>
      <c r="BG159">
        <v>120</v>
      </c>
      <c r="BH159" t="s">
        <v>13</v>
      </c>
      <c r="BI159" t="s">
        <v>15</v>
      </c>
      <c r="BJ159" t="s">
        <v>69</v>
      </c>
      <c r="BK159">
        <v>6954</v>
      </c>
      <c r="BL159" s="254">
        <v>35937.121556966398</v>
      </c>
      <c r="BM159" s="81">
        <v>21518.6301898446</v>
      </c>
      <c r="BN159" s="81">
        <v>12911.178113906601</v>
      </c>
      <c r="BO159" s="81">
        <v>35937.121556966398</v>
      </c>
      <c r="BP159" s="81">
        <v>21518.6301898446</v>
      </c>
      <c r="BQ159" s="81">
        <v>12911.178113906601</v>
      </c>
      <c r="BR159" s="81">
        <v>35937.121556966398</v>
      </c>
      <c r="BS159" s="81">
        <v>21518.6301898446</v>
      </c>
      <c r="BT159" s="81">
        <v>12911.178113906601</v>
      </c>
      <c r="BU159" s="81">
        <v>1487639.4477504001</v>
      </c>
      <c r="BV159" s="81">
        <f t="shared" si="42"/>
        <v>446291.83432512003</v>
      </c>
      <c r="BW159">
        <f t="shared" si="43"/>
        <v>51338.74508138057</v>
      </c>
      <c r="BX159" s="255">
        <f t="shared" si="44"/>
        <v>0.11503402288104762</v>
      </c>
      <c r="BY159" s="255"/>
    </row>
    <row r="160" spans="58:77" x14ac:dyDescent="0.25">
      <c r="BF160">
        <v>157</v>
      </c>
      <c r="BG160">
        <v>120</v>
      </c>
      <c r="BH160" t="s">
        <v>13</v>
      </c>
      <c r="BI160" t="s">
        <v>15</v>
      </c>
      <c r="BJ160" t="s">
        <v>71</v>
      </c>
      <c r="BK160">
        <v>2435</v>
      </c>
      <c r="BL160" s="254">
        <v>9884.7674694356392</v>
      </c>
      <c r="BM160" s="81">
        <v>5610.7022024436601</v>
      </c>
      <c r="BN160" s="81">
        <v>3366.42132146617</v>
      </c>
      <c r="BO160" s="81">
        <v>9886.2708874357195</v>
      </c>
      <c r="BP160" s="81">
        <v>5610.7022024436601</v>
      </c>
      <c r="BQ160" s="81">
        <v>3366.42132146617</v>
      </c>
      <c r="BR160" s="81">
        <v>9886.8864235937999</v>
      </c>
      <c r="BS160" s="81">
        <v>5610.7022024436601</v>
      </c>
      <c r="BT160" s="81">
        <v>3366.42132146617</v>
      </c>
      <c r="BU160" s="81">
        <v>559481.73834962305</v>
      </c>
      <c r="BV160" s="81">
        <f t="shared" si="42"/>
        <v>167844.52150488691</v>
      </c>
      <c r="BW160">
        <f t="shared" si="43"/>
        <v>14121.096384908056</v>
      </c>
      <c r="BX160" s="255">
        <f t="shared" si="44"/>
        <v>8.4132006563567882E-2</v>
      </c>
      <c r="BY160" s="255"/>
    </row>
    <row r="161" spans="58:77" x14ac:dyDescent="0.25">
      <c r="BF161">
        <v>158</v>
      </c>
      <c r="BG161">
        <v>120</v>
      </c>
      <c r="BH161" t="s">
        <v>13</v>
      </c>
      <c r="BI161" t="s">
        <v>15</v>
      </c>
      <c r="BJ161" t="s">
        <v>73</v>
      </c>
      <c r="BK161">
        <v>1744</v>
      </c>
      <c r="BL161" s="254">
        <v>4966.2951444679202</v>
      </c>
      <c r="BM161" s="81">
        <v>3121.76265629831</v>
      </c>
      <c r="BN161" s="81">
        <v>1873.0575937789799</v>
      </c>
      <c r="BO161" s="81">
        <v>4966.2951444679202</v>
      </c>
      <c r="BP161" s="81">
        <v>3121.76265629831</v>
      </c>
      <c r="BQ161" s="81">
        <v>1873.0575937789799</v>
      </c>
      <c r="BR161" s="81">
        <v>4966.2951444679202</v>
      </c>
      <c r="BS161" s="81">
        <v>3121.76265629831</v>
      </c>
      <c r="BT161" s="81">
        <v>1873.0575937789799</v>
      </c>
      <c r="BU161" s="81">
        <v>424623.33994988602</v>
      </c>
      <c r="BV161" s="81">
        <f t="shared" si="42"/>
        <v>127387.0019849658</v>
      </c>
      <c r="BW161">
        <f t="shared" si="43"/>
        <v>7094.7073492398868</v>
      </c>
      <c r="BX161" s="255">
        <f t="shared" si="44"/>
        <v>5.5694122937889716E-2</v>
      </c>
      <c r="BY161" s="255"/>
    </row>
    <row r="162" spans="58:77" x14ac:dyDescent="0.25">
      <c r="BF162">
        <v>159</v>
      </c>
      <c r="BG162">
        <v>120</v>
      </c>
      <c r="BH162" t="s">
        <v>14</v>
      </c>
      <c r="BI162" t="s">
        <v>7</v>
      </c>
      <c r="BJ162" t="s">
        <v>44</v>
      </c>
      <c r="BK162">
        <v>18673</v>
      </c>
      <c r="BL162" s="254">
        <v>85033.988539895407</v>
      </c>
      <c r="BM162" s="81">
        <v>35658.711503145001</v>
      </c>
      <c r="BN162" s="81">
        <v>21395.226901886501</v>
      </c>
      <c r="BO162" s="81">
        <v>85040.239888224402</v>
      </c>
      <c r="BP162" s="81">
        <v>35658.711503145001</v>
      </c>
      <c r="BQ162" s="81">
        <v>21395.226901886501</v>
      </c>
      <c r="BR162" s="81">
        <v>85041.625914732198</v>
      </c>
      <c r="BS162" s="81">
        <v>35658.711503145001</v>
      </c>
      <c r="BT162" s="81">
        <v>21395.226901886501</v>
      </c>
      <c r="BU162" s="81">
        <v>3673444.7704989798</v>
      </c>
      <c r="BV162" s="81">
        <f t="shared" si="42"/>
        <v>1102033.4311496939</v>
      </c>
      <c r="BW162">
        <f t="shared" si="43"/>
        <v>121477.12648556488</v>
      </c>
      <c r="BX162" s="255">
        <f t="shared" si="44"/>
        <v>0.11022998309482693</v>
      </c>
      <c r="BY162" s="255"/>
    </row>
    <row r="163" spans="58:77" x14ac:dyDescent="0.25">
      <c r="BF163">
        <v>160</v>
      </c>
      <c r="BG163">
        <v>120</v>
      </c>
      <c r="BH163" t="s">
        <v>14</v>
      </c>
      <c r="BI163" t="s">
        <v>7</v>
      </c>
      <c r="BJ163" t="s">
        <v>52</v>
      </c>
      <c r="BK163">
        <v>28996</v>
      </c>
      <c r="BL163" s="254">
        <v>121083.579381793</v>
      </c>
      <c r="BM163" s="81">
        <v>44822.622417284001</v>
      </c>
      <c r="BN163" s="81">
        <v>26893.573450370801</v>
      </c>
      <c r="BO163" s="81">
        <v>121085.98897795699</v>
      </c>
      <c r="BP163" s="81">
        <v>44822.622417284001</v>
      </c>
      <c r="BQ163" s="81">
        <v>26893.573450370801</v>
      </c>
      <c r="BR163" s="81">
        <v>121087.147754315</v>
      </c>
      <c r="BS163" s="81">
        <v>44822.622417284001</v>
      </c>
      <c r="BT163" s="81">
        <v>26893.573450370801</v>
      </c>
      <c r="BU163" s="81">
        <v>5404061.1548005296</v>
      </c>
      <c r="BV163" s="81">
        <f t="shared" si="42"/>
        <v>1621218.3464401588</v>
      </c>
      <c r="BW163">
        <f t="shared" si="43"/>
        <v>172976.54197399001</v>
      </c>
      <c r="BX163" s="255">
        <f t="shared" si="44"/>
        <v>0.10669540124179368</v>
      </c>
      <c r="BY163" s="255"/>
    </row>
    <row r="164" spans="58:77" x14ac:dyDescent="0.25">
      <c r="BF164">
        <v>161</v>
      </c>
      <c r="BG164">
        <v>120</v>
      </c>
      <c r="BH164" t="s">
        <v>14</v>
      </c>
      <c r="BI164" t="s">
        <v>7</v>
      </c>
      <c r="BJ164" t="s">
        <v>61</v>
      </c>
      <c r="BK164">
        <v>10531</v>
      </c>
      <c r="BL164" s="254">
        <v>46703.762871450199</v>
      </c>
      <c r="BM164" s="81">
        <v>19652.433861309601</v>
      </c>
      <c r="BN164" s="81">
        <v>11791.4603167858</v>
      </c>
      <c r="BO164" s="81">
        <v>46704.293176175299</v>
      </c>
      <c r="BP164" s="81">
        <v>19652.433861309601</v>
      </c>
      <c r="BQ164" s="81">
        <v>11791.4603167858</v>
      </c>
      <c r="BR164" s="81">
        <v>46704.293176175299</v>
      </c>
      <c r="BS164" s="81">
        <v>19652.433861309601</v>
      </c>
      <c r="BT164" s="81">
        <v>11791.4603167858</v>
      </c>
      <c r="BU164" s="81">
        <v>1708301.9552497</v>
      </c>
      <c r="BV164" s="81">
        <f t="shared" si="42"/>
        <v>512490.58657490998</v>
      </c>
      <c r="BW164">
        <f t="shared" si="43"/>
        <v>66719.661244928866</v>
      </c>
      <c r="BX164" s="255">
        <f t="shared" si="44"/>
        <v>0.1301870961003038</v>
      </c>
      <c r="BY164" s="255"/>
    </row>
    <row r="165" spans="58:77" x14ac:dyDescent="0.25">
      <c r="BF165">
        <v>162</v>
      </c>
      <c r="BG165">
        <v>120</v>
      </c>
      <c r="BH165" t="s">
        <v>14</v>
      </c>
      <c r="BI165" t="s">
        <v>7</v>
      </c>
      <c r="BJ165" t="s">
        <v>63</v>
      </c>
      <c r="BK165">
        <v>6512</v>
      </c>
      <c r="BL165" s="254">
        <v>27301.714889337702</v>
      </c>
      <c r="BM165" s="81">
        <v>10610.7067243438</v>
      </c>
      <c r="BN165" s="81">
        <v>6366.4240346062597</v>
      </c>
      <c r="BO165" s="81">
        <v>27302.402660118802</v>
      </c>
      <c r="BP165" s="81">
        <v>10610.7067243438</v>
      </c>
      <c r="BQ165" s="81">
        <v>6366.4240346062597</v>
      </c>
      <c r="BR165" s="81">
        <v>27302.402660118802</v>
      </c>
      <c r="BS165" s="81">
        <v>10610.7067243438</v>
      </c>
      <c r="BT165" s="81">
        <v>6366.4240346062597</v>
      </c>
      <c r="BU165" s="81">
        <v>1052310.6046501501</v>
      </c>
      <c r="BV165" s="81">
        <f t="shared" si="42"/>
        <v>315693.18139504502</v>
      </c>
      <c r="BW165">
        <f t="shared" si="43"/>
        <v>39002.449841911002</v>
      </c>
      <c r="BX165" s="255">
        <f t="shared" si="44"/>
        <v>0.12354542999490697</v>
      </c>
      <c r="BY165" s="255"/>
    </row>
    <row r="166" spans="58:77" x14ac:dyDescent="0.25">
      <c r="BF166">
        <v>163</v>
      </c>
      <c r="BG166">
        <v>120</v>
      </c>
      <c r="BH166" t="s">
        <v>14</v>
      </c>
      <c r="BI166" t="s">
        <v>7</v>
      </c>
      <c r="BJ166" t="s">
        <v>65</v>
      </c>
      <c r="BK166">
        <v>24266</v>
      </c>
      <c r="BL166" s="254">
        <v>77538.675972888494</v>
      </c>
      <c r="BM166" s="81">
        <v>27643.045563343701</v>
      </c>
      <c r="BN166" s="81">
        <v>16585.827338006398</v>
      </c>
      <c r="BO166" s="81">
        <v>77541.316121092706</v>
      </c>
      <c r="BP166" s="81">
        <v>27643.045563343701</v>
      </c>
      <c r="BQ166" s="81">
        <v>16585.827338006398</v>
      </c>
      <c r="BR166" s="81">
        <v>77542.604588507893</v>
      </c>
      <c r="BS166" s="81">
        <v>27643.045563343701</v>
      </c>
      <c r="BT166" s="81">
        <v>16585.827338006398</v>
      </c>
      <c r="BU166" s="81">
        <v>4804033.5080528203</v>
      </c>
      <c r="BV166" s="81">
        <f t="shared" si="42"/>
        <v>1441210.0524158461</v>
      </c>
      <c r="BW166">
        <f t="shared" si="43"/>
        <v>110769.53710412643</v>
      </c>
      <c r="BX166" s="255">
        <f t="shared" si="44"/>
        <v>7.6858704196829344E-2</v>
      </c>
      <c r="BY166" s="255"/>
    </row>
    <row r="167" spans="58:77" x14ac:dyDescent="0.25">
      <c r="BF167">
        <v>164</v>
      </c>
      <c r="BG167">
        <v>120</v>
      </c>
      <c r="BH167" t="s">
        <v>14</v>
      </c>
      <c r="BI167" t="s">
        <v>7</v>
      </c>
      <c r="BJ167" t="s">
        <v>67</v>
      </c>
      <c r="BK167">
        <v>11703</v>
      </c>
      <c r="BL167" s="254">
        <v>35130.545593652503</v>
      </c>
      <c r="BM167" s="81">
        <v>14922.620188564901</v>
      </c>
      <c r="BN167" s="81">
        <v>8953.57211313888</v>
      </c>
      <c r="BO167" s="81">
        <v>35130.545593652503</v>
      </c>
      <c r="BP167" s="81">
        <v>14922.620188564901</v>
      </c>
      <c r="BQ167" s="81">
        <v>8953.57211313888</v>
      </c>
      <c r="BR167" s="81">
        <v>35130.545593652503</v>
      </c>
      <c r="BS167" s="81">
        <v>14922.620188564901</v>
      </c>
      <c r="BT167" s="81">
        <v>8953.57211313888</v>
      </c>
      <c r="BU167" s="81">
        <v>2423376.0735014901</v>
      </c>
      <c r="BV167" s="81">
        <f t="shared" si="42"/>
        <v>727012.82205044699</v>
      </c>
      <c r="BW167">
        <f t="shared" si="43"/>
        <v>50186.493705217865</v>
      </c>
      <c r="BX167" s="255">
        <f t="shared" si="44"/>
        <v>6.9031098466287369E-2</v>
      </c>
      <c r="BY167" s="255"/>
    </row>
    <row r="168" spans="58:77" x14ac:dyDescent="0.25">
      <c r="BF168">
        <v>165</v>
      </c>
      <c r="BG168">
        <v>120</v>
      </c>
      <c r="BH168" t="s">
        <v>14</v>
      </c>
      <c r="BI168" t="s">
        <v>7</v>
      </c>
      <c r="BJ168" t="s">
        <v>69</v>
      </c>
      <c r="BK168">
        <v>10011</v>
      </c>
      <c r="BL168" s="254">
        <v>51110.852711641703</v>
      </c>
      <c r="BM168" s="81">
        <v>30608.0857101283</v>
      </c>
      <c r="BN168" s="81">
        <v>18364.851426077101</v>
      </c>
      <c r="BO168" s="81">
        <v>51116.3668016394</v>
      </c>
      <c r="BP168" s="81">
        <v>30608.0857101283</v>
      </c>
      <c r="BQ168" s="81">
        <v>18364.851426077101</v>
      </c>
      <c r="BR168" s="81">
        <v>51116.938535894602</v>
      </c>
      <c r="BS168" s="81">
        <v>30608.0857101283</v>
      </c>
      <c r="BT168" s="81">
        <v>18364.851426077101</v>
      </c>
      <c r="BU168" s="81">
        <v>1903504.7336999399</v>
      </c>
      <c r="BV168" s="81">
        <f t="shared" si="42"/>
        <v>571051.4201099819</v>
      </c>
      <c r="BW168">
        <f t="shared" si="43"/>
        <v>73015.503873773865</v>
      </c>
      <c r="BX168" s="255">
        <f t="shared" si="44"/>
        <v>0.12786152227712069</v>
      </c>
      <c r="BY168" s="255"/>
    </row>
    <row r="169" spans="58:77" x14ac:dyDescent="0.25">
      <c r="BF169">
        <v>166</v>
      </c>
      <c r="BG169">
        <v>120</v>
      </c>
      <c r="BH169" t="s">
        <v>14</v>
      </c>
      <c r="BI169" t="s">
        <v>7</v>
      </c>
      <c r="BJ169" t="s">
        <v>71</v>
      </c>
      <c r="BK169">
        <v>4585</v>
      </c>
      <c r="BL169" s="254">
        <v>18409.110170763099</v>
      </c>
      <c r="BM169" s="81">
        <v>10446.9729452586</v>
      </c>
      <c r="BN169" s="81">
        <v>6268.1837671551402</v>
      </c>
      <c r="BO169" s="81">
        <v>18409.110170763099</v>
      </c>
      <c r="BP169" s="81">
        <v>10446.9729452586</v>
      </c>
      <c r="BQ169" s="81">
        <v>6268.1837671551402</v>
      </c>
      <c r="BR169" s="81">
        <v>18409.110170763099</v>
      </c>
      <c r="BS169" s="81">
        <v>10446.9729452586</v>
      </c>
      <c r="BT169" s="81">
        <v>6268.1837671551402</v>
      </c>
      <c r="BU169" s="81">
        <v>912819.45844897605</v>
      </c>
      <c r="BV169" s="81">
        <f t="shared" si="42"/>
        <v>273845.83753469278</v>
      </c>
      <c r="BW169">
        <f t="shared" si="43"/>
        <v>26298.728815375856</v>
      </c>
      <c r="BX169" s="255">
        <f t="shared" si="44"/>
        <v>9.6034794803277382E-2</v>
      </c>
      <c r="BY169" s="255"/>
    </row>
    <row r="170" spans="58:77" x14ac:dyDescent="0.25">
      <c r="BF170">
        <v>167</v>
      </c>
      <c r="BG170">
        <v>120</v>
      </c>
      <c r="BH170" t="s">
        <v>14</v>
      </c>
      <c r="BI170" t="s">
        <v>7</v>
      </c>
      <c r="BJ170" t="s">
        <v>73</v>
      </c>
      <c r="BK170">
        <v>2338</v>
      </c>
      <c r="BL170" s="254">
        <v>6343.9813823852201</v>
      </c>
      <c r="BM170" s="81">
        <v>3987.76222428958</v>
      </c>
      <c r="BN170" s="81">
        <v>2392.6573345737402</v>
      </c>
      <c r="BO170" s="81">
        <v>6343.9813823852201</v>
      </c>
      <c r="BP170" s="81">
        <v>3987.76222428958</v>
      </c>
      <c r="BQ170" s="81">
        <v>2392.6573345737402</v>
      </c>
      <c r="BR170" s="81">
        <v>6343.9813823852201</v>
      </c>
      <c r="BS170" s="81">
        <v>3987.76222428958</v>
      </c>
      <c r="BT170" s="81">
        <v>2392.6573345737402</v>
      </c>
      <c r="BU170" s="81">
        <v>499269.964700068</v>
      </c>
      <c r="BV170" s="81">
        <f t="shared" si="42"/>
        <v>149780.98941002038</v>
      </c>
      <c r="BW170">
        <f t="shared" si="43"/>
        <v>9062.8305462646003</v>
      </c>
      <c r="BX170" s="255">
        <f t="shared" si="44"/>
        <v>6.0507215114298712E-2</v>
      </c>
      <c r="BY170" s="255"/>
    </row>
    <row r="171" spans="58:77" x14ac:dyDescent="0.25">
      <c r="BF171">
        <v>168</v>
      </c>
      <c r="BG171">
        <v>120</v>
      </c>
      <c r="BH171" t="s">
        <v>14</v>
      </c>
      <c r="BI171" t="s">
        <v>15</v>
      </c>
      <c r="BJ171" t="s">
        <v>44</v>
      </c>
      <c r="BK171">
        <v>31281</v>
      </c>
      <c r="BL171" s="254">
        <v>150810.23149626501</v>
      </c>
      <c r="BM171" s="81">
        <v>63236.355538474003</v>
      </c>
      <c r="BN171" s="81">
        <v>37941.813323083697</v>
      </c>
      <c r="BO171" s="81">
        <v>150810.90328907699</v>
      </c>
      <c r="BP171" s="81">
        <v>63236.355538474003</v>
      </c>
      <c r="BQ171" s="81">
        <v>37941.813323083697</v>
      </c>
      <c r="BR171" s="81">
        <v>150810.90328907699</v>
      </c>
      <c r="BS171" s="81">
        <v>63236.355538474003</v>
      </c>
      <c r="BT171" s="81">
        <v>37941.813323083697</v>
      </c>
      <c r="BU171" s="81">
        <v>7199223.7116477303</v>
      </c>
      <c r="BV171" s="81">
        <f t="shared" si="42"/>
        <v>2159767.1134943189</v>
      </c>
      <c r="BW171">
        <f t="shared" si="43"/>
        <v>215443.18785180716</v>
      </c>
      <c r="BX171" s="255">
        <f t="shared" si="44"/>
        <v>9.975297174667988E-2</v>
      </c>
      <c r="BY171" s="255"/>
    </row>
    <row r="172" spans="58:77" x14ac:dyDescent="0.25">
      <c r="BF172">
        <v>169</v>
      </c>
      <c r="BG172">
        <v>120</v>
      </c>
      <c r="BH172" t="s">
        <v>14</v>
      </c>
      <c r="BI172" t="s">
        <v>15</v>
      </c>
      <c r="BJ172" t="s">
        <v>52</v>
      </c>
      <c r="BK172">
        <v>56527</v>
      </c>
      <c r="BL172" s="254">
        <v>253172.14256314101</v>
      </c>
      <c r="BM172" s="81">
        <v>93718.217040408505</v>
      </c>
      <c r="BN172" s="81">
        <v>56230.930224243501</v>
      </c>
      <c r="BO172" s="81">
        <v>253176.930983317</v>
      </c>
      <c r="BP172" s="81">
        <v>93718.217040408505</v>
      </c>
      <c r="BQ172" s="81">
        <v>56230.930224243501</v>
      </c>
      <c r="BR172" s="81">
        <v>253177.32390568199</v>
      </c>
      <c r="BS172" s="81">
        <v>93718.217040408505</v>
      </c>
      <c r="BT172" s="81">
        <v>56230.930224243501</v>
      </c>
      <c r="BU172" s="81">
        <v>12939748.1237005</v>
      </c>
      <c r="BV172" s="81">
        <f t="shared" si="42"/>
        <v>3881924.4371101498</v>
      </c>
      <c r="BW172">
        <f t="shared" si="43"/>
        <v>361674.48937591573</v>
      </c>
      <c r="BX172" s="255">
        <f t="shared" si="44"/>
        <v>9.3168863854846129E-2</v>
      </c>
      <c r="BY172" s="255"/>
    </row>
    <row r="173" spans="58:77" x14ac:dyDescent="0.25">
      <c r="BF173">
        <v>170</v>
      </c>
      <c r="BG173">
        <v>120</v>
      </c>
      <c r="BH173" t="s">
        <v>14</v>
      </c>
      <c r="BI173" t="s">
        <v>15</v>
      </c>
      <c r="BJ173" t="s">
        <v>61</v>
      </c>
      <c r="BK173">
        <v>25523</v>
      </c>
      <c r="BL173" s="254">
        <v>118518.924789087</v>
      </c>
      <c r="BM173" s="81">
        <v>49870.904200284996</v>
      </c>
      <c r="BN173" s="81">
        <v>29922.542520170198</v>
      </c>
      <c r="BO173" s="81">
        <v>118518.924789087</v>
      </c>
      <c r="BP173" s="81">
        <v>49870.904200284996</v>
      </c>
      <c r="BQ173" s="81">
        <v>29922.542520170198</v>
      </c>
      <c r="BR173" s="81">
        <v>118518.924789087</v>
      </c>
      <c r="BS173" s="81">
        <v>49870.904200284996</v>
      </c>
      <c r="BT173" s="81">
        <v>29922.542520170198</v>
      </c>
      <c r="BU173" s="81">
        <v>4783769.5094013698</v>
      </c>
      <c r="BV173" s="81">
        <f t="shared" si="42"/>
        <v>1435130.8528204109</v>
      </c>
      <c r="BW173">
        <f t="shared" si="43"/>
        <v>169312.74969869573</v>
      </c>
      <c r="BX173" s="255">
        <f t="shared" si="44"/>
        <v>0.11797722093839143</v>
      </c>
      <c r="BY173" s="255"/>
    </row>
    <row r="174" spans="58:77" x14ac:dyDescent="0.25">
      <c r="BF174">
        <v>171</v>
      </c>
      <c r="BG174">
        <v>120</v>
      </c>
      <c r="BH174" t="s">
        <v>14</v>
      </c>
      <c r="BI174" t="s">
        <v>15</v>
      </c>
      <c r="BJ174" t="s">
        <v>63</v>
      </c>
      <c r="BK174">
        <v>15781</v>
      </c>
      <c r="BL174" s="254">
        <v>66514.500224975505</v>
      </c>
      <c r="BM174" s="81">
        <v>25851.172742447001</v>
      </c>
      <c r="BN174" s="81">
        <v>15510.7036454683</v>
      </c>
      <c r="BO174" s="81">
        <v>66515.208768475393</v>
      </c>
      <c r="BP174" s="81">
        <v>25851.172742447001</v>
      </c>
      <c r="BQ174" s="81">
        <v>15510.7036454683</v>
      </c>
      <c r="BR174" s="81">
        <v>66515.917311975398</v>
      </c>
      <c r="BS174" s="81">
        <v>25851.172742447001</v>
      </c>
      <c r="BT174" s="81">
        <v>15510.7036454683</v>
      </c>
      <c r="BU174" s="81">
        <v>2771332.8525492898</v>
      </c>
      <c r="BV174" s="81">
        <f t="shared" si="42"/>
        <v>831399.85576478695</v>
      </c>
      <c r="BW174">
        <f t="shared" si="43"/>
        <v>95020.714607107875</v>
      </c>
      <c r="BX174" s="255">
        <f t="shared" si="44"/>
        <v>0.11429003018012356</v>
      </c>
      <c r="BY174" s="255"/>
    </row>
    <row r="175" spans="58:77" x14ac:dyDescent="0.25">
      <c r="BF175">
        <v>172</v>
      </c>
      <c r="BG175">
        <v>120</v>
      </c>
      <c r="BH175" t="s">
        <v>14</v>
      </c>
      <c r="BI175" t="s">
        <v>15</v>
      </c>
      <c r="BJ175" t="s">
        <v>65</v>
      </c>
      <c r="BK175">
        <v>36960</v>
      </c>
      <c r="BL175" s="254">
        <v>121343.24624567501</v>
      </c>
      <c r="BM175" s="81">
        <v>43257.358163018704</v>
      </c>
      <c r="BN175" s="81">
        <v>25954.414897811901</v>
      </c>
      <c r="BO175" s="81">
        <v>121343.24624567501</v>
      </c>
      <c r="BP175" s="81">
        <v>43257.358163018704</v>
      </c>
      <c r="BQ175" s="81">
        <v>25954.414897811901</v>
      </c>
      <c r="BR175" s="81">
        <v>121343.24624567501</v>
      </c>
      <c r="BS175" s="81">
        <v>43257.358163018704</v>
      </c>
      <c r="BT175" s="81">
        <v>25954.414897811901</v>
      </c>
      <c r="BU175" s="81">
        <v>8126274.9287520899</v>
      </c>
      <c r="BV175" s="81">
        <f t="shared" si="42"/>
        <v>2437882.4786256268</v>
      </c>
      <c r="BW175">
        <f t="shared" si="43"/>
        <v>173347.4946366786</v>
      </c>
      <c r="BX175" s="255">
        <f t="shared" si="44"/>
        <v>7.1105763364936472E-2</v>
      </c>
      <c r="BY175" s="255"/>
    </row>
    <row r="176" spans="58:77" x14ac:dyDescent="0.25">
      <c r="BF176">
        <v>173</v>
      </c>
      <c r="BG176">
        <v>120</v>
      </c>
      <c r="BH176" t="s">
        <v>14</v>
      </c>
      <c r="BI176" t="s">
        <v>15</v>
      </c>
      <c r="BJ176" t="s">
        <v>67</v>
      </c>
      <c r="BK176">
        <v>22596</v>
      </c>
      <c r="BL176" s="254">
        <v>70146.885829726598</v>
      </c>
      <c r="BM176" s="81">
        <v>29796.728657603599</v>
      </c>
      <c r="BN176" s="81">
        <v>17878.037194561999</v>
      </c>
      <c r="BO176" s="81">
        <v>70146.885829726598</v>
      </c>
      <c r="BP176" s="81">
        <v>29796.728657603599</v>
      </c>
      <c r="BQ176" s="81">
        <v>17878.037194561999</v>
      </c>
      <c r="BR176" s="81">
        <v>70146.885829726598</v>
      </c>
      <c r="BS176" s="81">
        <v>29796.728657603599</v>
      </c>
      <c r="BT176" s="81">
        <v>17878.037194561999</v>
      </c>
      <c r="BU176" s="81">
        <v>5258737.2061513001</v>
      </c>
      <c r="BV176" s="81">
        <f t="shared" si="42"/>
        <v>1577621.16184539</v>
      </c>
      <c r="BW176">
        <f t="shared" si="43"/>
        <v>100209.83689960944</v>
      </c>
      <c r="BX176" s="255">
        <f t="shared" si="44"/>
        <v>6.3519582091806526E-2</v>
      </c>
      <c r="BY176" s="255"/>
    </row>
    <row r="177" spans="58:77" x14ac:dyDescent="0.25">
      <c r="BF177">
        <v>174</v>
      </c>
      <c r="BG177">
        <v>120</v>
      </c>
      <c r="BH177" t="s">
        <v>14</v>
      </c>
      <c r="BI177" t="s">
        <v>15</v>
      </c>
      <c r="BJ177" t="s">
        <v>69</v>
      </c>
      <c r="BK177">
        <v>19772</v>
      </c>
      <c r="BL177" s="254">
        <v>103901.831744333</v>
      </c>
      <c r="BM177" s="81">
        <v>62220.294005424701</v>
      </c>
      <c r="BN177" s="81">
        <v>37332.389411703298</v>
      </c>
      <c r="BO177" s="81">
        <v>103907.809517188</v>
      </c>
      <c r="BP177" s="81">
        <v>62220.649019511002</v>
      </c>
      <c r="BQ177" s="81">
        <v>37332.389411703298</v>
      </c>
      <c r="BR177" s="81">
        <v>103910.79427668999</v>
      </c>
      <c r="BS177" s="81">
        <v>62220.649019511002</v>
      </c>
      <c r="BT177" s="81">
        <v>37332.389411703298</v>
      </c>
      <c r="BU177" s="81">
        <v>4318687.9584980402</v>
      </c>
      <c r="BV177" s="81">
        <f t="shared" si="42"/>
        <v>1295606.387549412</v>
      </c>
      <c r="BW177">
        <f t="shared" si="43"/>
        <v>148431.18820619001</v>
      </c>
      <c r="BX177" s="255">
        <f t="shared" si="44"/>
        <v>0.11456503273879477</v>
      </c>
      <c r="BY177" s="255"/>
    </row>
    <row r="178" spans="58:77" x14ac:dyDescent="0.25">
      <c r="BF178">
        <v>175</v>
      </c>
      <c r="BG178">
        <v>120</v>
      </c>
      <c r="BH178" t="s">
        <v>14</v>
      </c>
      <c r="BI178" t="s">
        <v>15</v>
      </c>
      <c r="BJ178" t="s">
        <v>71</v>
      </c>
      <c r="BK178">
        <v>8066</v>
      </c>
      <c r="BL178" s="254">
        <v>33685.538126408399</v>
      </c>
      <c r="BM178" s="81">
        <v>19117.638439424001</v>
      </c>
      <c r="BN178" s="81">
        <v>11470.5830636544</v>
      </c>
      <c r="BO178" s="81">
        <v>33687.318253000798</v>
      </c>
      <c r="BP178" s="81">
        <v>19117.638439424001</v>
      </c>
      <c r="BQ178" s="81">
        <v>11470.5830636544</v>
      </c>
      <c r="BR178" s="81">
        <v>33688.104112100998</v>
      </c>
      <c r="BS178" s="81">
        <v>19117.638439424001</v>
      </c>
      <c r="BT178" s="81">
        <v>11470.5830636544</v>
      </c>
      <c r="BU178" s="81">
        <v>1798547.29575097</v>
      </c>
      <c r="BV178" s="81">
        <f t="shared" si="42"/>
        <v>539564.18872529094</v>
      </c>
      <c r="BW178">
        <f t="shared" si="43"/>
        <v>48122.197323440574</v>
      </c>
      <c r="BX178" s="255">
        <f t="shared" si="44"/>
        <v>8.9187159431629914E-2</v>
      </c>
      <c r="BY178" s="255"/>
    </row>
    <row r="179" spans="58:77" x14ac:dyDescent="0.25">
      <c r="BF179">
        <v>176</v>
      </c>
      <c r="BG179">
        <v>120</v>
      </c>
      <c r="BH179" t="s">
        <v>14</v>
      </c>
      <c r="BI179" t="s">
        <v>15</v>
      </c>
      <c r="BJ179" t="s">
        <v>73</v>
      </c>
      <c r="BK179">
        <v>5933</v>
      </c>
      <c r="BL179" s="254">
        <v>16890.213713979101</v>
      </c>
      <c r="BM179" s="81">
        <v>10617.0166885735</v>
      </c>
      <c r="BN179" s="81">
        <v>6370.2100131441402</v>
      </c>
      <c r="BO179" s="81">
        <v>16890.213713979101</v>
      </c>
      <c r="BP179" s="81">
        <v>10617.0166885735</v>
      </c>
      <c r="BQ179" s="81">
        <v>6370.2100131441402</v>
      </c>
      <c r="BR179" s="81">
        <v>16890.213713979101</v>
      </c>
      <c r="BS179" s="81">
        <v>10617.0166885735</v>
      </c>
      <c r="BT179" s="81">
        <v>6370.2100131441402</v>
      </c>
      <c r="BU179" s="81">
        <v>1386457.7754989499</v>
      </c>
      <c r="BV179" s="81">
        <f t="shared" si="42"/>
        <v>415937.33264968498</v>
      </c>
      <c r="BW179">
        <f t="shared" si="43"/>
        <v>24128.87673425586</v>
      </c>
      <c r="BX179" s="255">
        <f t="shared" si="44"/>
        <v>5.8010846443009557E-2</v>
      </c>
      <c r="BY179" s="255"/>
    </row>
    <row r="180" spans="58:77" x14ac:dyDescent="0.25">
      <c r="BF180">
        <v>177</v>
      </c>
      <c r="BG180">
        <v>130</v>
      </c>
      <c r="BH180" t="s">
        <v>8</v>
      </c>
      <c r="BI180" t="s">
        <v>7</v>
      </c>
      <c r="BJ180" t="s">
        <v>44</v>
      </c>
      <c r="BK180">
        <v>466</v>
      </c>
      <c r="BL180" s="254">
        <v>8736.9986441395104</v>
      </c>
      <c r="BM180" s="81">
        <v>4130.1927950155696</v>
      </c>
      <c r="BN180" s="81">
        <v>2478.1156770093398</v>
      </c>
      <c r="BO180" s="81">
        <v>8736.9986441395104</v>
      </c>
      <c r="BP180" s="81">
        <v>4130.1927950155696</v>
      </c>
      <c r="BQ180" s="81">
        <v>2478.1156770093398</v>
      </c>
      <c r="BR180" s="81">
        <v>8736.9986441395104</v>
      </c>
      <c r="BS180" s="81">
        <v>4130.1927950155696</v>
      </c>
      <c r="BT180" s="81">
        <v>2478.1156770093398</v>
      </c>
      <c r="BU180" s="81">
        <v>185757.065500183</v>
      </c>
      <c r="BV180" s="81">
        <f t="shared" si="42"/>
        <v>55727.119650054898</v>
      </c>
      <c r="BW180">
        <f t="shared" si="43"/>
        <v>12481.426634485015</v>
      </c>
      <c r="BX180" s="255">
        <f t="shared" si="44"/>
        <v>0.22397401324280933</v>
      </c>
      <c r="BY180" s="255"/>
    </row>
    <row r="181" spans="58:77" x14ac:dyDescent="0.25">
      <c r="BF181">
        <v>178</v>
      </c>
      <c r="BG181">
        <v>130</v>
      </c>
      <c r="BH181" t="s">
        <v>8</v>
      </c>
      <c r="BI181" t="s">
        <v>7</v>
      </c>
      <c r="BJ181" t="s">
        <v>52</v>
      </c>
      <c r="BK181">
        <v>1928</v>
      </c>
      <c r="BL181" s="254">
        <v>15747.960575037599</v>
      </c>
      <c r="BM181" s="81">
        <v>6454.8726185881596</v>
      </c>
      <c r="BN181" s="81">
        <v>3872.92357115289</v>
      </c>
      <c r="BO181" s="81">
        <v>15747.960575037599</v>
      </c>
      <c r="BP181" s="81">
        <v>6454.8726185881596</v>
      </c>
      <c r="BQ181" s="81">
        <v>3872.92357115289</v>
      </c>
      <c r="BR181" s="81">
        <v>15747.960575037599</v>
      </c>
      <c r="BS181" s="81">
        <v>6454.8726185881596</v>
      </c>
      <c r="BT181" s="81">
        <v>3872.92357115289</v>
      </c>
      <c r="BU181" s="81">
        <v>363527.39509996201</v>
      </c>
      <c r="BV181" s="81">
        <f t="shared" si="42"/>
        <v>109058.2185299886</v>
      </c>
      <c r="BW181">
        <f t="shared" si="43"/>
        <v>22497.086535768001</v>
      </c>
      <c r="BX181" s="255">
        <f t="shared" si="44"/>
        <v>0.20628510935727232</v>
      </c>
      <c r="BY181" s="255"/>
    </row>
    <row r="182" spans="58:77" x14ac:dyDescent="0.25">
      <c r="BF182">
        <v>179</v>
      </c>
      <c r="BG182">
        <v>130</v>
      </c>
      <c r="BH182" t="s">
        <v>8</v>
      </c>
      <c r="BI182" t="s">
        <v>7</v>
      </c>
      <c r="BJ182" t="s">
        <v>61</v>
      </c>
      <c r="BK182">
        <v>1620</v>
      </c>
      <c r="BL182" s="254">
        <v>19213.097154488401</v>
      </c>
      <c r="BM182" s="81">
        <v>8781.0892799651101</v>
      </c>
      <c r="BN182" s="81">
        <v>5268.6535679790204</v>
      </c>
      <c r="BO182" s="81">
        <v>19213.097154488401</v>
      </c>
      <c r="BP182" s="81">
        <v>8781.0892799651101</v>
      </c>
      <c r="BQ182" s="81">
        <v>5268.6535679790204</v>
      </c>
      <c r="BR182" s="81">
        <v>19213.097154488401</v>
      </c>
      <c r="BS182" s="81">
        <v>8781.0892799651101</v>
      </c>
      <c r="BT182" s="81">
        <v>5268.6535679790204</v>
      </c>
      <c r="BU182" s="81">
        <v>435542.81834996602</v>
      </c>
      <c r="BV182" s="81">
        <f t="shared" si="42"/>
        <v>130662.8455049898</v>
      </c>
      <c r="BW182">
        <f t="shared" si="43"/>
        <v>27447.281649269145</v>
      </c>
      <c r="BX182" s="255">
        <f t="shared" si="44"/>
        <v>0.21006186986966374</v>
      </c>
      <c r="BY182" s="255"/>
    </row>
    <row r="183" spans="58:77" x14ac:dyDescent="0.25">
      <c r="BF183">
        <v>180</v>
      </c>
      <c r="BG183">
        <v>130</v>
      </c>
      <c r="BH183" t="s">
        <v>8</v>
      </c>
      <c r="BI183" t="s">
        <v>7</v>
      </c>
      <c r="BJ183" t="s">
        <v>63</v>
      </c>
      <c r="BK183">
        <v>1321</v>
      </c>
      <c r="BL183" s="254">
        <v>15634.3013327957</v>
      </c>
      <c r="BM183" s="81">
        <v>7145.0008829561202</v>
      </c>
      <c r="BN183" s="81">
        <v>4287.0005297737098</v>
      </c>
      <c r="BO183" s="81">
        <v>15634.3013327957</v>
      </c>
      <c r="BP183" s="81">
        <v>7145.0008829561202</v>
      </c>
      <c r="BQ183" s="81">
        <v>4287.0005297737098</v>
      </c>
      <c r="BR183" s="81">
        <v>15634.3013327957</v>
      </c>
      <c r="BS183" s="81">
        <v>7145.0008829561202</v>
      </c>
      <c r="BT183" s="81">
        <v>4287.0005297737098</v>
      </c>
      <c r="BU183" s="81">
        <v>408376.38489978202</v>
      </c>
      <c r="BV183" s="81">
        <f t="shared" si="42"/>
        <v>122512.9154699346</v>
      </c>
      <c r="BW183">
        <f t="shared" si="43"/>
        <v>22334.716189708142</v>
      </c>
      <c r="BX183" s="255">
        <f t="shared" si="44"/>
        <v>0.18230499293920743</v>
      </c>
      <c r="BY183" s="255"/>
    </row>
    <row r="184" spans="58:77" x14ac:dyDescent="0.25">
      <c r="BF184">
        <v>181</v>
      </c>
      <c r="BG184">
        <v>130</v>
      </c>
      <c r="BH184" t="s">
        <v>8</v>
      </c>
      <c r="BI184" t="s">
        <v>7</v>
      </c>
      <c r="BJ184" t="s">
        <v>65</v>
      </c>
      <c r="BK184">
        <v>6089</v>
      </c>
      <c r="BL184" s="254">
        <v>22589.681539917499</v>
      </c>
      <c r="BM184" s="81">
        <v>8854.5493943264992</v>
      </c>
      <c r="BN184" s="81">
        <v>5312.7296365959401</v>
      </c>
      <c r="BO184" s="81">
        <v>22589.681539917499</v>
      </c>
      <c r="BP184" s="81">
        <v>8854.5493943264992</v>
      </c>
      <c r="BQ184" s="81">
        <v>5312.7296365959401</v>
      </c>
      <c r="BR184" s="81">
        <v>22589.681539917499</v>
      </c>
      <c r="BS184" s="81">
        <v>8854.5493943264992</v>
      </c>
      <c r="BT184" s="81">
        <v>5312.7296365959401</v>
      </c>
      <c r="BU184" s="81">
        <v>1008440.489151</v>
      </c>
      <c r="BV184" s="81">
        <f t="shared" si="42"/>
        <v>302532.14674529998</v>
      </c>
      <c r="BW184">
        <f t="shared" si="43"/>
        <v>32270.973628453572</v>
      </c>
      <c r="BX184" s="255">
        <f t="shared" si="44"/>
        <v>0.10666956875700986</v>
      </c>
      <c r="BY184" s="255"/>
    </row>
    <row r="185" spans="58:77" x14ac:dyDescent="0.25">
      <c r="BF185">
        <v>182</v>
      </c>
      <c r="BG185">
        <v>130</v>
      </c>
      <c r="BH185" t="s">
        <v>8</v>
      </c>
      <c r="BI185" t="s">
        <v>7</v>
      </c>
      <c r="BJ185" t="s">
        <v>67</v>
      </c>
      <c r="BK185">
        <v>2175</v>
      </c>
      <c r="BL185" s="254">
        <v>13082.323334459301</v>
      </c>
      <c r="BM185" s="81">
        <v>6457.6774803796698</v>
      </c>
      <c r="BN185" s="81">
        <v>3874.6064882278802</v>
      </c>
      <c r="BO185" s="81">
        <v>13082.323334459301</v>
      </c>
      <c r="BP185" s="81">
        <v>6457.6774803796698</v>
      </c>
      <c r="BQ185" s="81">
        <v>3874.6064882278802</v>
      </c>
      <c r="BR185" s="81">
        <v>13082.323334459301</v>
      </c>
      <c r="BS185" s="81">
        <v>6457.6774803796698</v>
      </c>
      <c r="BT185" s="81">
        <v>3874.6064882278802</v>
      </c>
      <c r="BU185" s="81">
        <v>448048.64010023198</v>
      </c>
      <c r="BV185" s="81">
        <f t="shared" si="42"/>
        <v>134414.59203006959</v>
      </c>
      <c r="BW185">
        <f t="shared" si="43"/>
        <v>18689.033334941858</v>
      </c>
      <c r="BX185" s="255">
        <f t="shared" si="44"/>
        <v>0.13904021172612699</v>
      </c>
      <c r="BY185" s="255"/>
    </row>
    <row r="186" spans="58:77" x14ac:dyDescent="0.25">
      <c r="BF186">
        <v>183</v>
      </c>
      <c r="BG186">
        <v>130</v>
      </c>
      <c r="BH186" t="s">
        <v>8</v>
      </c>
      <c r="BI186" t="s">
        <v>7</v>
      </c>
      <c r="BJ186" t="s">
        <v>69</v>
      </c>
      <c r="BK186">
        <v>2862</v>
      </c>
      <c r="BL186" s="254">
        <v>24527.463014081099</v>
      </c>
      <c r="BM186" s="81">
        <v>14269.1188650821</v>
      </c>
      <c r="BN186" s="81">
        <v>8561.4713190493494</v>
      </c>
      <c r="BO186" s="81">
        <v>24528.151929178101</v>
      </c>
      <c r="BP186" s="81">
        <v>14269.1188650821</v>
      </c>
      <c r="BQ186" s="81">
        <v>8561.4713190493494</v>
      </c>
      <c r="BR186" s="81">
        <v>24528.151929178101</v>
      </c>
      <c r="BS186" s="81">
        <v>14269.1188650821</v>
      </c>
      <c r="BT186" s="81">
        <v>8561.4713190493494</v>
      </c>
      <c r="BU186" s="81">
        <v>784652.48285055195</v>
      </c>
      <c r="BV186" s="81">
        <f t="shared" si="42"/>
        <v>235395.74485516557</v>
      </c>
      <c r="BW186">
        <f t="shared" si="43"/>
        <v>35039.232877258713</v>
      </c>
      <c r="BX186" s="255">
        <f t="shared" si="44"/>
        <v>0.1488524480288192</v>
      </c>
      <c r="BY186" s="255"/>
    </row>
    <row r="187" spans="58:77" x14ac:dyDescent="0.25">
      <c r="BF187">
        <v>184</v>
      </c>
      <c r="BG187">
        <v>130</v>
      </c>
      <c r="BH187" t="s">
        <v>8</v>
      </c>
      <c r="BI187" t="s">
        <v>7</v>
      </c>
      <c r="BJ187" t="s">
        <v>71</v>
      </c>
      <c r="BK187">
        <v>643</v>
      </c>
      <c r="BL187" s="254">
        <v>3881.7104483856001</v>
      </c>
      <c r="BM187" s="81">
        <v>2248.30353537976</v>
      </c>
      <c r="BN187" s="81">
        <v>1348.98212122785</v>
      </c>
      <c r="BO187" s="81">
        <v>3881.7104483856001</v>
      </c>
      <c r="BP187" s="81">
        <v>2248.30353537976</v>
      </c>
      <c r="BQ187" s="81">
        <v>1348.98212122785</v>
      </c>
      <c r="BR187" s="81">
        <v>3881.7104483856001</v>
      </c>
      <c r="BS187" s="81">
        <v>2248.30353537976</v>
      </c>
      <c r="BT187" s="81">
        <v>1348.98212122785</v>
      </c>
      <c r="BU187" s="81">
        <v>161785.15954997001</v>
      </c>
      <c r="BV187" s="81">
        <f t="shared" si="42"/>
        <v>48535.547864991</v>
      </c>
      <c r="BW187">
        <f t="shared" si="43"/>
        <v>5545.3006405508577</v>
      </c>
      <c r="BX187" s="255">
        <f t="shared" si="44"/>
        <v>0.11425235491264987</v>
      </c>
      <c r="BY187" s="255"/>
    </row>
    <row r="188" spans="58:77" x14ac:dyDescent="0.25">
      <c r="BF188">
        <v>185</v>
      </c>
      <c r="BG188">
        <v>130</v>
      </c>
      <c r="BH188" t="s">
        <v>8</v>
      </c>
      <c r="BI188" t="s">
        <v>7</v>
      </c>
      <c r="BJ188" t="s">
        <v>73</v>
      </c>
      <c r="BK188">
        <v>490</v>
      </c>
      <c r="BL188" s="254">
        <v>2475.6174055506099</v>
      </c>
      <c r="BM188" s="81">
        <v>1572.19894790272</v>
      </c>
      <c r="BN188" s="81">
        <v>943.31936874163603</v>
      </c>
      <c r="BO188" s="81">
        <v>2475.6174055506099</v>
      </c>
      <c r="BP188" s="81">
        <v>1572.19894790272</v>
      </c>
      <c r="BQ188" s="81">
        <v>943.31936874163603</v>
      </c>
      <c r="BR188" s="81">
        <v>2475.6174055506099</v>
      </c>
      <c r="BS188" s="81">
        <v>1572.19894790272</v>
      </c>
      <c r="BT188" s="81">
        <v>943.31936874163603</v>
      </c>
      <c r="BU188" s="81">
        <v>110714.934749736</v>
      </c>
      <c r="BV188" s="81">
        <f t="shared" si="42"/>
        <v>33214.480424920795</v>
      </c>
      <c r="BW188">
        <f t="shared" si="43"/>
        <v>3536.5962936437286</v>
      </c>
      <c r="BX188" s="255">
        <f t="shared" si="44"/>
        <v>0.10647754378208558</v>
      </c>
      <c r="BY188" s="255"/>
    </row>
    <row r="189" spans="58:77" x14ac:dyDescent="0.25">
      <c r="BF189">
        <v>186</v>
      </c>
      <c r="BG189">
        <v>130</v>
      </c>
      <c r="BH189" t="s">
        <v>8</v>
      </c>
      <c r="BI189" t="s">
        <v>15</v>
      </c>
      <c r="BJ189" t="s">
        <v>44</v>
      </c>
      <c r="BK189">
        <v>762</v>
      </c>
      <c r="BL189" s="254">
        <v>10540.0496305947</v>
      </c>
      <c r="BM189" s="81">
        <v>4982.5390636393304</v>
      </c>
      <c r="BN189" s="81">
        <v>2989.5234381835899</v>
      </c>
      <c r="BO189" s="81">
        <v>10540.0496305947</v>
      </c>
      <c r="BP189" s="81">
        <v>4982.5390636393304</v>
      </c>
      <c r="BQ189" s="81">
        <v>2989.5234381835899</v>
      </c>
      <c r="BR189" s="81">
        <v>10540.0496305947</v>
      </c>
      <c r="BS189" s="81">
        <v>4982.5390636393304</v>
      </c>
      <c r="BT189" s="81">
        <v>2989.5234381835899</v>
      </c>
      <c r="BU189" s="81">
        <v>296627.56015064899</v>
      </c>
      <c r="BV189" s="81">
        <f t="shared" si="42"/>
        <v>88988.268045194694</v>
      </c>
      <c r="BW189">
        <f t="shared" si="43"/>
        <v>15057.213757992429</v>
      </c>
      <c r="BX189" s="255">
        <f t="shared" si="44"/>
        <v>0.1692044815429522</v>
      </c>
      <c r="BY189" s="255"/>
    </row>
    <row r="190" spans="58:77" x14ac:dyDescent="0.25">
      <c r="BF190">
        <v>187</v>
      </c>
      <c r="BG190">
        <v>130</v>
      </c>
      <c r="BH190" t="s">
        <v>8</v>
      </c>
      <c r="BI190" t="s">
        <v>15</v>
      </c>
      <c r="BJ190" t="s">
        <v>52</v>
      </c>
      <c r="BK190">
        <v>1834</v>
      </c>
      <c r="BL190" s="254">
        <v>16178.588555024</v>
      </c>
      <c r="BM190" s="81">
        <v>6631.3811095490801</v>
      </c>
      <c r="BN190" s="81">
        <v>3978.8286657294402</v>
      </c>
      <c r="BO190" s="81">
        <v>16178.588555024</v>
      </c>
      <c r="BP190" s="81">
        <v>6631.3811095490801</v>
      </c>
      <c r="BQ190" s="81">
        <v>3978.8286657294402</v>
      </c>
      <c r="BR190" s="81">
        <v>16178.588555024</v>
      </c>
      <c r="BS190" s="81">
        <v>6631.3811095490801</v>
      </c>
      <c r="BT190" s="81">
        <v>3978.8286657294402</v>
      </c>
      <c r="BU190" s="81">
        <v>462701.457450438</v>
      </c>
      <c r="BV190" s="81">
        <f t="shared" si="42"/>
        <v>138810.43723513139</v>
      </c>
      <c r="BW190">
        <f t="shared" si="43"/>
        <v>23112.26936432</v>
      </c>
      <c r="BX190" s="255">
        <f t="shared" si="44"/>
        <v>0.16650238861484212</v>
      </c>
      <c r="BY190" s="255"/>
    </row>
    <row r="191" spans="58:77" x14ac:dyDescent="0.25">
      <c r="BF191">
        <v>188</v>
      </c>
      <c r="BG191">
        <v>130</v>
      </c>
      <c r="BH191" t="s">
        <v>8</v>
      </c>
      <c r="BI191" t="s">
        <v>15</v>
      </c>
      <c r="BJ191" t="s">
        <v>61</v>
      </c>
      <c r="BK191">
        <v>1527</v>
      </c>
      <c r="BL191" s="254">
        <v>11033.3228170413</v>
      </c>
      <c r="BM191" s="81">
        <v>5042.6327380789699</v>
      </c>
      <c r="BN191" s="81">
        <v>3025.57964284737</v>
      </c>
      <c r="BO191" s="81">
        <v>11033.3228170413</v>
      </c>
      <c r="BP191" s="81">
        <v>5042.6327380789699</v>
      </c>
      <c r="BQ191" s="81">
        <v>3025.57964284737</v>
      </c>
      <c r="BR191" s="81">
        <v>11033.3228170413</v>
      </c>
      <c r="BS191" s="81">
        <v>5042.6327380789699</v>
      </c>
      <c r="BT191" s="81">
        <v>3025.57964284737</v>
      </c>
      <c r="BU191" s="81">
        <v>302937.55444946699</v>
      </c>
      <c r="BV191" s="81">
        <f t="shared" si="42"/>
        <v>90881.266334840097</v>
      </c>
      <c r="BW191">
        <f t="shared" si="43"/>
        <v>15761.889738630431</v>
      </c>
      <c r="BX191" s="255">
        <f t="shared" si="44"/>
        <v>0.17343387008448821</v>
      </c>
      <c r="BY191" s="255"/>
    </row>
    <row r="192" spans="58:77" x14ac:dyDescent="0.25">
      <c r="BF192">
        <v>189</v>
      </c>
      <c r="BG192">
        <v>130</v>
      </c>
      <c r="BH192" t="s">
        <v>8</v>
      </c>
      <c r="BI192" t="s">
        <v>15</v>
      </c>
      <c r="BJ192" t="s">
        <v>63</v>
      </c>
      <c r="BK192">
        <v>1834</v>
      </c>
      <c r="BL192" s="254">
        <v>18652.086579204999</v>
      </c>
      <c r="BM192" s="81">
        <v>8524.1529020449398</v>
      </c>
      <c r="BN192" s="81">
        <v>5114.4917412268996</v>
      </c>
      <c r="BO192" s="81">
        <v>18652.086579204999</v>
      </c>
      <c r="BP192" s="81">
        <v>8524.1529020449398</v>
      </c>
      <c r="BQ192" s="81">
        <v>5114.4917412268996</v>
      </c>
      <c r="BR192" s="81">
        <v>18652.086579204999</v>
      </c>
      <c r="BS192" s="81">
        <v>8524.1529020449398</v>
      </c>
      <c r="BT192" s="81">
        <v>5114.4917412268996</v>
      </c>
      <c r="BU192" s="81">
        <v>548087.952349887</v>
      </c>
      <c r="BV192" s="81">
        <f t="shared" si="42"/>
        <v>164426.38570496609</v>
      </c>
      <c r="BW192">
        <f t="shared" si="43"/>
        <v>26645.837970292858</v>
      </c>
      <c r="BX192" s="255">
        <f t="shared" si="44"/>
        <v>0.16205329732239007</v>
      </c>
      <c r="BY192" s="255"/>
    </row>
    <row r="193" spans="58:77" x14ac:dyDescent="0.25">
      <c r="BF193">
        <v>190</v>
      </c>
      <c r="BG193">
        <v>130</v>
      </c>
      <c r="BH193" t="s">
        <v>8</v>
      </c>
      <c r="BI193" t="s">
        <v>15</v>
      </c>
      <c r="BJ193" t="s">
        <v>65</v>
      </c>
      <c r="BK193">
        <v>3234</v>
      </c>
      <c r="BL193" s="254">
        <v>24204.704276393401</v>
      </c>
      <c r="BM193" s="81">
        <v>9543.9976158188401</v>
      </c>
      <c r="BN193" s="81">
        <v>5751.8720094720802</v>
      </c>
      <c r="BO193" s="81">
        <v>24243.650760172899</v>
      </c>
      <c r="BP193" s="81">
        <v>9572.7221683202606</v>
      </c>
      <c r="BQ193" s="81">
        <v>5763.1661175638401</v>
      </c>
      <c r="BR193" s="81">
        <v>24272.375312674299</v>
      </c>
      <c r="BS193" s="81">
        <v>9586.4533491201692</v>
      </c>
      <c r="BT193" s="81">
        <v>5763.1661175638401</v>
      </c>
      <c r="BU193" s="81">
        <v>1299876.38514982</v>
      </c>
      <c r="BV193" s="81">
        <f t="shared" si="42"/>
        <v>389962.91554494598</v>
      </c>
      <c r="BW193">
        <f t="shared" si="43"/>
        <v>34578.148966276291</v>
      </c>
      <c r="BX193" s="255">
        <f t="shared" si="44"/>
        <v>8.8670351943480927E-2</v>
      </c>
      <c r="BY193" s="255"/>
    </row>
    <row r="194" spans="58:77" x14ac:dyDescent="0.25">
      <c r="BF194">
        <v>191</v>
      </c>
      <c r="BG194">
        <v>130</v>
      </c>
      <c r="BH194" t="s">
        <v>8</v>
      </c>
      <c r="BI194" t="s">
        <v>15</v>
      </c>
      <c r="BJ194" t="s">
        <v>67</v>
      </c>
      <c r="BK194">
        <v>3022</v>
      </c>
      <c r="BL194" s="254">
        <v>20357.498800218</v>
      </c>
      <c r="BM194" s="81">
        <v>10182.127793190601</v>
      </c>
      <c r="BN194" s="81">
        <v>6187.9126204409004</v>
      </c>
      <c r="BO194" s="81">
        <v>20452.777497719901</v>
      </c>
      <c r="BP194" s="81">
        <v>10250.772977733401</v>
      </c>
      <c r="BQ194" s="81">
        <v>6227.1838512079403</v>
      </c>
      <c r="BR194" s="81">
        <v>20548.0561952219</v>
      </c>
      <c r="BS194" s="81">
        <v>10313.187700734799</v>
      </c>
      <c r="BT194" s="81">
        <v>6250.05675104283</v>
      </c>
      <c r="BU194" s="81">
        <v>1001287.41964968</v>
      </c>
      <c r="BV194" s="81">
        <f t="shared" si="42"/>
        <v>300386.225894904</v>
      </c>
      <c r="BW194">
        <f t="shared" si="43"/>
        <v>29082.141143168574</v>
      </c>
      <c r="BX194" s="255">
        <f t="shared" si="44"/>
        <v>9.6815827878018387E-2</v>
      </c>
      <c r="BY194" s="255"/>
    </row>
    <row r="195" spans="58:77" x14ac:dyDescent="0.25">
      <c r="BF195">
        <v>192</v>
      </c>
      <c r="BG195">
        <v>130</v>
      </c>
      <c r="BH195" t="s">
        <v>8</v>
      </c>
      <c r="BI195" t="s">
        <v>15</v>
      </c>
      <c r="BJ195" t="s">
        <v>69</v>
      </c>
      <c r="BK195">
        <v>13822</v>
      </c>
      <c r="BL195" s="254">
        <v>86376.703775570597</v>
      </c>
      <c r="BM195" s="81">
        <v>50300.044117085003</v>
      </c>
      <c r="BN195" s="81">
        <v>30183.540674972501</v>
      </c>
      <c r="BO195" s="81">
        <v>86434.027704254506</v>
      </c>
      <c r="BP195" s="81">
        <v>50305.345610141201</v>
      </c>
      <c r="BQ195" s="81">
        <v>30183.540674972501</v>
      </c>
      <c r="BR195" s="81">
        <v>86462.6238852549</v>
      </c>
      <c r="BS195" s="81">
        <v>50305.901124954798</v>
      </c>
      <c r="BT195" s="81">
        <v>30183.540674972501</v>
      </c>
      <c r="BU195" s="81">
        <v>3479969.63795065</v>
      </c>
      <c r="BV195" s="81">
        <f t="shared" si="42"/>
        <v>1043990.891385195</v>
      </c>
      <c r="BW195">
        <f t="shared" si="43"/>
        <v>123395.29110795801</v>
      </c>
      <c r="BX195" s="255">
        <f t="shared" si="44"/>
        <v>0.11819575450915462</v>
      </c>
      <c r="BY195" s="255"/>
    </row>
    <row r="196" spans="58:77" x14ac:dyDescent="0.25">
      <c r="BF196">
        <v>193</v>
      </c>
      <c r="BG196">
        <v>130</v>
      </c>
      <c r="BH196" t="s">
        <v>8</v>
      </c>
      <c r="BI196" t="s">
        <v>15</v>
      </c>
      <c r="BJ196" t="s">
        <v>71</v>
      </c>
      <c r="BK196">
        <v>4001</v>
      </c>
      <c r="BL196" s="254">
        <v>20702.539380889499</v>
      </c>
      <c r="BM196" s="81">
        <v>11994.415899125201</v>
      </c>
      <c r="BN196" s="81">
        <v>7196.64953947507</v>
      </c>
      <c r="BO196" s="81">
        <v>20708.435842962001</v>
      </c>
      <c r="BP196" s="81">
        <v>11994.415899125201</v>
      </c>
      <c r="BQ196" s="81">
        <v>7196.64953947507</v>
      </c>
      <c r="BR196" s="81">
        <v>20708.435842962001</v>
      </c>
      <c r="BS196" s="81">
        <v>11994.415899125201</v>
      </c>
      <c r="BT196" s="81">
        <v>7196.64953947507</v>
      </c>
      <c r="BU196" s="81">
        <v>1082374.47240074</v>
      </c>
      <c r="BV196" s="81">
        <f t="shared" si="42"/>
        <v>324712.34172022197</v>
      </c>
      <c r="BW196">
        <f t="shared" si="43"/>
        <v>29575.056258413573</v>
      </c>
      <c r="BX196" s="255">
        <f t="shared" si="44"/>
        <v>9.1080788927622516E-2</v>
      </c>
      <c r="BY196" s="255"/>
    </row>
    <row r="197" spans="58:77" x14ac:dyDescent="0.25">
      <c r="BF197">
        <v>194</v>
      </c>
      <c r="BG197">
        <v>130</v>
      </c>
      <c r="BH197" t="s">
        <v>8</v>
      </c>
      <c r="BI197" t="s">
        <v>15</v>
      </c>
      <c r="BJ197" t="s">
        <v>73</v>
      </c>
      <c r="BK197">
        <v>1678</v>
      </c>
      <c r="BL197" s="254">
        <v>10138.560716538201</v>
      </c>
      <c r="BM197" s="81">
        <v>6439.4684959774504</v>
      </c>
      <c r="BN197" s="81">
        <v>3863.6810975864701</v>
      </c>
      <c r="BO197" s="81">
        <v>10139.2713775384</v>
      </c>
      <c r="BP197" s="81">
        <v>6439.4684959774504</v>
      </c>
      <c r="BQ197" s="81">
        <v>3863.6810975864701</v>
      </c>
      <c r="BR197" s="81">
        <v>10139.722019533499</v>
      </c>
      <c r="BS197" s="81">
        <v>6439.4684959774504</v>
      </c>
      <c r="BT197" s="81">
        <v>3863.6810975864701</v>
      </c>
      <c r="BU197" s="81">
        <v>578808.93679974601</v>
      </c>
      <c r="BV197" s="81">
        <f t="shared" ref="BV197:BV260" si="45">0.3*BU197</f>
        <v>173642.6810399238</v>
      </c>
      <c r="BW197">
        <f t="shared" ref="BW197:BW260" si="46">BL197/0.7</f>
        <v>14483.658166483145</v>
      </c>
      <c r="BX197" s="255">
        <f t="shared" ref="BX197:BX260" si="47">BW197/BV197</f>
        <v>8.3410703403923328E-2</v>
      </c>
      <c r="BY197" s="255"/>
    </row>
    <row r="198" spans="58:77" x14ac:dyDescent="0.25">
      <c r="BF198">
        <v>195</v>
      </c>
      <c r="BG198">
        <v>130</v>
      </c>
      <c r="BH198" t="s">
        <v>11</v>
      </c>
      <c r="BI198" t="s">
        <v>7</v>
      </c>
      <c r="BJ198" t="s">
        <v>44</v>
      </c>
      <c r="BK198">
        <v>146</v>
      </c>
      <c r="BL198" s="254">
        <v>1405.13373535601</v>
      </c>
      <c r="BM198" s="81">
        <v>664.24105876375597</v>
      </c>
      <c r="BN198" s="81">
        <v>398.544635258254</v>
      </c>
      <c r="BO198" s="81">
        <v>1405.13373535601</v>
      </c>
      <c r="BP198" s="81">
        <v>664.24105876375597</v>
      </c>
      <c r="BQ198" s="81">
        <v>398.544635258254</v>
      </c>
      <c r="BR198" s="81">
        <v>1405.13373535601</v>
      </c>
      <c r="BS198" s="81">
        <v>664.24105876375597</v>
      </c>
      <c r="BT198" s="81">
        <v>398.544635258254</v>
      </c>
      <c r="BU198" s="81">
        <v>34740.948249987698</v>
      </c>
      <c r="BV198" s="81">
        <f t="shared" si="45"/>
        <v>10422.28447499631</v>
      </c>
      <c r="BW198">
        <f t="shared" si="46"/>
        <v>2007.333907651443</v>
      </c>
      <c r="BX198" s="255">
        <f t="shared" si="47"/>
        <v>0.19260018400641035</v>
      </c>
      <c r="BY198" s="255"/>
    </row>
    <row r="199" spans="58:77" x14ac:dyDescent="0.25">
      <c r="BF199">
        <v>196</v>
      </c>
      <c r="BG199">
        <v>130</v>
      </c>
      <c r="BH199" t="s">
        <v>11</v>
      </c>
      <c r="BI199" t="s">
        <v>7</v>
      </c>
      <c r="BJ199" t="s">
        <v>52</v>
      </c>
      <c r="BK199">
        <v>435</v>
      </c>
      <c r="BL199" s="254">
        <v>2085.0877220480002</v>
      </c>
      <c r="BM199" s="81">
        <v>854.64880231768097</v>
      </c>
      <c r="BN199" s="81">
        <v>512.78928139060702</v>
      </c>
      <c r="BO199" s="81">
        <v>2085.0877220480002</v>
      </c>
      <c r="BP199" s="81">
        <v>854.64880231768097</v>
      </c>
      <c r="BQ199" s="81">
        <v>512.78928139060702</v>
      </c>
      <c r="BR199" s="81">
        <v>2085.0877220480002</v>
      </c>
      <c r="BS199" s="81">
        <v>854.64880231768097</v>
      </c>
      <c r="BT199" s="81">
        <v>512.78928139060702</v>
      </c>
      <c r="BU199" s="81">
        <v>56826.533949960198</v>
      </c>
      <c r="BV199" s="81">
        <f t="shared" si="45"/>
        <v>17047.96018498806</v>
      </c>
      <c r="BW199">
        <f t="shared" si="46"/>
        <v>2978.6967457828578</v>
      </c>
      <c r="BX199" s="255">
        <f t="shared" si="47"/>
        <v>0.17472452501418978</v>
      </c>
      <c r="BY199" s="255"/>
    </row>
    <row r="200" spans="58:77" x14ac:dyDescent="0.25">
      <c r="BF200">
        <v>197</v>
      </c>
      <c r="BG200">
        <v>130</v>
      </c>
      <c r="BH200" t="s">
        <v>11</v>
      </c>
      <c r="BI200" t="s">
        <v>7</v>
      </c>
      <c r="BJ200" t="s">
        <v>61</v>
      </c>
      <c r="BK200">
        <v>2409</v>
      </c>
      <c r="BL200" s="254">
        <v>11778.86192601</v>
      </c>
      <c r="BM200" s="81">
        <v>5383.3714240347099</v>
      </c>
      <c r="BN200" s="81">
        <v>3230.0228544208499</v>
      </c>
      <c r="BO200" s="81">
        <v>11778.86192601</v>
      </c>
      <c r="BP200" s="81">
        <v>5383.3714240347099</v>
      </c>
      <c r="BQ200" s="81">
        <v>3230.0228544208499</v>
      </c>
      <c r="BR200" s="81">
        <v>11778.86192601</v>
      </c>
      <c r="BS200" s="81">
        <v>5383.3714240347099</v>
      </c>
      <c r="BT200" s="81">
        <v>3230.0228544208499</v>
      </c>
      <c r="BU200" s="81">
        <v>294734.41175059101</v>
      </c>
      <c r="BV200" s="81">
        <f t="shared" si="45"/>
        <v>88420.3235251773</v>
      </c>
      <c r="BW200">
        <f t="shared" si="46"/>
        <v>16826.945608585716</v>
      </c>
      <c r="BX200" s="255">
        <f t="shared" si="47"/>
        <v>0.19030631123843736</v>
      </c>
      <c r="BY200" s="255"/>
    </row>
    <row r="201" spans="58:77" x14ac:dyDescent="0.25">
      <c r="BF201">
        <v>198</v>
      </c>
      <c r="BG201">
        <v>130</v>
      </c>
      <c r="BH201" t="s">
        <v>11</v>
      </c>
      <c r="BI201" t="s">
        <v>7</v>
      </c>
      <c r="BJ201" t="s">
        <v>63</v>
      </c>
      <c r="BK201">
        <v>2192</v>
      </c>
      <c r="BL201" s="254">
        <v>14855.4203436114</v>
      </c>
      <c r="BM201" s="81">
        <v>6789.1843187066297</v>
      </c>
      <c r="BN201" s="81">
        <v>4073.5105912239601</v>
      </c>
      <c r="BO201" s="81">
        <v>14855.7229287052</v>
      </c>
      <c r="BP201" s="81">
        <v>6789.1843187066297</v>
      </c>
      <c r="BQ201" s="81">
        <v>4073.5105912239601</v>
      </c>
      <c r="BR201" s="81">
        <v>14855.7229287052</v>
      </c>
      <c r="BS201" s="81">
        <v>6789.1843187066297</v>
      </c>
      <c r="BT201" s="81">
        <v>4073.5105912239601</v>
      </c>
      <c r="BU201" s="81">
        <v>402088.42749979498</v>
      </c>
      <c r="BV201" s="81">
        <f t="shared" si="45"/>
        <v>120626.52824993849</v>
      </c>
      <c r="BW201">
        <f t="shared" si="46"/>
        <v>21222.029062302001</v>
      </c>
      <c r="BX201" s="255">
        <f t="shared" si="47"/>
        <v>0.1759316907333178</v>
      </c>
      <c r="BY201" s="255"/>
    </row>
    <row r="202" spans="58:77" x14ac:dyDescent="0.25">
      <c r="BF202">
        <v>199</v>
      </c>
      <c r="BG202">
        <v>130</v>
      </c>
      <c r="BH202" t="s">
        <v>11</v>
      </c>
      <c r="BI202" t="s">
        <v>7</v>
      </c>
      <c r="BJ202" t="s">
        <v>65</v>
      </c>
      <c r="BK202">
        <v>1680</v>
      </c>
      <c r="BL202" s="254">
        <v>7010.8808863565</v>
      </c>
      <c r="BM202" s="81">
        <v>2748.0773022977301</v>
      </c>
      <c r="BN202" s="81">
        <v>1648.84638137863</v>
      </c>
      <c r="BO202" s="81">
        <v>7010.8808863565</v>
      </c>
      <c r="BP202" s="81">
        <v>2748.0773022977301</v>
      </c>
      <c r="BQ202" s="81">
        <v>1648.84638137863</v>
      </c>
      <c r="BR202" s="81">
        <v>7010.8808863565</v>
      </c>
      <c r="BS202" s="81">
        <v>2748.0773022977301</v>
      </c>
      <c r="BT202" s="81">
        <v>1648.84638137863</v>
      </c>
      <c r="BU202" s="81">
        <v>355967.44775012002</v>
      </c>
      <c r="BV202" s="81">
        <f t="shared" si="45"/>
        <v>106790.234325036</v>
      </c>
      <c r="BW202">
        <f t="shared" si="46"/>
        <v>10015.54412336643</v>
      </c>
      <c r="BX202" s="255">
        <f t="shared" si="47"/>
        <v>9.3787078815486563E-2</v>
      </c>
      <c r="BY202" s="255"/>
    </row>
    <row r="203" spans="58:77" x14ac:dyDescent="0.25">
      <c r="BF203">
        <v>200</v>
      </c>
      <c r="BG203">
        <v>130</v>
      </c>
      <c r="BH203" t="s">
        <v>11</v>
      </c>
      <c r="BI203" t="s">
        <v>7</v>
      </c>
      <c r="BJ203" t="s">
        <v>67</v>
      </c>
      <c r="BK203">
        <v>1067</v>
      </c>
      <c r="BL203" s="254">
        <v>4678.6751944629495</v>
      </c>
      <c r="BM203" s="81">
        <v>2310.2553478057198</v>
      </c>
      <c r="BN203" s="81">
        <v>1386.15320868342</v>
      </c>
      <c r="BO203" s="81">
        <v>4679.4154969630299</v>
      </c>
      <c r="BP203" s="81">
        <v>2310.2553478057198</v>
      </c>
      <c r="BQ203" s="81">
        <v>1386.15320868342</v>
      </c>
      <c r="BR203" s="81">
        <v>4680.1557994631103</v>
      </c>
      <c r="BS203" s="81">
        <v>2310.2553478057198</v>
      </c>
      <c r="BT203" s="81">
        <v>1386.15320868342</v>
      </c>
      <c r="BU203" s="81">
        <v>192462.11619985799</v>
      </c>
      <c r="BV203" s="81">
        <f t="shared" si="45"/>
        <v>57738.634859957398</v>
      </c>
      <c r="BW203">
        <f t="shared" si="46"/>
        <v>6683.8217063756429</v>
      </c>
      <c r="BX203" s="255">
        <f t="shared" si="47"/>
        <v>0.11575995384350475</v>
      </c>
      <c r="BY203" s="255"/>
    </row>
    <row r="204" spans="58:77" x14ac:dyDescent="0.25">
      <c r="BF204">
        <v>201</v>
      </c>
      <c r="BG204">
        <v>130</v>
      </c>
      <c r="BH204" t="s">
        <v>11</v>
      </c>
      <c r="BI204" t="s">
        <v>7</v>
      </c>
      <c r="BJ204" t="s">
        <v>69</v>
      </c>
      <c r="BK204">
        <v>1779</v>
      </c>
      <c r="BL204" s="254">
        <v>10070.269126094299</v>
      </c>
      <c r="BM204" s="81">
        <v>5858.3242462988201</v>
      </c>
      <c r="BN204" s="81">
        <v>3514.9945477792999</v>
      </c>
      <c r="BO204" s="81">
        <v>10070.269126094299</v>
      </c>
      <c r="BP204" s="81">
        <v>5858.3242462988201</v>
      </c>
      <c r="BQ204" s="81">
        <v>3514.9945477792999</v>
      </c>
      <c r="BR204" s="81">
        <v>10070.269126094299</v>
      </c>
      <c r="BS204" s="81">
        <v>5858.3242462988201</v>
      </c>
      <c r="BT204" s="81">
        <v>3514.9945477792999</v>
      </c>
      <c r="BU204" s="81">
        <v>361377.93664953002</v>
      </c>
      <c r="BV204" s="81">
        <f t="shared" si="45"/>
        <v>108413.38099485901</v>
      </c>
      <c r="BW204">
        <f t="shared" si="46"/>
        <v>14386.098751563286</v>
      </c>
      <c r="BX204" s="255">
        <f t="shared" si="47"/>
        <v>0.13269670791141067</v>
      </c>
      <c r="BY204" s="255"/>
    </row>
    <row r="205" spans="58:77" x14ac:dyDescent="0.25">
      <c r="BF205">
        <v>202</v>
      </c>
      <c r="BG205">
        <v>130</v>
      </c>
      <c r="BH205" t="s">
        <v>11</v>
      </c>
      <c r="BI205" t="s">
        <v>7</v>
      </c>
      <c r="BJ205" t="s">
        <v>71</v>
      </c>
      <c r="BK205">
        <v>427</v>
      </c>
      <c r="BL205" s="254">
        <v>1884.4865440399301</v>
      </c>
      <c r="BM205" s="81">
        <v>1091.5027835480801</v>
      </c>
      <c r="BN205" s="81">
        <v>654.90167012884604</v>
      </c>
      <c r="BO205" s="81">
        <v>1884.4865440399301</v>
      </c>
      <c r="BP205" s="81">
        <v>1091.5027835480801</v>
      </c>
      <c r="BQ205" s="81">
        <v>654.90167012884604</v>
      </c>
      <c r="BR205" s="81">
        <v>1884.4865440399301</v>
      </c>
      <c r="BS205" s="81">
        <v>1091.5027835480801</v>
      </c>
      <c r="BT205" s="81">
        <v>654.90167012884604</v>
      </c>
      <c r="BU205" s="81">
        <v>90121.009800023094</v>
      </c>
      <c r="BV205" s="81">
        <f t="shared" si="45"/>
        <v>27036.302940006928</v>
      </c>
      <c r="BW205">
        <f t="shared" si="46"/>
        <v>2692.1236343427577</v>
      </c>
      <c r="BX205" s="255">
        <f t="shared" si="47"/>
        <v>9.9574399662429133E-2</v>
      </c>
      <c r="BY205" s="255"/>
    </row>
    <row r="206" spans="58:77" x14ac:dyDescent="0.25">
      <c r="BF206">
        <v>203</v>
      </c>
      <c r="BG206">
        <v>130</v>
      </c>
      <c r="BH206" t="s">
        <v>11</v>
      </c>
      <c r="BI206" t="s">
        <v>7</v>
      </c>
      <c r="BJ206" t="s">
        <v>73</v>
      </c>
      <c r="BK206">
        <v>373</v>
      </c>
      <c r="BL206" s="254">
        <v>1697.90961512945</v>
      </c>
      <c r="BM206" s="81">
        <v>1078.2973590972499</v>
      </c>
      <c r="BN206" s="81">
        <v>646.97841545835399</v>
      </c>
      <c r="BO206" s="81">
        <v>1697.90961512945</v>
      </c>
      <c r="BP206" s="81">
        <v>1078.2973590972499</v>
      </c>
      <c r="BQ206" s="81">
        <v>646.97841545835399</v>
      </c>
      <c r="BR206" s="81">
        <v>1697.90961512945</v>
      </c>
      <c r="BS206" s="81">
        <v>1078.2973590972499</v>
      </c>
      <c r="BT206" s="81">
        <v>646.97841545835399</v>
      </c>
      <c r="BU206" s="81">
        <v>79709.864299810899</v>
      </c>
      <c r="BV206" s="81">
        <f t="shared" si="45"/>
        <v>23912.959289943268</v>
      </c>
      <c r="BW206">
        <f t="shared" si="46"/>
        <v>2425.5851644706431</v>
      </c>
      <c r="BX206" s="255">
        <f t="shared" si="47"/>
        <v>0.10143391853181204</v>
      </c>
      <c r="BY206" s="255"/>
    </row>
    <row r="207" spans="58:77" x14ac:dyDescent="0.25">
      <c r="BF207">
        <v>204</v>
      </c>
      <c r="BG207">
        <v>130</v>
      </c>
      <c r="BH207" t="s">
        <v>11</v>
      </c>
      <c r="BI207" t="s">
        <v>15</v>
      </c>
      <c r="BJ207" t="s">
        <v>44</v>
      </c>
      <c r="BK207">
        <v>15</v>
      </c>
      <c r="BL207" s="254">
        <v>139.32987651501</v>
      </c>
      <c r="BM207" s="81">
        <v>65.864637909576103</v>
      </c>
      <c r="BN207" s="81">
        <v>39.518782745745703</v>
      </c>
      <c r="BO207" s="81">
        <v>139.32987651501</v>
      </c>
      <c r="BP207" s="81">
        <v>65.864637909576103</v>
      </c>
      <c r="BQ207" s="81">
        <v>39.518782745745703</v>
      </c>
      <c r="BR207" s="81">
        <v>139.32987651501</v>
      </c>
      <c r="BS207" s="81">
        <v>65.864637909576103</v>
      </c>
      <c r="BT207" s="81">
        <v>39.518782745745703</v>
      </c>
      <c r="BU207" s="81">
        <v>4445.1986999746896</v>
      </c>
      <c r="BV207" s="81">
        <f t="shared" si="45"/>
        <v>1333.5596099924069</v>
      </c>
      <c r="BW207">
        <f t="shared" si="46"/>
        <v>199.0426807357286</v>
      </c>
      <c r="BX207" s="255">
        <f t="shared" si="47"/>
        <v>0.14925668057452784</v>
      </c>
      <c r="BY207" s="255"/>
    </row>
    <row r="208" spans="58:77" x14ac:dyDescent="0.25">
      <c r="BF208">
        <v>205</v>
      </c>
      <c r="BG208">
        <v>130</v>
      </c>
      <c r="BH208" t="s">
        <v>11</v>
      </c>
      <c r="BI208" t="s">
        <v>15</v>
      </c>
      <c r="BJ208" t="s">
        <v>52</v>
      </c>
      <c r="BK208">
        <v>23</v>
      </c>
      <c r="BL208" s="254">
        <v>127.35558106836601</v>
      </c>
      <c r="BM208" s="81">
        <v>52.201302457262202</v>
      </c>
      <c r="BN208" s="81">
        <v>31.3207814743573</v>
      </c>
      <c r="BO208" s="81">
        <v>127.35558106836601</v>
      </c>
      <c r="BP208" s="81">
        <v>52.201302457262202</v>
      </c>
      <c r="BQ208" s="81">
        <v>31.3207814743573</v>
      </c>
      <c r="BR208" s="81">
        <v>127.35558106836601</v>
      </c>
      <c r="BS208" s="81">
        <v>52.201302457262202</v>
      </c>
      <c r="BT208" s="81">
        <v>31.3207814743573</v>
      </c>
      <c r="BU208" s="81">
        <v>4424.2868000464496</v>
      </c>
      <c r="BV208" s="81">
        <f t="shared" si="45"/>
        <v>1327.2860400139348</v>
      </c>
      <c r="BW208">
        <f t="shared" si="46"/>
        <v>181.93654438338001</v>
      </c>
      <c r="BX208" s="255">
        <f t="shared" si="47"/>
        <v>0.13707410377153512</v>
      </c>
      <c r="BY208" s="255"/>
    </row>
    <row r="209" spans="58:77" x14ac:dyDescent="0.25">
      <c r="BF209">
        <v>206</v>
      </c>
      <c r="BG209">
        <v>130</v>
      </c>
      <c r="BH209" t="s">
        <v>11</v>
      </c>
      <c r="BI209" t="s">
        <v>15</v>
      </c>
      <c r="BJ209" t="s">
        <v>61</v>
      </c>
      <c r="BK209">
        <v>10</v>
      </c>
      <c r="BL209" s="254">
        <v>83.377053013576798</v>
      </c>
      <c r="BM209" s="81">
        <v>38.106367782643503</v>
      </c>
      <c r="BN209" s="81">
        <v>22.863820669586101</v>
      </c>
      <c r="BO209" s="81">
        <v>83.377053013576798</v>
      </c>
      <c r="BP209" s="81">
        <v>38.106367782643503</v>
      </c>
      <c r="BQ209" s="81">
        <v>22.863820669586101</v>
      </c>
      <c r="BR209" s="81">
        <v>83.377053013576798</v>
      </c>
      <c r="BS209" s="81">
        <v>38.106367782643503</v>
      </c>
      <c r="BT209" s="81">
        <v>22.863820669586101</v>
      </c>
      <c r="BU209" s="81">
        <v>2949.6536000330598</v>
      </c>
      <c r="BV209" s="81">
        <f t="shared" si="45"/>
        <v>884.89608000991791</v>
      </c>
      <c r="BW209">
        <f t="shared" si="46"/>
        <v>119.11007573368114</v>
      </c>
      <c r="BX209" s="255">
        <f t="shared" si="47"/>
        <v>0.13460346183514132</v>
      </c>
      <c r="BY209" s="255"/>
    </row>
    <row r="210" spans="58:77" x14ac:dyDescent="0.25">
      <c r="BF210">
        <v>207</v>
      </c>
      <c r="BG210">
        <v>130</v>
      </c>
      <c r="BH210" t="s">
        <v>11</v>
      </c>
      <c r="BI210" t="s">
        <v>15</v>
      </c>
      <c r="BJ210" t="s">
        <v>63</v>
      </c>
      <c r="BK210">
        <v>1</v>
      </c>
      <c r="BL210" s="254">
        <v>14.8426803903302</v>
      </c>
      <c r="BM210" s="81">
        <v>6.7832237742459798</v>
      </c>
      <c r="BN210" s="81">
        <v>4.06993426454759</v>
      </c>
      <c r="BO210" s="81">
        <v>14.8426803903302</v>
      </c>
      <c r="BP210" s="81">
        <v>6.7832237742459798</v>
      </c>
      <c r="BQ210" s="81">
        <v>4.06993426454759</v>
      </c>
      <c r="BR210" s="81">
        <v>14.8426803903302</v>
      </c>
      <c r="BS210" s="81">
        <v>6.7832237742459798</v>
      </c>
      <c r="BT210" s="81">
        <v>4.06993426454759</v>
      </c>
      <c r="BU210" s="81">
        <v>382.79230001801102</v>
      </c>
      <c r="BV210" s="81">
        <f t="shared" si="45"/>
        <v>114.8376900054033</v>
      </c>
      <c r="BW210">
        <f t="shared" si="46"/>
        <v>21.203829129043143</v>
      </c>
      <c r="BX210" s="255">
        <f t="shared" si="47"/>
        <v>0.18464172457705713</v>
      </c>
      <c r="BY210" s="255"/>
    </row>
    <row r="211" spans="58:77" x14ac:dyDescent="0.25">
      <c r="BF211">
        <v>208</v>
      </c>
      <c r="BG211">
        <v>130</v>
      </c>
      <c r="BH211" t="s">
        <v>11</v>
      </c>
      <c r="BI211" t="s">
        <v>15</v>
      </c>
      <c r="BJ211" t="s">
        <v>65</v>
      </c>
      <c r="BK211">
        <v>17</v>
      </c>
      <c r="BL211" s="254">
        <v>167.66481137853</v>
      </c>
      <c r="BM211" s="81">
        <v>65.720109927985902</v>
      </c>
      <c r="BN211" s="81">
        <v>39.432065956791497</v>
      </c>
      <c r="BO211" s="81">
        <v>167.66481137853</v>
      </c>
      <c r="BP211" s="81">
        <v>65.720109927985902</v>
      </c>
      <c r="BQ211" s="81">
        <v>39.432065956791497</v>
      </c>
      <c r="BR211" s="81">
        <v>167.66481137853</v>
      </c>
      <c r="BS211" s="81">
        <v>65.720109927985902</v>
      </c>
      <c r="BT211" s="81">
        <v>39.432065956791497</v>
      </c>
      <c r="BU211" s="81">
        <v>10145.29670003</v>
      </c>
      <c r="BV211" s="81">
        <f t="shared" si="45"/>
        <v>3043.5890100089996</v>
      </c>
      <c r="BW211">
        <f t="shared" si="46"/>
        <v>239.52115911218573</v>
      </c>
      <c r="BX211" s="255">
        <f t="shared" si="47"/>
        <v>7.8696945719184827E-2</v>
      </c>
      <c r="BY211" s="255"/>
    </row>
    <row r="212" spans="58:77" x14ac:dyDescent="0.25">
      <c r="BF212">
        <v>209</v>
      </c>
      <c r="BG212">
        <v>130</v>
      </c>
      <c r="BH212" t="s">
        <v>11</v>
      </c>
      <c r="BI212" t="s">
        <v>15</v>
      </c>
      <c r="BJ212" t="s">
        <v>67</v>
      </c>
      <c r="BK212">
        <v>60</v>
      </c>
      <c r="BL212" s="254">
        <v>434.07975979350101</v>
      </c>
      <c r="BM212" s="81">
        <v>214.26982179255501</v>
      </c>
      <c r="BN212" s="81">
        <v>128.56189307553299</v>
      </c>
      <c r="BO212" s="81">
        <v>434.07975979350101</v>
      </c>
      <c r="BP212" s="81">
        <v>214.26982179255501</v>
      </c>
      <c r="BQ212" s="81">
        <v>128.56189307553299</v>
      </c>
      <c r="BR212" s="81">
        <v>434.07975979350101</v>
      </c>
      <c r="BS212" s="81">
        <v>214.26982179255501</v>
      </c>
      <c r="BT212" s="81">
        <v>128.56189307553299</v>
      </c>
      <c r="BU212" s="81">
        <v>27429.4002999</v>
      </c>
      <c r="BV212" s="81">
        <f t="shared" si="45"/>
        <v>8228.8200899700005</v>
      </c>
      <c r="BW212">
        <f t="shared" si="46"/>
        <v>620.1139425621443</v>
      </c>
      <c r="BX212" s="255">
        <f t="shared" si="47"/>
        <v>7.5358792121119886E-2</v>
      </c>
      <c r="BY212" s="255"/>
    </row>
    <row r="213" spans="58:77" x14ac:dyDescent="0.25">
      <c r="BF213">
        <v>210</v>
      </c>
      <c r="BG213">
        <v>130</v>
      </c>
      <c r="BH213" t="s">
        <v>11</v>
      </c>
      <c r="BI213" t="s">
        <v>15</v>
      </c>
      <c r="BJ213" t="s">
        <v>69</v>
      </c>
      <c r="BK213">
        <v>357</v>
      </c>
      <c r="BL213" s="254">
        <v>2349.0647888572098</v>
      </c>
      <c r="BM213" s="81">
        <v>1366.55565371433</v>
      </c>
      <c r="BN213" s="81">
        <v>819.933392228603</v>
      </c>
      <c r="BO213" s="81">
        <v>2349.0647888572098</v>
      </c>
      <c r="BP213" s="81">
        <v>1366.55565371433</v>
      </c>
      <c r="BQ213" s="81">
        <v>819.933392228603</v>
      </c>
      <c r="BR213" s="81">
        <v>2349.0647888572098</v>
      </c>
      <c r="BS213" s="81">
        <v>1366.55565371433</v>
      </c>
      <c r="BT213" s="81">
        <v>819.933392228603</v>
      </c>
      <c r="BU213" s="81">
        <v>113912.06719995799</v>
      </c>
      <c r="BV213" s="81">
        <f t="shared" si="45"/>
        <v>34173.620159987397</v>
      </c>
      <c r="BW213">
        <f t="shared" si="46"/>
        <v>3355.8068412245857</v>
      </c>
      <c r="BX213" s="255">
        <f t="shared" si="47"/>
        <v>9.8198751712988641E-2</v>
      </c>
      <c r="BY213" s="255"/>
    </row>
    <row r="214" spans="58:77" x14ac:dyDescent="0.25">
      <c r="BF214">
        <v>211</v>
      </c>
      <c r="BG214">
        <v>130</v>
      </c>
      <c r="BH214" t="s">
        <v>11</v>
      </c>
      <c r="BI214" t="s">
        <v>15</v>
      </c>
      <c r="BJ214" t="s">
        <v>71</v>
      </c>
      <c r="BK214">
        <v>137</v>
      </c>
      <c r="BL214" s="254">
        <v>753.173770018391</v>
      </c>
      <c r="BM214" s="81">
        <v>436.24151579670399</v>
      </c>
      <c r="BN214" s="81">
        <v>261.74490947802201</v>
      </c>
      <c r="BO214" s="81">
        <v>753.173770018391</v>
      </c>
      <c r="BP214" s="81">
        <v>436.24151579670399</v>
      </c>
      <c r="BQ214" s="81">
        <v>261.74490947802201</v>
      </c>
      <c r="BR214" s="81">
        <v>753.173770018391</v>
      </c>
      <c r="BS214" s="81">
        <v>436.24151579670399</v>
      </c>
      <c r="BT214" s="81">
        <v>261.74490947802201</v>
      </c>
      <c r="BU214" s="81">
        <v>43018.670099889503</v>
      </c>
      <c r="BV214" s="81">
        <f t="shared" si="45"/>
        <v>12905.601029966851</v>
      </c>
      <c r="BW214">
        <f t="shared" si="46"/>
        <v>1075.9625285977015</v>
      </c>
      <c r="BX214" s="255">
        <f t="shared" si="47"/>
        <v>8.3371748909586832E-2</v>
      </c>
      <c r="BY214" s="255"/>
    </row>
    <row r="215" spans="58:77" x14ac:dyDescent="0.25">
      <c r="BF215">
        <v>212</v>
      </c>
      <c r="BG215">
        <v>130</v>
      </c>
      <c r="BH215" t="s">
        <v>11</v>
      </c>
      <c r="BI215" t="s">
        <v>15</v>
      </c>
      <c r="BJ215" t="s">
        <v>73</v>
      </c>
      <c r="BK215">
        <v>33</v>
      </c>
      <c r="BL215" s="254">
        <v>166.15816149657101</v>
      </c>
      <c r="BM215" s="81">
        <v>105.522640980243</v>
      </c>
      <c r="BN215" s="81">
        <v>63.313584588146099</v>
      </c>
      <c r="BO215" s="81">
        <v>166.15816149657101</v>
      </c>
      <c r="BP215" s="81">
        <v>105.522640980243</v>
      </c>
      <c r="BQ215" s="81">
        <v>63.313584588146099</v>
      </c>
      <c r="BR215" s="81">
        <v>166.15816149657101</v>
      </c>
      <c r="BS215" s="81">
        <v>105.522640980243</v>
      </c>
      <c r="BT215" s="81">
        <v>63.313584588146099</v>
      </c>
      <c r="BU215" s="81">
        <v>10855.5098999452</v>
      </c>
      <c r="BV215" s="81">
        <f t="shared" si="45"/>
        <v>3256.6529699835601</v>
      </c>
      <c r="BW215">
        <f t="shared" si="46"/>
        <v>237.3688021379586</v>
      </c>
      <c r="BX215" s="255">
        <f t="shared" si="47"/>
        <v>7.2887349166698853E-2</v>
      </c>
      <c r="BY215" s="255"/>
    </row>
    <row r="216" spans="58:77" x14ac:dyDescent="0.25">
      <c r="BF216">
        <v>213</v>
      </c>
      <c r="BG216">
        <v>130</v>
      </c>
      <c r="BH216" t="s">
        <v>12</v>
      </c>
      <c r="BI216" t="s">
        <v>7</v>
      </c>
      <c r="BJ216" t="s">
        <v>44</v>
      </c>
      <c r="BK216">
        <v>819</v>
      </c>
      <c r="BL216" s="254">
        <v>9058.8963849104293</v>
      </c>
      <c r="BM216" s="81">
        <v>4282.3617243945</v>
      </c>
      <c r="BN216" s="81">
        <v>2569.4170346367</v>
      </c>
      <c r="BO216" s="81">
        <v>9058.8963849104293</v>
      </c>
      <c r="BP216" s="81">
        <v>4282.3617243945</v>
      </c>
      <c r="BQ216" s="81">
        <v>2569.4170346367</v>
      </c>
      <c r="BR216" s="81">
        <v>9058.8963849104293</v>
      </c>
      <c r="BS216" s="81">
        <v>4282.3617243945</v>
      </c>
      <c r="BT216" s="81">
        <v>2569.4170346367</v>
      </c>
      <c r="BU216" s="81">
        <v>282238.71285005298</v>
      </c>
      <c r="BV216" s="81">
        <f t="shared" si="45"/>
        <v>84671.613855015894</v>
      </c>
      <c r="BW216">
        <f t="shared" si="46"/>
        <v>12941.280549872043</v>
      </c>
      <c r="BX216" s="255">
        <f t="shared" si="47"/>
        <v>0.15284083957619535</v>
      </c>
      <c r="BY216" s="255"/>
    </row>
    <row r="217" spans="58:77" x14ac:dyDescent="0.25">
      <c r="BF217">
        <v>214</v>
      </c>
      <c r="BG217">
        <v>130</v>
      </c>
      <c r="BH217" t="s">
        <v>12</v>
      </c>
      <c r="BI217" t="s">
        <v>7</v>
      </c>
      <c r="BJ217" t="s">
        <v>52</v>
      </c>
      <c r="BK217">
        <v>1500</v>
      </c>
      <c r="BL217" s="254">
        <v>9226.1920125101406</v>
      </c>
      <c r="BM217" s="81">
        <v>3781.6893121886701</v>
      </c>
      <c r="BN217" s="81">
        <v>2269.0135873131999</v>
      </c>
      <c r="BO217" s="81">
        <v>9226.1920125101406</v>
      </c>
      <c r="BP217" s="81">
        <v>3781.6893121886701</v>
      </c>
      <c r="BQ217" s="81">
        <v>2269.0135873131999</v>
      </c>
      <c r="BR217" s="81">
        <v>9226.1920125101406</v>
      </c>
      <c r="BS217" s="81">
        <v>3781.6893121886701</v>
      </c>
      <c r="BT217" s="81">
        <v>2269.0135873131999</v>
      </c>
      <c r="BU217" s="81">
        <v>324550.570850052</v>
      </c>
      <c r="BV217" s="81">
        <f t="shared" si="45"/>
        <v>97365.171255015593</v>
      </c>
      <c r="BW217">
        <f t="shared" si="46"/>
        <v>13180.274303585917</v>
      </c>
      <c r="BX217" s="255">
        <f t="shared" si="47"/>
        <v>0.13536949746706226</v>
      </c>
      <c r="BY217" s="255"/>
    </row>
    <row r="218" spans="58:77" x14ac:dyDescent="0.25">
      <c r="BF218">
        <v>215</v>
      </c>
      <c r="BG218">
        <v>130</v>
      </c>
      <c r="BH218" t="s">
        <v>12</v>
      </c>
      <c r="BI218" t="s">
        <v>7</v>
      </c>
      <c r="BJ218" t="s">
        <v>61</v>
      </c>
      <c r="BK218">
        <v>858</v>
      </c>
      <c r="BL218" s="254">
        <v>5873.1084157631403</v>
      </c>
      <c r="BM218" s="81">
        <v>2741.4548469655801</v>
      </c>
      <c r="BN218" s="81">
        <v>1644.8729081793599</v>
      </c>
      <c r="BO218" s="81">
        <v>5917.8994586994604</v>
      </c>
      <c r="BP218" s="81">
        <v>2741.4548469655801</v>
      </c>
      <c r="BQ218" s="81">
        <v>1644.8729081793599</v>
      </c>
      <c r="BR218" s="81">
        <v>5954.3477901987499</v>
      </c>
      <c r="BS218" s="81">
        <v>2741.4548469655801</v>
      </c>
      <c r="BT218" s="81">
        <v>1644.8729081793599</v>
      </c>
      <c r="BU218" s="81">
        <v>157604.14385035401</v>
      </c>
      <c r="BV218" s="81">
        <f t="shared" si="45"/>
        <v>47281.243155106204</v>
      </c>
      <c r="BW218">
        <f t="shared" si="46"/>
        <v>8390.1548796616298</v>
      </c>
      <c r="BX218" s="255">
        <f t="shared" si="47"/>
        <v>0.17745207866336576</v>
      </c>
      <c r="BY218" s="255"/>
    </row>
    <row r="219" spans="58:77" x14ac:dyDescent="0.25">
      <c r="BF219">
        <v>216</v>
      </c>
      <c r="BG219">
        <v>130</v>
      </c>
      <c r="BH219" t="s">
        <v>12</v>
      </c>
      <c r="BI219" t="s">
        <v>7</v>
      </c>
      <c r="BJ219" t="s">
        <v>63</v>
      </c>
      <c r="BK219">
        <v>1306</v>
      </c>
      <c r="BL219" s="254">
        <v>7433.6355047791103</v>
      </c>
      <c r="BM219" s="81">
        <v>3397.2309420572501</v>
      </c>
      <c r="BN219" s="81">
        <v>2038.33856523435</v>
      </c>
      <c r="BO219" s="81">
        <v>7433.6355047791103</v>
      </c>
      <c r="BP219" s="81">
        <v>3397.2309420572501</v>
      </c>
      <c r="BQ219" s="81">
        <v>2038.33856523435</v>
      </c>
      <c r="BR219" s="81">
        <v>7433.6355047791103</v>
      </c>
      <c r="BS219" s="81">
        <v>3397.2309420572501</v>
      </c>
      <c r="BT219" s="81">
        <v>2038.33856523435</v>
      </c>
      <c r="BU219" s="81">
        <v>223576.069650038</v>
      </c>
      <c r="BV219" s="81">
        <f t="shared" si="45"/>
        <v>67072.820895011391</v>
      </c>
      <c r="BW219">
        <f t="shared" si="46"/>
        <v>10619.479292541588</v>
      </c>
      <c r="BX219" s="255">
        <f t="shared" si="47"/>
        <v>0.15832760797647355</v>
      </c>
      <c r="BY219" s="255"/>
    </row>
    <row r="220" spans="58:77" x14ac:dyDescent="0.25">
      <c r="BF220">
        <v>217</v>
      </c>
      <c r="BG220">
        <v>130</v>
      </c>
      <c r="BH220" t="s">
        <v>12</v>
      </c>
      <c r="BI220" t="s">
        <v>7</v>
      </c>
      <c r="BJ220" t="s">
        <v>65</v>
      </c>
      <c r="BK220">
        <v>3044</v>
      </c>
      <c r="BL220" s="254">
        <v>16232.297192489499</v>
      </c>
      <c r="BM220" s="81">
        <v>6362.6252109972902</v>
      </c>
      <c r="BN220" s="81">
        <v>3817.5751265983599</v>
      </c>
      <c r="BO220" s="81">
        <v>16232.297192489499</v>
      </c>
      <c r="BP220" s="81">
        <v>6362.6252109972902</v>
      </c>
      <c r="BQ220" s="81">
        <v>3817.5751265983599</v>
      </c>
      <c r="BR220" s="81">
        <v>16232.297192489499</v>
      </c>
      <c r="BS220" s="81">
        <v>6362.6252109972902</v>
      </c>
      <c r="BT220" s="81">
        <v>3817.5751265983599</v>
      </c>
      <c r="BU220" s="81">
        <v>838086.91400036402</v>
      </c>
      <c r="BV220" s="81">
        <f t="shared" si="45"/>
        <v>251426.0742001092</v>
      </c>
      <c r="BW220">
        <f t="shared" si="46"/>
        <v>23188.995989270716</v>
      </c>
      <c r="BX220" s="255">
        <f t="shared" si="47"/>
        <v>9.2229877362737925E-2</v>
      </c>
      <c r="BY220" s="255"/>
    </row>
    <row r="221" spans="58:77" x14ac:dyDescent="0.25">
      <c r="BF221">
        <v>218</v>
      </c>
      <c r="BG221">
        <v>130</v>
      </c>
      <c r="BH221" t="s">
        <v>12</v>
      </c>
      <c r="BI221" t="s">
        <v>7</v>
      </c>
      <c r="BJ221" t="s">
        <v>67</v>
      </c>
      <c r="BK221">
        <v>2455</v>
      </c>
      <c r="BL221" s="254">
        <v>17260.0870311326</v>
      </c>
      <c r="BM221" s="81">
        <v>8519.8991402966894</v>
      </c>
      <c r="BN221" s="81">
        <v>5111.9394841780404</v>
      </c>
      <c r="BO221" s="81">
        <v>17260.0870311326</v>
      </c>
      <c r="BP221" s="81">
        <v>8519.8991402966894</v>
      </c>
      <c r="BQ221" s="81">
        <v>5111.9394841780404</v>
      </c>
      <c r="BR221" s="81">
        <v>17260.0870311326</v>
      </c>
      <c r="BS221" s="81">
        <v>8519.8991402966894</v>
      </c>
      <c r="BT221" s="81">
        <v>5111.9394841780404</v>
      </c>
      <c r="BU221" s="81">
        <v>652420.97759999998</v>
      </c>
      <c r="BV221" s="81">
        <f t="shared" si="45"/>
        <v>195726.29327999998</v>
      </c>
      <c r="BW221">
        <f t="shared" si="46"/>
        <v>24657.267187332287</v>
      </c>
      <c r="BX221" s="255">
        <f t="shared" si="47"/>
        <v>0.12597830763625795</v>
      </c>
      <c r="BY221" s="255"/>
    </row>
    <row r="222" spans="58:77" x14ac:dyDescent="0.25">
      <c r="BF222">
        <v>219</v>
      </c>
      <c r="BG222">
        <v>130</v>
      </c>
      <c r="BH222" t="s">
        <v>12</v>
      </c>
      <c r="BI222" t="s">
        <v>7</v>
      </c>
      <c r="BJ222" t="s">
        <v>69</v>
      </c>
      <c r="BK222">
        <v>6384</v>
      </c>
      <c r="BL222" s="254">
        <v>42087.261048826702</v>
      </c>
      <c r="BM222" s="81">
        <v>24493.1342992264</v>
      </c>
      <c r="BN222" s="81">
        <v>14696.8020968981</v>
      </c>
      <c r="BO222" s="81">
        <v>42100.561227042002</v>
      </c>
      <c r="BP222" s="81">
        <v>24494.670161496499</v>
      </c>
      <c r="BQ222" s="81">
        <v>14696.8020968981</v>
      </c>
      <c r="BR222" s="81">
        <v>42102.622310995401</v>
      </c>
      <c r="BS222" s="81">
        <v>24494.670161496499</v>
      </c>
      <c r="BT222" s="81">
        <v>14696.8020968981</v>
      </c>
      <c r="BU222" s="81">
        <v>1613428.1401494599</v>
      </c>
      <c r="BV222" s="81">
        <f t="shared" si="45"/>
        <v>484028.44204483798</v>
      </c>
      <c r="BW222">
        <f t="shared" si="46"/>
        <v>60124.658641181006</v>
      </c>
      <c r="BX222" s="255">
        <f t="shared" si="47"/>
        <v>0.12421720175611366</v>
      </c>
      <c r="BY222" s="255"/>
    </row>
    <row r="223" spans="58:77" x14ac:dyDescent="0.25">
      <c r="BF223">
        <v>220</v>
      </c>
      <c r="BG223">
        <v>130</v>
      </c>
      <c r="BH223" t="s">
        <v>12</v>
      </c>
      <c r="BI223" t="s">
        <v>7</v>
      </c>
      <c r="BJ223" t="s">
        <v>71</v>
      </c>
      <c r="BK223">
        <v>2327</v>
      </c>
      <c r="BL223" s="254">
        <v>11368.315581376301</v>
      </c>
      <c r="BM223" s="81">
        <v>6594.6618414591803</v>
      </c>
      <c r="BN223" s="81">
        <v>3959.6383147461202</v>
      </c>
      <c r="BO223" s="81">
        <v>11379.6410945959</v>
      </c>
      <c r="BP223" s="81">
        <v>6597.0363222434098</v>
      </c>
      <c r="BQ223" s="81">
        <v>3961.9991837462499</v>
      </c>
      <c r="BR223" s="81">
        <v>11385.1470625358</v>
      </c>
      <c r="BS223" s="81">
        <v>6599.39719124354</v>
      </c>
      <c r="BT223" s="81">
        <v>3964.36005274638</v>
      </c>
      <c r="BU223" s="81">
        <v>553208.07010100805</v>
      </c>
      <c r="BV223" s="81">
        <f t="shared" si="45"/>
        <v>165962.42103030242</v>
      </c>
      <c r="BW223">
        <f t="shared" si="46"/>
        <v>16240.450830537573</v>
      </c>
      <c r="BX223" s="255">
        <f t="shared" si="47"/>
        <v>9.7856193767939151E-2</v>
      </c>
      <c r="BY223" s="255"/>
    </row>
    <row r="224" spans="58:77" x14ac:dyDescent="0.25">
      <c r="BF224">
        <v>221</v>
      </c>
      <c r="BG224">
        <v>130</v>
      </c>
      <c r="BH224" t="s">
        <v>12</v>
      </c>
      <c r="BI224" t="s">
        <v>7</v>
      </c>
      <c r="BJ224" t="s">
        <v>73</v>
      </c>
      <c r="BK224">
        <v>1138</v>
      </c>
      <c r="BL224" s="254">
        <v>4545.3967270290595</v>
      </c>
      <c r="BM224" s="81">
        <v>2886.6608935665099</v>
      </c>
      <c r="BN224" s="81">
        <v>1731.9965361399099</v>
      </c>
      <c r="BO224" s="81">
        <v>4545.3967270290595</v>
      </c>
      <c r="BP224" s="81">
        <v>2886.6608935665099</v>
      </c>
      <c r="BQ224" s="81">
        <v>1731.9965361399099</v>
      </c>
      <c r="BR224" s="81">
        <v>4545.3967270290595</v>
      </c>
      <c r="BS224" s="81">
        <v>2886.6608935665099</v>
      </c>
      <c r="BT224" s="81">
        <v>1731.9965361399099</v>
      </c>
      <c r="BU224" s="81">
        <v>231850.60870021401</v>
      </c>
      <c r="BV224" s="81">
        <f t="shared" si="45"/>
        <v>69555.182610064207</v>
      </c>
      <c r="BW224">
        <f t="shared" si="46"/>
        <v>6493.4238957558</v>
      </c>
      <c r="BX224" s="255">
        <f t="shared" si="47"/>
        <v>9.3356435165425633E-2</v>
      </c>
      <c r="BY224" s="255"/>
    </row>
    <row r="225" spans="58:77" x14ac:dyDescent="0.25">
      <c r="BF225">
        <v>222</v>
      </c>
      <c r="BG225">
        <v>130</v>
      </c>
      <c r="BH225" t="s">
        <v>12</v>
      </c>
      <c r="BI225" t="s">
        <v>15</v>
      </c>
      <c r="BJ225" t="s">
        <v>44</v>
      </c>
      <c r="BK225">
        <v>917</v>
      </c>
      <c r="BL225" s="254">
        <v>13423.2097587113</v>
      </c>
      <c r="BM225" s="81">
        <v>6345.4793218492696</v>
      </c>
      <c r="BN225" s="81">
        <v>3807.28759310955</v>
      </c>
      <c r="BO225" s="81">
        <v>13423.2097587113</v>
      </c>
      <c r="BP225" s="81">
        <v>6345.4793218492696</v>
      </c>
      <c r="BQ225" s="81">
        <v>3807.28759310955</v>
      </c>
      <c r="BR225" s="81">
        <v>13423.2097587113</v>
      </c>
      <c r="BS225" s="81">
        <v>6345.4793218492696</v>
      </c>
      <c r="BT225" s="81">
        <v>3807.28759310955</v>
      </c>
      <c r="BU225" s="81">
        <v>404450.05755017098</v>
      </c>
      <c r="BV225" s="81">
        <f t="shared" si="45"/>
        <v>121335.01726505128</v>
      </c>
      <c r="BW225">
        <f t="shared" si="46"/>
        <v>19176.013941016143</v>
      </c>
      <c r="BX225" s="255">
        <f t="shared" si="47"/>
        <v>0.15804187754905857</v>
      </c>
      <c r="BY225" s="255"/>
    </row>
    <row r="226" spans="58:77" x14ac:dyDescent="0.25">
      <c r="BF226">
        <v>223</v>
      </c>
      <c r="BG226">
        <v>130</v>
      </c>
      <c r="BH226" t="s">
        <v>12</v>
      </c>
      <c r="BI226" t="s">
        <v>15</v>
      </c>
      <c r="BJ226" t="s">
        <v>52</v>
      </c>
      <c r="BK226">
        <v>2009</v>
      </c>
      <c r="BL226" s="254">
        <v>16769.767625144199</v>
      </c>
      <c r="BM226" s="81">
        <v>6873.6972859338503</v>
      </c>
      <c r="BN226" s="81">
        <v>4124.2183715602896</v>
      </c>
      <c r="BO226" s="81">
        <v>16769.767625144199</v>
      </c>
      <c r="BP226" s="81">
        <v>6873.6972859338503</v>
      </c>
      <c r="BQ226" s="81">
        <v>4124.2183715602896</v>
      </c>
      <c r="BR226" s="81">
        <v>16769.767625144199</v>
      </c>
      <c r="BS226" s="81">
        <v>6873.6972859338503</v>
      </c>
      <c r="BT226" s="81">
        <v>4124.2183715602896</v>
      </c>
      <c r="BU226" s="81">
        <v>608796.40915041603</v>
      </c>
      <c r="BV226" s="81">
        <f t="shared" si="45"/>
        <v>182638.92274512482</v>
      </c>
      <c r="BW226">
        <f t="shared" si="46"/>
        <v>23956.810893063142</v>
      </c>
      <c r="BX226" s="255">
        <f t="shared" si="47"/>
        <v>0.13117034711431808</v>
      </c>
      <c r="BY226" s="255"/>
    </row>
    <row r="227" spans="58:77" x14ac:dyDescent="0.25">
      <c r="BF227">
        <v>224</v>
      </c>
      <c r="BG227">
        <v>130</v>
      </c>
      <c r="BH227" t="s">
        <v>12</v>
      </c>
      <c r="BI227" t="s">
        <v>15</v>
      </c>
      <c r="BJ227" t="s">
        <v>61</v>
      </c>
      <c r="BK227">
        <v>934</v>
      </c>
      <c r="BL227" s="254">
        <v>9683.7563649910899</v>
      </c>
      <c r="BM227" s="81">
        <v>4433.81102963792</v>
      </c>
      <c r="BN227" s="81">
        <v>2661.5801043823399</v>
      </c>
      <c r="BO227" s="81">
        <v>9692.8901364900794</v>
      </c>
      <c r="BP227" s="81">
        <v>4434.8889351375701</v>
      </c>
      <c r="BQ227" s="81">
        <v>2662.658009882</v>
      </c>
      <c r="BR227" s="81">
        <v>9699.5299301055693</v>
      </c>
      <c r="BS227" s="81">
        <v>4435.9668406372302</v>
      </c>
      <c r="BT227" s="81">
        <v>2662.7356658089202</v>
      </c>
      <c r="BU227" s="81">
        <v>264237.89384975203</v>
      </c>
      <c r="BV227" s="81">
        <f t="shared" si="45"/>
        <v>79271.3681549256</v>
      </c>
      <c r="BW227">
        <f t="shared" si="46"/>
        <v>13833.937664272986</v>
      </c>
      <c r="BX227" s="255">
        <f t="shared" si="47"/>
        <v>0.17451367355280598</v>
      </c>
      <c r="BY227" s="255"/>
    </row>
    <row r="228" spans="58:77" x14ac:dyDescent="0.25">
      <c r="BF228">
        <v>225</v>
      </c>
      <c r="BG228">
        <v>130</v>
      </c>
      <c r="BH228" t="s">
        <v>12</v>
      </c>
      <c r="BI228" t="s">
        <v>15</v>
      </c>
      <c r="BJ228" t="s">
        <v>63</v>
      </c>
      <c r="BK228">
        <v>814</v>
      </c>
      <c r="BL228" s="254">
        <v>10162.4435324522</v>
      </c>
      <c r="BM228" s="81">
        <v>4649.7213913568103</v>
      </c>
      <c r="BN228" s="81">
        <v>2789.8328348140899</v>
      </c>
      <c r="BO228" s="81">
        <v>10174.266810719</v>
      </c>
      <c r="BP228" s="81">
        <v>4649.7213913568103</v>
      </c>
      <c r="BQ228" s="81">
        <v>2789.8328348140899</v>
      </c>
      <c r="BR228" s="81">
        <v>10174.266810719</v>
      </c>
      <c r="BS228" s="81">
        <v>4649.7213913568103</v>
      </c>
      <c r="BT228" s="81">
        <v>2789.8328348140899</v>
      </c>
      <c r="BU228" s="81">
        <v>322256.28949927702</v>
      </c>
      <c r="BV228" s="81">
        <f t="shared" si="45"/>
        <v>96676.886849783099</v>
      </c>
      <c r="BW228">
        <f t="shared" si="46"/>
        <v>14517.776474931716</v>
      </c>
      <c r="BX228" s="255">
        <f t="shared" si="47"/>
        <v>0.15016801789955742</v>
      </c>
      <c r="BY228" s="255"/>
    </row>
    <row r="229" spans="58:77" x14ac:dyDescent="0.25">
      <c r="BF229">
        <v>226</v>
      </c>
      <c r="BG229">
        <v>130</v>
      </c>
      <c r="BH229" t="s">
        <v>12</v>
      </c>
      <c r="BI229" t="s">
        <v>15</v>
      </c>
      <c r="BJ229" t="s">
        <v>65</v>
      </c>
      <c r="BK229">
        <v>1683</v>
      </c>
      <c r="BL229" s="254">
        <v>14280.9641865348</v>
      </c>
      <c r="BM229" s="81">
        <v>5608.8247690442004</v>
      </c>
      <c r="BN229" s="81">
        <v>3365.2948614265101</v>
      </c>
      <c r="BO229" s="81">
        <v>14309.205325241999</v>
      </c>
      <c r="BP229" s="81">
        <v>5608.8247690442004</v>
      </c>
      <c r="BQ229" s="81">
        <v>3365.2948614265101</v>
      </c>
      <c r="BR229" s="81">
        <v>14309.205325241999</v>
      </c>
      <c r="BS229" s="81">
        <v>5608.8247690442004</v>
      </c>
      <c r="BT229" s="81">
        <v>3365.2948614265101</v>
      </c>
      <c r="BU229" s="81">
        <v>805498.08265004295</v>
      </c>
      <c r="BV229" s="81">
        <f t="shared" si="45"/>
        <v>241649.42479501286</v>
      </c>
      <c r="BW229">
        <f t="shared" si="46"/>
        <v>20401.37740933543</v>
      </c>
      <c r="BX229" s="255">
        <f t="shared" si="47"/>
        <v>8.4425516123787903E-2</v>
      </c>
      <c r="BY229" s="255"/>
    </row>
    <row r="230" spans="58:77" x14ac:dyDescent="0.25">
      <c r="BF230">
        <v>227</v>
      </c>
      <c r="BG230">
        <v>130</v>
      </c>
      <c r="BH230" t="s">
        <v>12</v>
      </c>
      <c r="BI230" t="s">
        <v>15</v>
      </c>
      <c r="BJ230" t="s">
        <v>67</v>
      </c>
      <c r="BK230">
        <v>1738</v>
      </c>
      <c r="BL230" s="254">
        <v>13600.739634129401</v>
      </c>
      <c r="BM230" s="81">
        <v>6713.5773827330904</v>
      </c>
      <c r="BN230" s="81">
        <v>4028.1464296398499</v>
      </c>
      <c r="BO230" s="81">
        <v>13600.739634129401</v>
      </c>
      <c r="BP230" s="81">
        <v>6713.5773827330904</v>
      </c>
      <c r="BQ230" s="81">
        <v>4028.1464296398499</v>
      </c>
      <c r="BR230" s="81">
        <v>13600.739634129401</v>
      </c>
      <c r="BS230" s="81">
        <v>6713.5773827330904</v>
      </c>
      <c r="BT230" s="81">
        <v>4028.1464296398499</v>
      </c>
      <c r="BU230" s="81">
        <v>755472.68164987804</v>
      </c>
      <c r="BV230" s="81">
        <f t="shared" si="45"/>
        <v>226641.80449496341</v>
      </c>
      <c r="BW230">
        <f t="shared" si="46"/>
        <v>19429.628048756287</v>
      </c>
      <c r="BX230" s="255">
        <f t="shared" si="47"/>
        <v>8.5728350478201681E-2</v>
      </c>
      <c r="BY230" s="255"/>
    </row>
    <row r="231" spans="58:77" x14ac:dyDescent="0.25">
      <c r="BF231">
        <v>228</v>
      </c>
      <c r="BG231">
        <v>130</v>
      </c>
      <c r="BH231" t="s">
        <v>12</v>
      </c>
      <c r="BI231" t="s">
        <v>15</v>
      </c>
      <c r="BJ231" t="s">
        <v>69</v>
      </c>
      <c r="BK231">
        <v>12520</v>
      </c>
      <c r="BL231" s="254">
        <v>81897.607422578105</v>
      </c>
      <c r="BM231" s="81">
        <v>47668.577879225602</v>
      </c>
      <c r="BN231" s="81">
        <v>28616.659784535001</v>
      </c>
      <c r="BO231" s="81">
        <v>81925.781390071905</v>
      </c>
      <c r="BP231" s="81">
        <v>47681.5054267253</v>
      </c>
      <c r="BQ231" s="81">
        <v>28621.990246524001</v>
      </c>
      <c r="BR231" s="81">
        <v>81938.708937571602</v>
      </c>
      <c r="BS231" s="81">
        <v>47694.432974224997</v>
      </c>
      <c r="BT231" s="81">
        <v>28621.990246524001</v>
      </c>
      <c r="BU231" s="81">
        <v>3893788.6787017402</v>
      </c>
      <c r="BV231" s="81">
        <f t="shared" si="45"/>
        <v>1168136.6036105221</v>
      </c>
      <c r="BW231">
        <f t="shared" si="46"/>
        <v>116996.58203225445</v>
      </c>
      <c r="BX231" s="255">
        <f t="shared" si="47"/>
        <v>0.10015659270554218</v>
      </c>
      <c r="BY231" s="255"/>
    </row>
    <row r="232" spans="58:77" x14ac:dyDescent="0.25">
      <c r="BF232">
        <v>229</v>
      </c>
      <c r="BG232">
        <v>130</v>
      </c>
      <c r="BH232" t="s">
        <v>12</v>
      </c>
      <c r="BI232" t="s">
        <v>15</v>
      </c>
      <c r="BJ232" t="s">
        <v>71</v>
      </c>
      <c r="BK232">
        <v>3588</v>
      </c>
      <c r="BL232" s="254">
        <v>21035.3382479641</v>
      </c>
      <c r="BM232" s="81">
        <v>12185.882713610399</v>
      </c>
      <c r="BN232" s="81">
        <v>7312.5639731087604</v>
      </c>
      <c r="BO232" s="81">
        <v>21037.020396964199</v>
      </c>
      <c r="BP232" s="81">
        <v>12187.564862610499</v>
      </c>
      <c r="BQ232" s="81">
        <v>7312.5639731087604</v>
      </c>
      <c r="BR232" s="81">
        <v>21038.702545964399</v>
      </c>
      <c r="BS232" s="81">
        <v>12187.606621847901</v>
      </c>
      <c r="BT232" s="81">
        <v>7312.5639731087604</v>
      </c>
      <c r="BU232" s="81">
        <v>1197914.8168990701</v>
      </c>
      <c r="BV232" s="81">
        <f t="shared" si="45"/>
        <v>359374.44506972103</v>
      </c>
      <c r="BW232">
        <f t="shared" si="46"/>
        <v>30050.48321137729</v>
      </c>
      <c r="BX232" s="255">
        <f t="shared" si="47"/>
        <v>8.3618865012917931E-2</v>
      </c>
      <c r="BY232" s="255"/>
    </row>
    <row r="233" spans="58:77" x14ac:dyDescent="0.25">
      <c r="BF233">
        <v>230</v>
      </c>
      <c r="BG233">
        <v>130</v>
      </c>
      <c r="BH233" t="s">
        <v>12</v>
      </c>
      <c r="BI233" t="s">
        <v>15</v>
      </c>
      <c r="BJ233" t="s">
        <v>73</v>
      </c>
      <c r="BK233">
        <v>1383</v>
      </c>
      <c r="BL233" s="254">
        <v>7258.8657034081098</v>
      </c>
      <c r="BM233" s="81">
        <v>4613.8300648326403</v>
      </c>
      <c r="BN233" s="81">
        <v>2768.9861151820101</v>
      </c>
      <c r="BO233" s="81">
        <v>7262.4435924084601</v>
      </c>
      <c r="BP233" s="81">
        <v>4614.9768586366699</v>
      </c>
      <c r="BQ233" s="81">
        <v>2768.9861151820101</v>
      </c>
      <c r="BR233" s="81">
        <v>7266.0214814088104</v>
      </c>
      <c r="BS233" s="81">
        <v>4614.9768586366699</v>
      </c>
      <c r="BT233" s="81">
        <v>2768.9861151820101</v>
      </c>
      <c r="BU233" s="81">
        <v>474128.10654978303</v>
      </c>
      <c r="BV233" s="81">
        <f t="shared" si="45"/>
        <v>142238.43196493489</v>
      </c>
      <c r="BW233">
        <f t="shared" si="46"/>
        <v>10369.808147725871</v>
      </c>
      <c r="BX233" s="255">
        <f t="shared" si="47"/>
        <v>7.2904404277194731E-2</v>
      </c>
      <c r="BY233" s="255"/>
    </row>
    <row r="234" spans="58:77" x14ac:dyDescent="0.25">
      <c r="BF234">
        <v>231</v>
      </c>
      <c r="BG234">
        <v>130</v>
      </c>
      <c r="BH234" t="s">
        <v>13</v>
      </c>
      <c r="BI234" t="s">
        <v>7</v>
      </c>
      <c r="BJ234" t="s">
        <v>44</v>
      </c>
      <c r="BK234">
        <v>151</v>
      </c>
      <c r="BL234" s="254">
        <v>1494.7701858359901</v>
      </c>
      <c r="BM234" s="81">
        <v>706.61439965828595</v>
      </c>
      <c r="BN234" s="81">
        <v>423.96863979497101</v>
      </c>
      <c r="BO234" s="81">
        <v>1494.7701858359901</v>
      </c>
      <c r="BP234" s="81">
        <v>706.61439965828595</v>
      </c>
      <c r="BQ234" s="81">
        <v>423.96863979497101</v>
      </c>
      <c r="BR234" s="81">
        <v>1494.7701858359901</v>
      </c>
      <c r="BS234" s="81">
        <v>706.61439965828595</v>
      </c>
      <c r="BT234" s="81">
        <v>423.96863979497101</v>
      </c>
      <c r="BU234" s="81">
        <v>36849.429350056002</v>
      </c>
      <c r="BV234" s="81">
        <f t="shared" si="45"/>
        <v>11054.828805016799</v>
      </c>
      <c r="BW234">
        <f t="shared" si="46"/>
        <v>2135.3859797657001</v>
      </c>
      <c r="BX234" s="255">
        <f t="shared" si="47"/>
        <v>0.1931631884517867</v>
      </c>
      <c r="BY234" s="255"/>
    </row>
    <row r="235" spans="58:77" x14ac:dyDescent="0.25">
      <c r="BF235">
        <v>232</v>
      </c>
      <c r="BG235">
        <v>130</v>
      </c>
      <c r="BH235" t="s">
        <v>13</v>
      </c>
      <c r="BI235" t="s">
        <v>7</v>
      </c>
      <c r="BJ235" t="s">
        <v>52</v>
      </c>
      <c r="BK235">
        <v>269</v>
      </c>
      <c r="BL235" s="254">
        <v>1598.28485641211</v>
      </c>
      <c r="BM235" s="81">
        <v>655.11499772940999</v>
      </c>
      <c r="BN235" s="81">
        <v>393.06899863764602</v>
      </c>
      <c r="BO235" s="81">
        <v>1598.28485641211</v>
      </c>
      <c r="BP235" s="81">
        <v>655.11499772940999</v>
      </c>
      <c r="BQ235" s="81">
        <v>393.06899863764602</v>
      </c>
      <c r="BR235" s="81">
        <v>1598.28485641211</v>
      </c>
      <c r="BS235" s="81">
        <v>655.11499772940999</v>
      </c>
      <c r="BT235" s="81">
        <v>393.06899863764602</v>
      </c>
      <c r="BU235" s="81">
        <v>48498.302550039203</v>
      </c>
      <c r="BV235" s="81">
        <f t="shared" si="45"/>
        <v>14549.49076501176</v>
      </c>
      <c r="BW235">
        <f t="shared" si="46"/>
        <v>2283.2640805887286</v>
      </c>
      <c r="BX235" s="255">
        <f t="shared" si="47"/>
        <v>0.15693085878163263</v>
      </c>
      <c r="BY235" s="255"/>
    </row>
    <row r="236" spans="58:77" x14ac:dyDescent="0.25">
      <c r="BF236">
        <v>233</v>
      </c>
      <c r="BG236">
        <v>130</v>
      </c>
      <c r="BH236" t="s">
        <v>13</v>
      </c>
      <c r="BI236" t="s">
        <v>7</v>
      </c>
      <c r="BJ236" t="s">
        <v>61</v>
      </c>
      <c r="BK236">
        <v>220</v>
      </c>
      <c r="BL236" s="254">
        <v>1718.1511282494801</v>
      </c>
      <c r="BM236" s="81">
        <v>785.25801084115403</v>
      </c>
      <c r="BN236" s="81">
        <v>471.154806504693</v>
      </c>
      <c r="BO236" s="81">
        <v>1718.1511282494801</v>
      </c>
      <c r="BP236" s="81">
        <v>785.25801084115403</v>
      </c>
      <c r="BQ236" s="81">
        <v>471.154806504693</v>
      </c>
      <c r="BR236" s="81">
        <v>1718.1511282494801</v>
      </c>
      <c r="BS236" s="81">
        <v>785.25801084115403</v>
      </c>
      <c r="BT236" s="81">
        <v>471.154806504693</v>
      </c>
      <c r="BU236" s="81">
        <v>51304.466200084396</v>
      </c>
      <c r="BV236" s="81">
        <f t="shared" si="45"/>
        <v>15391.339860025319</v>
      </c>
      <c r="BW236">
        <f t="shared" si="46"/>
        <v>2454.5016117849718</v>
      </c>
      <c r="BX236" s="255">
        <f t="shared" si="47"/>
        <v>0.15947290061210656</v>
      </c>
      <c r="BY236" s="255"/>
    </row>
    <row r="237" spans="58:77" x14ac:dyDescent="0.25">
      <c r="BF237">
        <v>234</v>
      </c>
      <c r="BG237">
        <v>130</v>
      </c>
      <c r="BH237" t="s">
        <v>13</v>
      </c>
      <c r="BI237" t="s">
        <v>7</v>
      </c>
      <c r="BJ237" t="s">
        <v>63</v>
      </c>
      <c r="BK237">
        <v>721</v>
      </c>
      <c r="BL237" s="254">
        <v>5718.9169032910204</v>
      </c>
      <c r="BM237" s="81">
        <v>2631.3518568735299</v>
      </c>
      <c r="BN237" s="81">
        <v>1586.53860846669</v>
      </c>
      <c r="BO237" s="81">
        <v>5730.56740579078</v>
      </c>
      <c r="BP237" s="81">
        <v>2641.0184823732002</v>
      </c>
      <c r="BQ237" s="81">
        <v>1586.53860846669</v>
      </c>
      <c r="BR237" s="81">
        <v>5742.2179082905404</v>
      </c>
      <c r="BS237" s="81">
        <v>2644.2310141111602</v>
      </c>
      <c r="BT237" s="81">
        <v>1586.53860846669</v>
      </c>
      <c r="BU237" s="81">
        <v>164269.897400168</v>
      </c>
      <c r="BV237" s="81">
        <f t="shared" si="45"/>
        <v>49280.9692200504</v>
      </c>
      <c r="BW237">
        <f t="shared" si="46"/>
        <v>8169.8812904157439</v>
      </c>
      <c r="BX237" s="255">
        <f t="shared" si="47"/>
        <v>0.16578166825281829</v>
      </c>
      <c r="BY237" s="255"/>
    </row>
    <row r="238" spans="58:77" x14ac:dyDescent="0.25">
      <c r="BF238">
        <v>235</v>
      </c>
      <c r="BG238">
        <v>130</v>
      </c>
      <c r="BH238" t="s">
        <v>13</v>
      </c>
      <c r="BI238" t="s">
        <v>7</v>
      </c>
      <c r="BJ238" t="s">
        <v>65</v>
      </c>
      <c r="BK238">
        <v>2206</v>
      </c>
      <c r="BL238" s="254">
        <v>8302.3511321626193</v>
      </c>
      <c r="BM238" s="81">
        <v>3259.0297707521599</v>
      </c>
      <c r="BN238" s="81">
        <v>1955.4178624512699</v>
      </c>
      <c r="BO238" s="81">
        <v>8312.6939191624297</v>
      </c>
      <c r="BP238" s="81">
        <v>3259.0297707521599</v>
      </c>
      <c r="BQ238" s="81">
        <v>1955.4178624512699</v>
      </c>
      <c r="BR238" s="81">
        <v>8314.4202343685101</v>
      </c>
      <c r="BS238" s="81">
        <v>3259.0297707521599</v>
      </c>
      <c r="BT238" s="81">
        <v>1955.4178624512699</v>
      </c>
      <c r="BU238" s="81">
        <v>446035.223349576</v>
      </c>
      <c r="BV238" s="81">
        <f t="shared" si="45"/>
        <v>133810.56700487281</v>
      </c>
      <c r="BW238">
        <f t="shared" si="46"/>
        <v>11860.501617375172</v>
      </c>
      <c r="BX238" s="255">
        <f t="shared" si="47"/>
        <v>8.8636509678217443E-2</v>
      </c>
      <c r="BY238" s="255"/>
    </row>
    <row r="239" spans="58:77" x14ac:dyDescent="0.25">
      <c r="BF239">
        <v>236</v>
      </c>
      <c r="BG239">
        <v>130</v>
      </c>
      <c r="BH239" t="s">
        <v>13</v>
      </c>
      <c r="BI239" t="s">
        <v>7</v>
      </c>
      <c r="BJ239" t="s">
        <v>67</v>
      </c>
      <c r="BK239">
        <v>1355</v>
      </c>
      <c r="BL239" s="254">
        <v>7754.6087622505702</v>
      </c>
      <c r="BM239" s="81">
        <v>3894.5991946024001</v>
      </c>
      <c r="BN239" s="81">
        <v>2343.7374726963399</v>
      </c>
      <c r="BO239" s="81">
        <v>7798.56802025047</v>
      </c>
      <c r="BP239" s="81">
        <v>3906.2291211605602</v>
      </c>
      <c r="BQ239" s="81">
        <v>2343.7374726963399</v>
      </c>
      <c r="BR239" s="81">
        <v>7842.5272782503598</v>
      </c>
      <c r="BS239" s="81">
        <v>3906.2291211605602</v>
      </c>
      <c r="BT239" s="81">
        <v>2343.7374726963399</v>
      </c>
      <c r="BU239" s="81">
        <v>344964.12880043598</v>
      </c>
      <c r="BV239" s="81">
        <f t="shared" si="45"/>
        <v>103489.23864013079</v>
      </c>
      <c r="BW239">
        <f t="shared" si="46"/>
        <v>11078.012517500816</v>
      </c>
      <c r="BX239" s="255">
        <f t="shared" si="47"/>
        <v>0.10704506732359913</v>
      </c>
      <c r="BY239" s="255"/>
    </row>
    <row r="240" spans="58:77" x14ac:dyDescent="0.25">
      <c r="BF240">
        <v>237</v>
      </c>
      <c r="BG240">
        <v>130</v>
      </c>
      <c r="BH240" t="s">
        <v>13</v>
      </c>
      <c r="BI240" t="s">
        <v>7</v>
      </c>
      <c r="BJ240" t="s">
        <v>69</v>
      </c>
      <c r="BK240">
        <v>4676</v>
      </c>
      <c r="BL240" s="254">
        <v>26971.802564294201</v>
      </c>
      <c r="BM240" s="81">
        <v>15715.7033537222</v>
      </c>
      <c r="BN240" s="81">
        <v>9433.4492628354601</v>
      </c>
      <c r="BO240" s="81">
        <v>26999.656056580701</v>
      </c>
      <c r="BP240" s="81">
        <v>15722.415438059301</v>
      </c>
      <c r="BQ240" s="81">
        <v>9433.4492628354601</v>
      </c>
      <c r="BR240" s="81">
        <v>27012.732032080199</v>
      </c>
      <c r="BS240" s="81">
        <v>15722.415438059301</v>
      </c>
      <c r="BT240" s="81">
        <v>9433.4492628354601</v>
      </c>
      <c r="BU240" s="81">
        <v>999896.28230056097</v>
      </c>
      <c r="BV240" s="81">
        <f t="shared" si="45"/>
        <v>299968.88469016826</v>
      </c>
      <c r="BW240">
        <f t="shared" si="46"/>
        <v>38531.14652042029</v>
      </c>
      <c r="BX240" s="255">
        <f t="shared" si="47"/>
        <v>0.12845047765610199</v>
      </c>
      <c r="BY240" s="255"/>
    </row>
    <row r="241" spans="58:77" x14ac:dyDescent="0.25">
      <c r="BF241">
        <v>238</v>
      </c>
      <c r="BG241">
        <v>130</v>
      </c>
      <c r="BH241" t="s">
        <v>13</v>
      </c>
      <c r="BI241" t="s">
        <v>7</v>
      </c>
      <c r="BJ241" t="s">
        <v>71</v>
      </c>
      <c r="BK241">
        <v>1924</v>
      </c>
      <c r="BL241" s="254">
        <v>7929.7224187717802</v>
      </c>
      <c r="BM241" s="81">
        <v>4592.9296339245302</v>
      </c>
      <c r="BN241" s="81">
        <v>2755.7577803547101</v>
      </c>
      <c r="BO241" s="81">
        <v>7929.7224187717802</v>
      </c>
      <c r="BP241" s="81">
        <v>4592.9296339245302</v>
      </c>
      <c r="BQ241" s="81">
        <v>2755.7577803547101</v>
      </c>
      <c r="BR241" s="81">
        <v>7929.7224187717802</v>
      </c>
      <c r="BS241" s="81">
        <v>4592.9296339245302</v>
      </c>
      <c r="BT241" s="81">
        <v>2755.7577803547101</v>
      </c>
      <c r="BU241" s="81">
        <v>417085.911150167</v>
      </c>
      <c r="BV241" s="81">
        <f t="shared" si="45"/>
        <v>125125.7733450501</v>
      </c>
      <c r="BW241">
        <f t="shared" si="46"/>
        <v>11328.174883959688</v>
      </c>
      <c r="BX241" s="255">
        <f t="shared" si="47"/>
        <v>9.0534304652973588E-2</v>
      </c>
      <c r="BY241" s="255"/>
    </row>
    <row r="242" spans="58:77" x14ac:dyDescent="0.25">
      <c r="BF242">
        <v>239</v>
      </c>
      <c r="BG242">
        <v>130</v>
      </c>
      <c r="BH242" t="s">
        <v>13</v>
      </c>
      <c r="BI242" t="s">
        <v>7</v>
      </c>
      <c r="BJ242" t="s">
        <v>73</v>
      </c>
      <c r="BK242">
        <v>933</v>
      </c>
      <c r="BL242" s="254">
        <v>3756.6377552496501</v>
      </c>
      <c r="BM242" s="81">
        <v>2385.7409926157502</v>
      </c>
      <c r="BN242" s="81">
        <v>1431.44459556945</v>
      </c>
      <c r="BO242" s="81">
        <v>3756.6377552496501</v>
      </c>
      <c r="BP242" s="81">
        <v>2385.7409926157502</v>
      </c>
      <c r="BQ242" s="81">
        <v>1431.44459556945</v>
      </c>
      <c r="BR242" s="81">
        <v>3756.6377552496501</v>
      </c>
      <c r="BS242" s="81">
        <v>2385.7409926157502</v>
      </c>
      <c r="BT242" s="81">
        <v>1431.44459556945</v>
      </c>
      <c r="BU242" s="81">
        <v>203805.258800226</v>
      </c>
      <c r="BV242" s="81">
        <f t="shared" si="45"/>
        <v>61141.577640067801</v>
      </c>
      <c r="BW242">
        <f t="shared" si="46"/>
        <v>5366.6253646423575</v>
      </c>
      <c r="BX242" s="255">
        <f t="shared" si="47"/>
        <v>8.7773746962091087E-2</v>
      </c>
      <c r="BY242" s="255"/>
    </row>
    <row r="243" spans="58:77" x14ac:dyDescent="0.25">
      <c r="BF243">
        <v>240</v>
      </c>
      <c r="BG243">
        <v>130</v>
      </c>
      <c r="BH243" t="s">
        <v>13</v>
      </c>
      <c r="BI243" t="s">
        <v>15</v>
      </c>
      <c r="BJ243" t="s">
        <v>44</v>
      </c>
      <c r="BK243">
        <v>72</v>
      </c>
      <c r="BL243" s="254">
        <v>572.04597466852999</v>
      </c>
      <c r="BM243" s="81">
        <v>270.42011327063898</v>
      </c>
      <c r="BN243" s="81">
        <v>162.25206796238299</v>
      </c>
      <c r="BO243" s="81">
        <v>572.04597466852999</v>
      </c>
      <c r="BP243" s="81">
        <v>270.42011327063898</v>
      </c>
      <c r="BQ243" s="81">
        <v>162.25206796238299</v>
      </c>
      <c r="BR243" s="81">
        <v>572.04597466852999</v>
      </c>
      <c r="BS243" s="81">
        <v>270.42011327063898</v>
      </c>
      <c r="BT243" s="81">
        <v>162.25206796238299</v>
      </c>
      <c r="BU243" s="81">
        <v>20441.9010000171</v>
      </c>
      <c r="BV243" s="81">
        <f t="shared" si="45"/>
        <v>6132.5703000051299</v>
      </c>
      <c r="BW243">
        <f t="shared" si="46"/>
        <v>817.20853524075721</v>
      </c>
      <c r="BX243" s="255">
        <f t="shared" si="47"/>
        <v>0.13325710024719548</v>
      </c>
      <c r="BY243" s="255"/>
    </row>
    <row r="244" spans="58:77" x14ac:dyDescent="0.25">
      <c r="BF244">
        <v>241</v>
      </c>
      <c r="BG244">
        <v>130</v>
      </c>
      <c r="BH244" t="s">
        <v>13</v>
      </c>
      <c r="BI244" t="s">
        <v>15</v>
      </c>
      <c r="BJ244" t="s">
        <v>52</v>
      </c>
      <c r="BK244">
        <v>111</v>
      </c>
      <c r="BL244" s="254">
        <v>732.40533512664399</v>
      </c>
      <c r="BM244" s="81">
        <v>300.20288156617698</v>
      </c>
      <c r="BN244" s="81">
        <v>180.121728939706</v>
      </c>
      <c r="BO244" s="81">
        <v>732.40533512664399</v>
      </c>
      <c r="BP244" s="81">
        <v>300.20288156617698</v>
      </c>
      <c r="BQ244" s="81">
        <v>180.121728939706</v>
      </c>
      <c r="BR244" s="81">
        <v>732.40533512664399</v>
      </c>
      <c r="BS244" s="81">
        <v>300.20288156617698</v>
      </c>
      <c r="BT244" s="81">
        <v>180.121728939706</v>
      </c>
      <c r="BU244" s="81">
        <v>27283.6449999223</v>
      </c>
      <c r="BV244" s="81">
        <f t="shared" si="45"/>
        <v>8185.0934999766896</v>
      </c>
      <c r="BW244">
        <f t="shared" si="46"/>
        <v>1046.2933358952057</v>
      </c>
      <c r="BX244" s="255">
        <f t="shared" si="47"/>
        <v>0.12782912448076317</v>
      </c>
      <c r="BY244" s="255"/>
    </row>
    <row r="245" spans="58:77" x14ac:dyDescent="0.25">
      <c r="BF245">
        <v>242</v>
      </c>
      <c r="BG245">
        <v>130</v>
      </c>
      <c r="BH245" t="s">
        <v>13</v>
      </c>
      <c r="BI245" t="s">
        <v>15</v>
      </c>
      <c r="BJ245" t="s">
        <v>61</v>
      </c>
      <c r="BK245">
        <v>99</v>
      </c>
      <c r="BL245" s="254">
        <v>717.06889574461695</v>
      </c>
      <c r="BM245" s="81">
        <v>327.72675549337202</v>
      </c>
      <c r="BN245" s="81">
        <v>196.63605329602299</v>
      </c>
      <c r="BO245" s="81">
        <v>717.06889574461695</v>
      </c>
      <c r="BP245" s="81">
        <v>327.72675549337202</v>
      </c>
      <c r="BQ245" s="81">
        <v>196.63605329602299</v>
      </c>
      <c r="BR245" s="81">
        <v>717.06889574461695</v>
      </c>
      <c r="BS245" s="81">
        <v>327.72675549337202</v>
      </c>
      <c r="BT245" s="81">
        <v>196.63605329602299</v>
      </c>
      <c r="BU245" s="81">
        <v>21599.6293499727</v>
      </c>
      <c r="BV245" s="81">
        <f t="shared" si="45"/>
        <v>6479.8888049918096</v>
      </c>
      <c r="BW245">
        <f t="shared" si="46"/>
        <v>1024.3841367780242</v>
      </c>
      <c r="BX245" s="255">
        <f t="shared" si="47"/>
        <v>0.15808668444879573</v>
      </c>
      <c r="BY245" s="255"/>
    </row>
    <row r="246" spans="58:77" x14ac:dyDescent="0.25">
      <c r="BF246">
        <v>243</v>
      </c>
      <c r="BG246">
        <v>130</v>
      </c>
      <c r="BH246" t="s">
        <v>13</v>
      </c>
      <c r="BI246" t="s">
        <v>15</v>
      </c>
      <c r="BJ246" t="s">
        <v>63</v>
      </c>
      <c r="BK246">
        <v>45</v>
      </c>
      <c r="BL246" s="254">
        <v>408.530342642775</v>
      </c>
      <c r="BM246" s="81">
        <v>186.70163742936001</v>
      </c>
      <c r="BN246" s="81">
        <v>112.020982457616</v>
      </c>
      <c r="BO246" s="81">
        <v>408.530342642775</v>
      </c>
      <c r="BP246" s="81">
        <v>186.70163742936001</v>
      </c>
      <c r="BQ246" s="81">
        <v>112.020982457616</v>
      </c>
      <c r="BR246" s="81">
        <v>408.530342642775</v>
      </c>
      <c r="BS246" s="81">
        <v>186.70163742936001</v>
      </c>
      <c r="BT246" s="81">
        <v>112.020982457616</v>
      </c>
      <c r="BU246" s="81">
        <v>13324.172700085101</v>
      </c>
      <c r="BV246" s="81">
        <f t="shared" si="45"/>
        <v>3997.2518100255302</v>
      </c>
      <c r="BW246">
        <f t="shared" si="46"/>
        <v>583.61477520396431</v>
      </c>
      <c r="BX246" s="255">
        <f t="shared" si="47"/>
        <v>0.14600400548701906</v>
      </c>
      <c r="BY246" s="255"/>
    </row>
    <row r="247" spans="58:77" x14ac:dyDescent="0.25">
      <c r="BF247">
        <v>244</v>
      </c>
      <c r="BG247">
        <v>130</v>
      </c>
      <c r="BH247" t="s">
        <v>13</v>
      </c>
      <c r="BI247" t="s">
        <v>15</v>
      </c>
      <c r="BJ247" t="s">
        <v>65</v>
      </c>
      <c r="BK247">
        <v>132</v>
      </c>
      <c r="BL247" s="254">
        <v>1043.7468227608199</v>
      </c>
      <c r="BM247" s="81">
        <v>409.12076520315702</v>
      </c>
      <c r="BN247" s="81">
        <v>245.47245912189399</v>
      </c>
      <c r="BO247" s="81">
        <v>1043.7468227608199</v>
      </c>
      <c r="BP247" s="81">
        <v>409.12076520315702</v>
      </c>
      <c r="BQ247" s="81">
        <v>245.47245912189399</v>
      </c>
      <c r="BR247" s="81">
        <v>1043.7468227608199</v>
      </c>
      <c r="BS247" s="81">
        <v>409.12076520315702</v>
      </c>
      <c r="BT247" s="81">
        <v>245.47245912189399</v>
      </c>
      <c r="BU247" s="81">
        <v>66913.671150002498</v>
      </c>
      <c r="BV247" s="81">
        <f t="shared" si="45"/>
        <v>20074.101345000749</v>
      </c>
      <c r="BW247">
        <f t="shared" si="46"/>
        <v>1491.0668896583143</v>
      </c>
      <c r="BX247" s="255">
        <f t="shared" si="47"/>
        <v>7.4278138982776895E-2</v>
      </c>
      <c r="BY247" s="255"/>
    </row>
    <row r="248" spans="58:77" x14ac:dyDescent="0.25">
      <c r="BF248">
        <v>245</v>
      </c>
      <c r="BG248">
        <v>130</v>
      </c>
      <c r="BH248" t="s">
        <v>13</v>
      </c>
      <c r="BI248" t="s">
        <v>15</v>
      </c>
      <c r="BJ248" t="s">
        <v>67</v>
      </c>
      <c r="BK248">
        <v>217</v>
      </c>
      <c r="BL248" s="254">
        <v>1455.15918844781</v>
      </c>
      <c r="BM248" s="81">
        <v>718.29356922064301</v>
      </c>
      <c r="BN248" s="81">
        <v>430.97614153238601</v>
      </c>
      <c r="BO248" s="81">
        <v>1455.15918844781</v>
      </c>
      <c r="BP248" s="81">
        <v>718.29356922064301</v>
      </c>
      <c r="BQ248" s="81">
        <v>430.97614153238601</v>
      </c>
      <c r="BR248" s="81">
        <v>1455.15918844781</v>
      </c>
      <c r="BS248" s="81">
        <v>718.29356922064301</v>
      </c>
      <c r="BT248" s="81">
        <v>430.97614153238601</v>
      </c>
      <c r="BU248" s="81">
        <v>79158.124849901797</v>
      </c>
      <c r="BV248" s="81">
        <f t="shared" si="45"/>
        <v>23747.437454970539</v>
      </c>
      <c r="BW248">
        <f t="shared" si="46"/>
        <v>2078.798840639729</v>
      </c>
      <c r="BX248" s="255">
        <f t="shared" si="47"/>
        <v>8.7537817273190405E-2</v>
      </c>
      <c r="BY248" s="255"/>
    </row>
    <row r="249" spans="58:77" x14ac:dyDescent="0.25">
      <c r="BF249">
        <v>246</v>
      </c>
      <c r="BG249">
        <v>130</v>
      </c>
      <c r="BH249" t="s">
        <v>13</v>
      </c>
      <c r="BI249" t="s">
        <v>15</v>
      </c>
      <c r="BJ249" t="s">
        <v>69</v>
      </c>
      <c r="BK249">
        <v>1673</v>
      </c>
      <c r="BL249" s="254">
        <v>11201.763859962901</v>
      </c>
      <c r="BM249" s="81">
        <v>6517.8225848444099</v>
      </c>
      <c r="BN249" s="81">
        <v>3910.6935509066402</v>
      </c>
      <c r="BO249" s="81">
        <v>11203.9253523712</v>
      </c>
      <c r="BP249" s="81">
        <v>6517.8225848444099</v>
      </c>
      <c r="BQ249" s="81">
        <v>3910.6935509066402</v>
      </c>
      <c r="BR249" s="81">
        <v>11203.9253523712</v>
      </c>
      <c r="BS249" s="81">
        <v>6517.8225848444099</v>
      </c>
      <c r="BT249" s="81">
        <v>3910.6935509066402</v>
      </c>
      <c r="BU249" s="81">
        <v>512421.59350004297</v>
      </c>
      <c r="BV249" s="81">
        <f t="shared" si="45"/>
        <v>153726.4780500129</v>
      </c>
      <c r="BW249">
        <f t="shared" si="46"/>
        <v>16002.519799947002</v>
      </c>
      <c r="BX249" s="255">
        <f t="shared" si="47"/>
        <v>0.10409735526979803</v>
      </c>
      <c r="BY249" s="255"/>
    </row>
    <row r="250" spans="58:77" x14ac:dyDescent="0.25">
      <c r="BF250">
        <v>247</v>
      </c>
      <c r="BG250">
        <v>130</v>
      </c>
      <c r="BH250" t="s">
        <v>13</v>
      </c>
      <c r="BI250" t="s">
        <v>15</v>
      </c>
      <c r="BJ250" t="s">
        <v>71</v>
      </c>
      <c r="BK250">
        <v>443</v>
      </c>
      <c r="BL250" s="254">
        <v>2561.2532424800302</v>
      </c>
      <c r="BM250" s="81">
        <v>1483.48899193799</v>
      </c>
      <c r="BN250" s="81">
        <v>890.09339516279204</v>
      </c>
      <c r="BO250" s="81">
        <v>2561.2532424800302</v>
      </c>
      <c r="BP250" s="81">
        <v>1483.48899193799</v>
      </c>
      <c r="BQ250" s="81">
        <v>890.09339516279204</v>
      </c>
      <c r="BR250" s="81">
        <v>2561.2532424800302</v>
      </c>
      <c r="BS250" s="81">
        <v>1483.48899193799</v>
      </c>
      <c r="BT250" s="81">
        <v>890.09339516279204</v>
      </c>
      <c r="BU250" s="81">
        <v>152910.98275004301</v>
      </c>
      <c r="BV250" s="81">
        <f t="shared" si="45"/>
        <v>45873.294825012905</v>
      </c>
      <c r="BW250">
        <f t="shared" si="46"/>
        <v>3658.9332035429006</v>
      </c>
      <c r="BX250" s="255">
        <f t="shared" si="47"/>
        <v>7.9761726675621911E-2</v>
      </c>
      <c r="BY250" s="255"/>
    </row>
    <row r="251" spans="58:77" x14ac:dyDescent="0.25">
      <c r="BF251">
        <v>248</v>
      </c>
      <c r="BG251">
        <v>130</v>
      </c>
      <c r="BH251" t="s">
        <v>13</v>
      </c>
      <c r="BI251" t="s">
        <v>15</v>
      </c>
      <c r="BJ251" t="s">
        <v>73</v>
      </c>
      <c r="BK251">
        <v>221</v>
      </c>
      <c r="BL251" s="254">
        <v>982.29893900685101</v>
      </c>
      <c r="BM251" s="81">
        <v>623.83200044154</v>
      </c>
      <c r="BN251" s="81">
        <v>374.29920026492402</v>
      </c>
      <c r="BO251" s="81">
        <v>982.29893900685101</v>
      </c>
      <c r="BP251" s="81">
        <v>623.83200044154</v>
      </c>
      <c r="BQ251" s="81">
        <v>374.29920026492402</v>
      </c>
      <c r="BR251" s="81">
        <v>982.29893900685101</v>
      </c>
      <c r="BS251" s="81">
        <v>623.83200044154</v>
      </c>
      <c r="BT251" s="81">
        <v>374.29920026492402</v>
      </c>
      <c r="BU251" s="81">
        <v>71454.598000129394</v>
      </c>
      <c r="BV251" s="81">
        <f t="shared" si="45"/>
        <v>21436.379400038819</v>
      </c>
      <c r="BW251">
        <f t="shared" si="46"/>
        <v>1403.2841985812158</v>
      </c>
      <c r="BX251" s="255">
        <f t="shared" si="47"/>
        <v>6.5462743143026969E-2</v>
      </c>
      <c r="BY251" s="255"/>
    </row>
    <row r="252" spans="58:77" x14ac:dyDescent="0.25">
      <c r="BF252">
        <v>249</v>
      </c>
      <c r="BG252">
        <v>130</v>
      </c>
      <c r="BH252" t="s">
        <v>14</v>
      </c>
      <c r="BI252" t="s">
        <v>7</v>
      </c>
      <c r="BJ252" t="s">
        <v>44</v>
      </c>
      <c r="BK252">
        <v>663</v>
      </c>
      <c r="BL252" s="254">
        <v>5174.8515310350103</v>
      </c>
      <c r="BM252" s="81">
        <v>2446.86176195495</v>
      </c>
      <c r="BN252" s="81">
        <v>1468.1170571729699</v>
      </c>
      <c r="BO252" s="81">
        <v>5175.9086255349503</v>
      </c>
      <c r="BP252" s="81">
        <v>2446.86176195495</v>
      </c>
      <c r="BQ252" s="81">
        <v>1468.1170571729699</v>
      </c>
      <c r="BR252" s="81">
        <v>5176.0847392879596</v>
      </c>
      <c r="BS252" s="81">
        <v>2446.86176195495</v>
      </c>
      <c r="BT252" s="81">
        <v>1468.1170571729699</v>
      </c>
      <c r="BU252" s="81">
        <v>172351.20820019199</v>
      </c>
      <c r="BV252" s="81">
        <f t="shared" si="45"/>
        <v>51705.362460057593</v>
      </c>
      <c r="BW252">
        <f t="shared" si="46"/>
        <v>7392.6450443357298</v>
      </c>
      <c r="BX252" s="255">
        <f t="shared" si="47"/>
        <v>0.14297637019847895</v>
      </c>
      <c r="BY252" s="255"/>
    </row>
    <row r="253" spans="58:77" x14ac:dyDescent="0.25">
      <c r="BF253">
        <v>250</v>
      </c>
      <c r="BG253">
        <v>130</v>
      </c>
      <c r="BH253" t="s">
        <v>14</v>
      </c>
      <c r="BI253" t="s">
        <v>7</v>
      </c>
      <c r="BJ253" t="s">
        <v>52</v>
      </c>
      <c r="BK253">
        <v>668</v>
      </c>
      <c r="BL253" s="254">
        <v>4310.8756751806604</v>
      </c>
      <c r="BM253" s="81">
        <v>1766.9686957414001</v>
      </c>
      <c r="BN253" s="81">
        <v>1060.1812174448401</v>
      </c>
      <c r="BO253" s="81">
        <v>4310.8756751806604</v>
      </c>
      <c r="BP253" s="81">
        <v>1766.9686957414001</v>
      </c>
      <c r="BQ253" s="81">
        <v>1060.1812174448401</v>
      </c>
      <c r="BR253" s="81">
        <v>4310.8756751806604</v>
      </c>
      <c r="BS253" s="81">
        <v>1766.9686957414001</v>
      </c>
      <c r="BT253" s="81">
        <v>1060.1812174448401</v>
      </c>
      <c r="BU253" s="81">
        <v>175074.35235017599</v>
      </c>
      <c r="BV253" s="81">
        <f t="shared" si="45"/>
        <v>52522.305705052793</v>
      </c>
      <c r="BW253">
        <f t="shared" si="46"/>
        <v>6158.3938216866582</v>
      </c>
      <c r="BX253" s="255">
        <f t="shared" si="47"/>
        <v>0.11725292214454712</v>
      </c>
      <c r="BY253" s="255"/>
    </row>
    <row r="254" spans="58:77" x14ac:dyDescent="0.25">
      <c r="BF254">
        <v>251</v>
      </c>
      <c r="BG254">
        <v>130</v>
      </c>
      <c r="BH254" t="s">
        <v>14</v>
      </c>
      <c r="BI254" t="s">
        <v>7</v>
      </c>
      <c r="BJ254" t="s">
        <v>61</v>
      </c>
      <c r="BK254">
        <v>157</v>
      </c>
      <c r="BL254" s="254">
        <v>1201.3905184033399</v>
      </c>
      <c r="BM254" s="81">
        <v>549.07948038657196</v>
      </c>
      <c r="BN254" s="81">
        <v>329.447688231943</v>
      </c>
      <c r="BO254" s="81">
        <v>1201.3905184033399</v>
      </c>
      <c r="BP254" s="81">
        <v>549.07948038657196</v>
      </c>
      <c r="BQ254" s="81">
        <v>329.447688231943</v>
      </c>
      <c r="BR254" s="81">
        <v>1201.3905184033399</v>
      </c>
      <c r="BS254" s="81">
        <v>549.07948038657196</v>
      </c>
      <c r="BT254" s="81">
        <v>329.447688231943</v>
      </c>
      <c r="BU254" s="81">
        <v>41993.187100006398</v>
      </c>
      <c r="BV254" s="81">
        <f t="shared" si="45"/>
        <v>12597.95613000192</v>
      </c>
      <c r="BW254">
        <f t="shared" si="46"/>
        <v>1716.2721691476286</v>
      </c>
      <c r="BX254" s="255">
        <f t="shared" si="47"/>
        <v>0.13623417572159519</v>
      </c>
      <c r="BY254" s="255"/>
    </row>
    <row r="255" spans="58:77" x14ac:dyDescent="0.25">
      <c r="BF255">
        <v>252</v>
      </c>
      <c r="BG255">
        <v>130</v>
      </c>
      <c r="BH255" t="s">
        <v>14</v>
      </c>
      <c r="BI255" t="s">
        <v>7</v>
      </c>
      <c r="BJ255" t="s">
        <v>63</v>
      </c>
      <c r="BK255">
        <v>88</v>
      </c>
      <c r="BL255" s="254">
        <v>673.93241259710203</v>
      </c>
      <c r="BM255" s="81">
        <v>307.992508303406</v>
      </c>
      <c r="BN255" s="81">
        <v>184.79550498204401</v>
      </c>
      <c r="BO255" s="81">
        <v>673.93241259710203</v>
      </c>
      <c r="BP255" s="81">
        <v>307.992508303406</v>
      </c>
      <c r="BQ255" s="81">
        <v>184.79550498204401</v>
      </c>
      <c r="BR255" s="81">
        <v>673.93241259710203</v>
      </c>
      <c r="BS255" s="81">
        <v>307.992508303406</v>
      </c>
      <c r="BT255" s="81">
        <v>184.79550498204401</v>
      </c>
      <c r="BU255" s="81">
        <v>22734.287949934602</v>
      </c>
      <c r="BV255" s="81">
        <f t="shared" si="45"/>
        <v>6820.2863849803807</v>
      </c>
      <c r="BW255">
        <f t="shared" si="46"/>
        <v>962.76058942443149</v>
      </c>
      <c r="BX255" s="255">
        <f t="shared" si="47"/>
        <v>0.14116131421469641</v>
      </c>
      <c r="BY255" s="255"/>
    </row>
    <row r="256" spans="58:77" x14ac:dyDescent="0.25">
      <c r="BF256">
        <v>253</v>
      </c>
      <c r="BG256">
        <v>130</v>
      </c>
      <c r="BH256" t="s">
        <v>14</v>
      </c>
      <c r="BI256" t="s">
        <v>7</v>
      </c>
      <c r="BJ256" t="s">
        <v>65</v>
      </c>
      <c r="BK256">
        <v>438</v>
      </c>
      <c r="BL256" s="254">
        <v>1928.9822776557601</v>
      </c>
      <c r="BM256" s="81">
        <v>756.10932487475202</v>
      </c>
      <c r="BN256" s="81">
        <v>453.66559492485101</v>
      </c>
      <c r="BO256" s="81">
        <v>1928.9822776557601</v>
      </c>
      <c r="BP256" s="81">
        <v>756.10932487475202</v>
      </c>
      <c r="BQ256" s="81">
        <v>453.66559492485101</v>
      </c>
      <c r="BR256" s="81">
        <v>1928.9822776557601</v>
      </c>
      <c r="BS256" s="81">
        <v>756.10932487475202</v>
      </c>
      <c r="BT256" s="81">
        <v>453.66559492485101</v>
      </c>
      <c r="BU256" s="81">
        <v>105019.50710014701</v>
      </c>
      <c r="BV256" s="81">
        <f t="shared" si="45"/>
        <v>31505.852130044099</v>
      </c>
      <c r="BW256">
        <f t="shared" si="46"/>
        <v>2755.6889680796576</v>
      </c>
      <c r="BX256" s="255">
        <f t="shared" si="47"/>
        <v>8.7465939873812279E-2</v>
      </c>
      <c r="BY256" s="255"/>
    </row>
    <row r="257" spans="58:77" x14ac:dyDescent="0.25">
      <c r="BF257">
        <v>254</v>
      </c>
      <c r="BG257">
        <v>130</v>
      </c>
      <c r="BH257" t="s">
        <v>14</v>
      </c>
      <c r="BI257" t="s">
        <v>7</v>
      </c>
      <c r="BJ257" t="s">
        <v>67</v>
      </c>
      <c r="BK257">
        <v>470</v>
      </c>
      <c r="BL257" s="254">
        <v>2467.7198539228398</v>
      </c>
      <c r="BM257" s="81">
        <v>1220.24370137445</v>
      </c>
      <c r="BN257" s="81">
        <v>732.14622082466997</v>
      </c>
      <c r="BO257" s="81">
        <v>2472.0377715857999</v>
      </c>
      <c r="BP257" s="81">
        <v>1220.24370137445</v>
      </c>
      <c r="BQ257" s="81">
        <v>732.14622082466997</v>
      </c>
      <c r="BR257" s="81">
        <v>2472.0377715857999</v>
      </c>
      <c r="BS257" s="81">
        <v>1220.24370137445</v>
      </c>
      <c r="BT257" s="81">
        <v>732.14622082466997</v>
      </c>
      <c r="BU257" s="81">
        <v>120268.845550274</v>
      </c>
      <c r="BV257" s="81">
        <f t="shared" si="45"/>
        <v>36080.653665082194</v>
      </c>
      <c r="BW257">
        <f t="shared" si="46"/>
        <v>3525.3140770326286</v>
      </c>
      <c r="BX257" s="255">
        <f t="shared" si="47"/>
        <v>9.7706491399969425E-2</v>
      </c>
      <c r="BY257" s="255"/>
    </row>
    <row r="258" spans="58:77" x14ac:dyDescent="0.25">
      <c r="BF258">
        <v>255</v>
      </c>
      <c r="BG258">
        <v>130</v>
      </c>
      <c r="BH258" t="s">
        <v>14</v>
      </c>
      <c r="BI258" t="s">
        <v>7</v>
      </c>
      <c r="BJ258" t="s">
        <v>69</v>
      </c>
      <c r="BK258">
        <v>3861</v>
      </c>
      <c r="BL258" s="254">
        <v>20104.0444649153</v>
      </c>
      <c r="BM258" s="81">
        <v>11701.221906135301</v>
      </c>
      <c r="BN258" s="81">
        <v>7022.1018396814998</v>
      </c>
      <c r="BO258" s="81">
        <v>20111.444565359099</v>
      </c>
      <c r="BP258" s="81">
        <v>11702.3624861356</v>
      </c>
      <c r="BQ258" s="81">
        <v>7023.2424196817501</v>
      </c>
      <c r="BR258" s="81">
        <v>20113.8414911127</v>
      </c>
      <c r="BS258" s="81">
        <v>11703.5030661358</v>
      </c>
      <c r="BT258" s="81">
        <v>7024.3829996820004</v>
      </c>
      <c r="BU258" s="81">
        <v>820807.869700543</v>
      </c>
      <c r="BV258" s="81">
        <f t="shared" si="45"/>
        <v>246242.36091016288</v>
      </c>
      <c r="BW258">
        <f t="shared" si="46"/>
        <v>28720.063521307573</v>
      </c>
      <c r="BX258" s="255">
        <f t="shared" si="47"/>
        <v>0.11663331774091289</v>
      </c>
      <c r="BY258" s="255"/>
    </row>
    <row r="259" spans="58:77" x14ac:dyDescent="0.25">
      <c r="BF259">
        <v>256</v>
      </c>
      <c r="BG259">
        <v>130</v>
      </c>
      <c r="BH259" t="s">
        <v>14</v>
      </c>
      <c r="BI259" t="s">
        <v>7</v>
      </c>
      <c r="BJ259" t="s">
        <v>71</v>
      </c>
      <c r="BK259">
        <v>1516</v>
      </c>
      <c r="BL259" s="254">
        <v>7350.1622509045801</v>
      </c>
      <c r="BM259" s="81">
        <v>4279.0629090489902</v>
      </c>
      <c r="BN259" s="81">
        <v>2567.4377454293899</v>
      </c>
      <c r="BO259" s="81">
        <v>7373.5942504040504</v>
      </c>
      <c r="BP259" s="81">
        <v>4279.0629090489902</v>
      </c>
      <c r="BQ259" s="81">
        <v>2567.4377454293899</v>
      </c>
      <c r="BR259" s="81">
        <v>7386.8985349580298</v>
      </c>
      <c r="BS259" s="81">
        <v>4279.0629090489902</v>
      </c>
      <c r="BT259" s="81">
        <v>2567.4377454293899</v>
      </c>
      <c r="BU259" s="81">
        <v>389103.96669986</v>
      </c>
      <c r="BV259" s="81">
        <f t="shared" si="45"/>
        <v>116731.19000995799</v>
      </c>
      <c r="BW259">
        <f t="shared" si="46"/>
        <v>10500.231787006544</v>
      </c>
      <c r="BX259" s="255">
        <f t="shared" si="47"/>
        <v>8.9952238010344965E-2</v>
      </c>
      <c r="BY259" s="255"/>
    </row>
    <row r="260" spans="58:77" x14ac:dyDescent="0.25">
      <c r="BF260">
        <v>257</v>
      </c>
      <c r="BG260">
        <v>130</v>
      </c>
      <c r="BH260" t="s">
        <v>14</v>
      </c>
      <c r="BI260" t="s">
        <v>7</v>
      </c>
      <c r="BJ260" t="s">
        <v>73</v>
      </c>
      <c r="BK260">
        <v>872</v>
      </c>
      <c r="BL260" s="254">
        <v>3093.3292139422401</v>
      </c>
      <c r="BM260" s="81">
        <v>1964.4913324541201</v>
      </c>
      <c r="BN260" s="81">
        <v>1178.6947994724701</v>
      </c>
      <c r="BO260" s="81">
        <v>3093.3292139422401</v>
      </c>
      <c r="BP260" s="81">
        <v>1964.4913324541201</v>
      </c>
      <c r="BQ260" s="81">
        <v>1178.6947994724701</v>
      </c>
      <c r="BR260" s="81">
        <v>3093.3292139422401</v>
      </c>
      <c r="BS260" s="81">
        <v>1964.4913324541201</v>
      </c>
      <c r="BT260" s="81">
        <v>1178.6947994724701</v>
      </c>
      <c r="BU260" s="81">
        <v>190027.19034977799</v>
      </c>
      <c r="BV260" s="81">
        <f t="shared" si="45"/>
        <v>57008.157104933394</v>
      </c>
      <c r="BW260">
        <f t="shared" si="46"/>
        <v>4419.0417342032006</v>
      </c>
      <c r="BX260" s="255">
        <f t="shared" si="47"/>
        <v>7.751595488465253E-2</v>
      </c>
      <c r="BY260" s="255"/>
    </row>
    <row r="261" spans="58:77" x14ac:dyDescent="0.25">
      <c r="BF261">
        <v>258</v>
      </c>
      <c r="BG261">
        <v>130</v>
      </c>
      <c r="BH261" t="s">
        <v>14</v>
      </c>
      <c r="BI261" t="s">
        <v>15</v>
      </c>
      <c r="BJ261" t="s">
        <v>44</v>
      </c>
      <c r="BK261">
        <v>819</v>
      </c>
      <c r="BL261" s="254">
        <v>6766.2407503346403</v>
      </c>
      <c r="BM261" s="81">
        <v>3198.5673724601202</v>
      </c>
      <c r="BN261" s="81">
        <v>1919.1404234760701</v>
      </c>
      <c r="BO261" s="81">
        <v>6766.2407503346403</v>
      </c>
      <c r="BP261" s="81">
        <v>3198.5673724601202</v>
      </c>
      <c r="BQ261" s="81">
        <v>1919.1404234760701</v>
      </c>
      <c r="BR261" s="81">
        <v>6766.2407503346403</v>
      </c>
      <c r="BS261" s="81">
        <v>3198.5673724601202</v>
      </c>
      <c r="BT261" s="81">
        <v>1919.1404234760701</v>
      </c>
      <c r="BU261" s="81">
        <v>274976.756550666</v>
      </c>
      <c r="BV261" s="81">
        <f t="shared" ref="BV261:BV324" si="48">0.3*BU261</f>
        <v>82493.026965199795</v>
      </c>
      <c r="BW261">
        <f t="shared" ref="BW261:BW324" si="49">BL261/0.7</f>
        <v>9666.0582147637724</v>
      </c>
      <c r="BX261" s="255">
        <f t="shared" ref="BX261:BX324" si="50">BW261/BV261</f>
        <v>0.11717424575584383</v>
      </c>
      <c r="BY261" s="255"/>
    </row>
    <row r="262" spans="58:77" x14ac:dyDescent="0.25">
      <c r="BF262">
        <v>259</v>
      </c>
      <c r="BG262">
        <v>130</v>
      </c>
      <c r="BH262" t="s">
        <v>14</v>
      </c>
      <c r="BI262" t="s">
        <v>15</v>
      </c>
      <c r="BJ262" t="s">
        <v>52</v>
      </c>
      <c r="BK262">
        <v>854</v>
      </c>
      <c r="BL262" s="254">
        <v>6029.64998568181</v>
      </c>
      <c r="BM262" s="81">
        <v>2471.4706648390802</v>
      </c>
      <c r="BN262" s="81">
        <v>1482.8823989034399</v>
      </c>
      <c r="BO262" s="81">
        <v>6029.64998568181</v>
      </c>
      <c r="BP262" s="81">
        <v>2471.4706648390802</v>
      </c>
      <c r="BQ262" s="81">
        <v>1482.8823989034399</v>
      </c>
      <c r="BR262" s="81">
        <v>6029.64998568181</v>
      </c>
      <c r="BS262" s="81">
        <v>2471.4706648390802</v>
      </c>
      <c r="BT262" s="81">
        <v>1482.8823989034399</v>
      </c>
      <c r="BU262" s="81">
        <v>297076.22874983802</v>
      </c>
      <c r="BV262" s="81">
        <f t="shared" si="48"/>
        <v>89122.868624951399</v>
      </c>
      <c r="BW262">
        <f t="shared" si="49"/>
        <v>8613.7856938311579</v>
      </c>
      <c r="BX262" s="255">
        <f t="shared" si="50"/>
        <v>9.6650678178682281E-2</v>
      </c>
      <c r="BY262" s="255"/>
    </row>
    <row r="263" spans="58:77" x14ac:dyDescent="0.25">
      <c r="BF263">
        <v>260</v>
      </c>
      <c r="BG263">
        <v>130</v>
      </c>
      <c r="BH263" t="s">
        <v>14</v>
      </c>
      <c r="BI263" t="s">
        <v>15</v>
      </c>
      <c r="BJ263" t="s">
        <v>61</v>
      </c>
      <c r="BK263">
        <v>197</v>
      </c>
      <c r="BL263" s="254">
        <v>1608.7638458732899</v>
      </c>
      <c r="BM263" s="81">
        <v>735.26401534346905</v>
      </c>
      <c r="BN263" s="81">
        <v>441.15840920608099</v>
      </c>
      <c r="BO263" s="81">
        <v>1608.7638458732899</v>
      </c>
      <c r="BP263" s="81">
        <v>735.26401534346905</v>
      </c>
      <c r="BQ263" s="81">
        <v>441.15840920608099</v>
      </c>
      <c r="BR263" s="81">
        <v>1608.7638458732899</v>
      </c>
      <c r="BS263" s="81">
        <v>735.26401534346905</v>
      </c>
      <c r="BT263" s="81">
        <v>441.15840920608099</v>
      </c>
      <c r="BU263" s="81">
        <v>64072.685149869903</v>
      </c>
      <c r="BV263" s="81">
        <f t="shared" si="48"/>
        <v>19221.805544960971</v>
      </c>
      <c r="BW263">
        <f t="shared" si="49"/>
        <v>2298.2340655332714</v>
      </c>
      <c r="BX263" s="255">
        <f t="shared" si="50"/>
        <v>0.11956390153659406</v>
      </c>
      <c r="BY263" s="255"/>
    </row>
    <row r="264" spans="58:77" x14ac:dyDescent="0.25">
      <c r="BF264">
        <v>261</v>
      </c>
      <c r="BG264">
        <v>130</v>
      </c>
      <c r="BH264" t="s">
        <v>14</v>
      </c>
      <c r="BI264" t="s">
        <v>15</v>
      </c>
      <c r="BJ264" t="s">
        <v>63</v>
      </c>
      <c r="BK264">
        <v>108</v>
      </c>
      <c r="BL264" s="254">
        <v>1032.9758322908799</v>
      </c>
      <c r="BM264" s="81">
        <v>472.07822573488102</v>
      </c>
      <c r="BN264" s="81">
        <v>283.24693544092798</v>
      </c>
      <c r="BO264" s="81">
        <v>1032.9758322908799</v>
      </c>
      <c r="BP264" s="81">
        <v>472.07822573488102</v>
      </c>
      <c r="BQ264" s="81">
        <v>283.24693544092798</v>
      </c>
      <c r="BR264" s="81">
        <v>1032.9758322908799</v>
      </c>
      <c r="BS264" s="81">
        <v>472.07822573488102</v>
      </c>
      <c r="BT264" s="81">
        <v>283.24693544092798</v>
      </c>
      <c r="BU264" s="81">
        <v>52105.043299905701</v>
      </c>
      <c r="BV264" s="81">
        <f t="shared" si="48"/>
        <v>15631.51298997171</v>
      </c>
      <c r="BW264">
        <f t="shared" si="49"/>
        <v>1475.6797604155429</v>
      </c>
      <c r="BX264" s="255">
        <f t="shared" si="50"/>
        <v>9.4404154054841344E-2</v>
      </c>
      <c r="BY264" s="255"/>
    </row>
    <row r="265" spans="58:77" x14ac:dyDescent="0.25">
      <c r="BF265">
        <v>262</v>
      </c>
      <c r="BG265">
        <v>130</v>
      </c>
      <c r="BH265" t="s">
        <v>14</v>
      </c>
      <c r="BI265" t="s">
        <v>15</v>
      </c>
      <c r="BJ265" t="s">
        <v>65</v>
      </c>
      <c r="BK265">
        <v>291</v>
      </c>
      <c r="BL265" s="254">
        <v>1975.1308886986501</v>
      </c>
      <c r="BM265" s="81">
        <v>774.19834287338006</v>
      </c>
      <c r="BN265" s="81">
        <v>464.51900572402798</v>
      </c>
      <c r="BO265" s="81">
        <v>1975.1308886986501</v>
      </c>
      <c r="BP265" s="81">
        <v>774.19834287338006</v>
      </c>
      <c r="BQ265" s="81">
        <v>464.51900572402798</v>
      </c>
      <c r="BR265" s="81">
        <v>1975.1308886986501</v>
      </c>
      <c r="BS265" s="81">
        <v>774.19834287338006</v>
      </c>
      <c r="BT265" s="81">
        <v>464.51900572402798</v>
      </c>
      <c r="BU265" s="81">
        <v>133041.708199894</v>
      </c>
      <c r="BV265" s="81">
        <f t="shared" si="48"/>
        <v>39912.512459968195</v>
      </c>
      <c r="BW265">
        <f t="shared" si="49"/>
        <v>2821.6155552837859</v>
      </c>
      <c r="BX265" s="255">
        <f t="shared" si="50"/>
        <v>7.0695012199841714E-2</v>
      </c>
      <c r="BY265" s="255"/>
    </row>
    <row r="266" spans="58:77" x14ac:dyDescent="0.25">
      <c r="BF266">
        <v>263</v>
      </c>
      <c r="BG266">
        <v>130</v>
      </c>
      <c r="BH266" t="s">
        <v>14</v>
      </c>
      <c r="BI266" t="s">
        <v>15</v>
      </c>
      <c r="BJ266" t="s">
        <v>67</v>
      </c>
      <c r="BK266">
        <v>297</v>
      </c>
      <c r="BL266" s="254">
        <v>1884.35318226036</v>
      </c>
      <c r="BM266" s="81">
        <v>930.15168629202697</v>
      </c>
      <c r="BN266" s="81">
        <v>558.091011775217</v>
      </c>
      <c r="BO266" s="81">
        <v>1884.35318226036</v>
      </c>
      <c r="BP266" s="81">
        <v>930.15168629202697</v>
      </c>
      <c r="BQ266" s="81">
        <v>558.091011775217</v>
      </c>
      <c r="BR266" s="81">
        <v>1884.35318226036</v>
      </c>
      <c r="BS266" s="81">
        <v>930.15168629202697</v>
      </c>
      <c r="BT266" s="81">
        <v>558.091011775217</v>
      </c>
      <c r="BU266" s="81">
        <v>112517.243050017</v>
      </c>
      <c r="BV266" s="81">
        <f t="shared" si="48"/>
        <v>33755.172915005096</v>
      </c>
      <c r="BW266">
        <f t="shared" si="49"/>
        <v>2691.9331175148</v>
      </c>
      <c r="BX266" s="255">
        <f t="shared" si="50"/>
        <v>7.9748758043486787E-2</v>
      </c>
      <c r="BY266" s="255"/>
    </row>
    <row r="267" spans="58:77" x14ac:dyDescent="0.25">
      <c r="BF267">
        <v>264</v>
      </c>
      <c r="BG267">
        <v>130</v>
      </c>
      <c r="BH267" t="s">
        <v>14</v>
      </c>
      <c r="BI267" t="s">
        <v>15</v>
      </c>
      <c r="BJ267" t="s">
        <v>69</v>
      </c>
      <c r="BK267">
        <v>4293</v>
      </c>
      <c r="BL267" s="254">
        <v>23461.149683227999</v>
      </c>
      <c r="BM267" s="81">
        <v>13654.235775761699</v>
      </c>
      <c r="BN267" s="81">
        <v>8196.1347250573799</v>
      </c>
      <c r="BO267" s="81">
        <v>23467.72365801</v>
      </c>
      <c r="BP267" s="81">
        <v>13657.2301587619</v>
      </c>
      <c r="BQ267" s="81">
        <v>8198.8705118954604</v>
      </c>
      <c r="BR267" s="81">
        <v>23470.718041010201</v>
      </c>
      <c r="BS267" s="81">
        <v>13660.2245417622</v>
      </c>
      <c r="BT267" s="81">
        <v>8198.8705118954604</v>
      </c>
      <c r="BU267" s="81">
        <v>1166377.3791505401</v>
      </c>
      <c r="BV267" s="81">
        <f t="shared" si="48"/>
        <v>349913.21374516201</v>
      </c>
      <c r="BW267">
        <f t="shared" si="49"/>
        <v>33515.928118897144</v>
      </c>
      <c r="BX267" s="255">
        <f t="shared" si="50"/>
        <v>9.5783545183024815E-2</v>
      </c>
      <c r="BY267" s="255"/>
    </row>
    <row r="268" spans="58:77" x14ac:dyDescent="0.25">
      <c r="BF268">
        <v>265</v>
      </c>
      <c r="BG268">
        <v>130</v>
      </c>
      <c r="BH268" t="s">
        <v>14</v>
      </c>
      <c r="BI268" t="s">
        <v>15</v>
      </c>
      <c r="BJ268" t="s">
        <v>71</v>
      </c>
      <c r="BK268">
        <v>1550</v>
      </c>
      <c r="BL268" s="254">
        <v>8399.2989964628196</v>
      </c>
      <c r="BM268" s="81">
        <v>4905.39138883745</v>
      </c>
      <c r="BN268" s="81">
        <v>2946.8193779027101</v>
      </c>
      <c r="BO268" s="81">
        <v>8438.6056414646191</v>
      </c>
      <c r="BP268" s="81">
        <v>4908.37850933764</v>
      </c>
      <c r="BQ268" s="81">
        <v>2947.8275504887501</v>
      </c>
      <c r="BR268" s="81">
        <v>8466.4429381044993</v>
      </c>
      <c r="BS268" s="81">
        <v>4911.3656298378201</v>
      </c>
      <c r="BT268" s="81">
        <v>2947.8275504887501</v>
      </c>
      <c r="BU268" s="81">
        <v>501574.99780055298</v>
      </c>
      <c r="BV268" s="81">
        <f t="shared" si="48"/>
        <v>150472.4993401659</v>
      </c>
      <c r="BW268">
        <f t="shared" si="49"/>
        <v>11998.998566375458</v>
      </c>
      <c r="BX268" s="255">
        <f t="shared" si="50"/>
        <v>7.9742136396963162E-2</v>
      </c>
      <c r="BY268" s="255"/>
    </row>
    <row r="269" spans="58:77" x14ac:dyDescent="0.25">
      <c r="BF269">
        <v>266</v>
      </c>
      <c r="BG269">
        <v>130</v>
      </c>
      <c r="BH269" t="s">
        <v>14</v>
      </c>
      <c r="BI269" t="s">
        <v>15</v>
      </c>
      <c r="BJ269" t="s">
        <v>73</v>
      </c>
      <c r="BK269">
        <v>636</v>
      </c>
      <c r="BL269" s="254">
        <v>2856.63701474457</v>
      </c>
      <c r="BM269" s="81">
        <v>1814.1743950626701</v>
      </c>
      <c r="BN269" s="81">
        <v>1088.5046370376001</v>
      </c>
      <c r="BO269" s="81">
        <v>2856.63701474457</v>
      </c>
      <c r="BP269" s="81">
        <v>1814.1743950626701</v>
      </c>
      <c r="BQ269" s="81">
        <v>1088.5046370376001</v>
      </c>
      <c r="BR269" s="81">
        <v>2856.63701474457</v>
      </c>
      <c r="BS269" s="81">
        <v>1814.1743950626701</v>
      </c>
      <c r="BT269" s="81">
        <v>1088.5046370376001</v>
      </c>
      <c r="BU269" s="81">
        <v>202120.768700213</v>
      </c>
      <c r="BV269" s="81">
        <f t="shared" si="48"/>
        <v>60636.230610063896</v>
      </c>
      <c r="BW269">
        <f t="shared" si="49"/>
        <v>4080.9100210636716</v>
      </c>
      <c r="BX269" s="255">
        <f t="shared" si="50"/>
        <v>6.7301512313767672E-2</v>
      </c>
      <c r="BY269" s="255"/>
    </row>
    <row r="270" spans="58:77" x14ac:dyDescent="0.25">
      <c r="BF270">
        <v>267</v>
      </c>
      <c r="BG270">
        <v>140</v>
      </c>
      <c r="BH270" t="s">
        <v>8</v>
      </c>
      <c r="BI270" t="s">
        <v>7</v>
      </c>
      <c r="BJ270" t="s">
        <v>44</v>
      </c>
      <c r="BK270">
        <v>1324</v>
      </c>
      <c r="BL270" s="254">
        <v>162845.857250439</v>
      </c>
      <c r="BM270" s="81">
        <v>105921.487667917</v>
      </c>
      <c r="BN270" s="81">
        <v>63602.526395589397</v>
      </c>
      <c r="BO270" s="81">
        <v>175485.72617329299</v>
      </c>
      <c r="BP270" s="81">
        <v>105983.885903815</v>
      </c>
      <c r="BQ270" s="81">
        <v>63606.745705269401</v>
      </c>
      <c r="BR270" s="81">
        <v>176378.25436491799</v>
      </c>
      <c r="BS270" s="81">
        <v>106004.210659316</v>
      </c>
      <c r="BT270" s="81">
        <v>63607.616368769202</v>
      </c>
      <c r="BU270" s="81">
        <v>1388937.3261484799</v>
      </c>
      <c r="BV270" s="81">
        <f t="shared" si="48"/>
        <v>416681.19784454396</v>
      </c>
      <c r="BW270">
        <f t="shared" si="49"/>
        <v>232636.9389291986</v>
      </c>
      <c r="BX270" s="255">
        <f t="shared" si="50"/>
        <v>0.55830918249397743</v>
      </c>
      <c r="BY270" s="255"/>
    </row>
    <row r="271" spans="58:77" x14ac:dyDescent="0.25">
      <c r="BF271">
        <v>268</v>
      </c>
      <c r="BG271">
        <v>140</v>
      </c>
      <c r="BH271" t="s">
        <v>8</v>
      </c>
      <c r="BI271" t="s">
        <v>7</v>
      </c>
      <c r="BJ271" t="s">
        <v>52</v>
      </c>
      <c r="BK271">
        <v>4913</v>
      </c>
      <c r="BL271" s="254">
        <v>349952.12022123701</v>
      </c>
      <c r="BM271" s="81">
        <v>152799.19889789799</v>
      </c>
      <c r="BN271" s="81">
        <v>91679.519338739206</v>
      </c>
      <c r="BO271" s="81">
        <v>350562.67954155302</v>
      </c>
      <c r="BP271" s="81">
        <v>152799.19889789799</v>
      </c>
      <c r="BQ271" s="81">
        <v>91679.519338739206</v>
      </c>
      <c r="BR271" s="81">
        <v>350660.23884914903</v>
      </c>
      <c r="BS271" s="81">
        <v>152799.19889789799</v>
      </c>
      <c r="BT271" s="81">
        <v>91679.519338739206</v>
      </c>
      <c r="BU271" s="81">
        <v>2857813.15045192</v>
      </c>
      <c r="BV271" s="81">
        <f t="shared" si="48"/>
        <v>857343.94513557595</v>
      </c>
      <c r="BW271">
        <f t="shared" si="49"/>
        <v>499931.60031605291</v>
      </c>
      <c r="BX271" s="255">
        <f t="shared" si="50"/>
        <v>0.58311673296648325</v>
      </c>
      <c r="BY271" s="255"/>
    </row>
    <row r="272" spans="58:77" x14ac:dyDescent="0.25">
      <c r="BF272">
        <v>269</v>
      </c>
      <c r="BG272">
        <v>140</v>
      </c>
      <c r="BH272" t="s">
        <v>8</v>
      </c>
      <c r="BI272" t="s">
        <v>7</v>
      </c>
      <c r="BJ272" t="s">
        <v>61</v>
      </c>
      <c r="BK272">
        <v>3495</v>
      </c>
      <c r="BL272" s="254">
        <v>271242.675160115</v>
      </c>
      <c r="BM272" s="81">
        <v>137186.193507594</v>
      </c>
      <c r="BN272" s="81">
        <v>82333.1797257664</v>
      </c>
      <c r="BO272" s="81">
        <v>272685.87451084901</v>
      </c>
      <c r="BP272" s="81">
        <v>137221.50740315099</v>
      </c>
      <c r="BQ272" s="81">
        <v>82333.1797257664</v>
      </c>
      <c r="BR272" s="81">
        <v>272984.42980982002</v>
      </c>
      <c r="BS272" s="81">
        <v>137221.96620960999</v>
      </c>
      <c r="BT272" s="81">
        <v>82333.1797257664</v>
      </c>
      <c r="BU272" s="81">
        <v>2265937.2662004498</v>
      </c>
      <c r="BV272" s="81">
        <f t="shared" si="48"/>
        <v>679781.17986013496</v>
      </c>
      <c r="BW272">
        <f t="shared" si="49"/>
        <v>387489.53594302147</v>
      </c>
      <c r="BX272" s="255">
        <f t="shared" si="50"/>
        <v>0.57002098237369192</v>
      </c>
      <c r="BY272" s="255"/>
    </row>
    <row r="273" spans="58:77" x14ac:dyDescent="0.25">
      <c r="BF273">
        <v>270</v>
      </c>
      <c r="BG273">
        <v>140</v>
      </c>
      <c r="BH273" t="s">
        <v>8</v>
      </c>
      <c r="BI273" t="s">
        <v>7</v>
      </c>
      <c r="BJ273" t="s">
        <v>63</v>
      </c>
      <c r="BK273">
        <v>1344</v>
      </c>
      <c r="BL273" s="254">
        <v>104884.464373108</v>
      </c>
      <c r="BM273" s="81">
        <v>54467.846100359297</v>
      </c>
      <c r="BN273" s="81">
        <v>32935.226210049499</v>
      </c>
      <c r="BO273" s="81">
        <v>107885.132264243</v>
      </c>
      <c r="BP273" s="81">
        <v>54849.625809343001</v>
      </c>
      <c r="BQ273" s="81">
        <v>32954.766804549603</v>
      </c>
      <c r="BR273" s="81">
        <v>109173.30785964199</v>
      </c>
      <c r="BS273" s="81">
        <v>54892.043683415599</v>
      </c>
      <c r="BT273" s="81">
        <v>32974.307399049801</v>
      </c>
      <c r="BU273" s="81">
        <v>1036541.6895502</v>
      </c>
      <c r="BV273" s="81">
        <f t="shared" si="48"/>
        <v>310962.50686506002</v>
      </c>
      <c r="BW273">
        <f t="shared" si="49"/>
        <v>149834.94910444002</v>
      </c>
      <c r="BX273" s="255">
        <f t="shared" si="50"/>
        <v>0.48184249160770959</v>
      </c>
      <c r="BY273" s="255"/>
    </row>
    <row r="274" spans="58:77" x14ac:dyDescent="0.25">
      <c r="BF274">
        <v>271</v>
      </c>
      <c r="BG274">
        <v>140</v>
      </c>
      <c r="BH274" t="s">
        <v>8</v>
      </c>
      <c r="BI274" t="s">
        <v>7</v>
      </c>
      <c r="BJ274" t="s">
        <v>65</v>
      </c>
      <c r="BK274">
        <v>1414</v>
      </c>
      <c r="BL274" s="254">
        <v>113336.555115018</v>
      </c>
      <c r="BM274" s="81">
        <v>58831.574719239397</v>
      </c>
      <c r="BN274" s="81">
        <v>35420.726195977099</v>
      </c>
      <c r="BO274" s="81">
        <v>115209.501657617</v>
      </c>
      <c r="BP274" s="81">
        <v>58949.1627209621</v>
      </c>
      <c r="BQ274" s="81">
        <v>35474.762885228702</v>
      </c>
      <c r="BR274" s="81">
        <v>116534.975048338</v>
      </c>
      <c r="BS274" s="81">
        <v>59034.543659961797</v>
      </c>
      <c r="BT274" s="81">
        <v>35480.2133455558</v>
      </c>
      <c r="BU274" s="81">
        <v>1267597.46889943</v>
      </c>
      <c r="BV274" s="81">
        <f t="shared" si="48"/>
        <v>380279.24066982901</v>
      </c>
      <c r="BW274">
        <f t="shared" si="49"/>
        <v>161909.36445002572</v>
      </c>
      <c r="BX274" s="255">
        <f t="shared" si="50"/>
        <v>0.42576440450663666</v>
      </c>
      <c r="BY274" s="255"/>
    </row>
    <row r="275" spans="58:77" x14ac:dyDescent="0.25">
      <c r="BF275">
        <v>272</v>
      </c>
      <c r="BG275">
        <v>140</v>
      </c>
      <c r="BH275" t="s">
        <v>8</v>
      </c>
      <c r="BI275" t="s">
        <v>7</v>
      </c>
      <c r="BJ275" t="s">
        <v>67</v>
      </c>
      <c r="BK275">
        <v>482</v>
      </c>
      <c r="BL275" s="254">
        <v>44771.449614293699</v>
      </c>
      <c r="BM275" s="81">
        <v>27365.172628159798</v>
      </c>
      <c r="BN275" s="81">
        <v>16579.494302880801</v>
      </c>
      <c r="BO275" s="81">
        <v>45496.857046583398</v>
      </c>
      <c r="BP275" s="81">
        <v>27568.6626094495</v>
      </c>
      <c r="BQ275" s="81">
        <v>16642.201219879698</v>
      </c>
      <c r="BR275" s="81">
        <v>45777.033052680497</v>
      </c>
      <c r="BS275" s="81">
        <v>27632.490504801401</v>
      </c>
      <c r="BT275" s="81">
        <v>16702.526987969901</v>
      </c>
      <c r="BU275" s="81">
        <v>417825.07285120199</v>
      </c>
      <c r="BV275" s="81">
        <f t="shared" si="48"/>
        <v>125347.5218553606</v>
      </c>
      <c r="BW275">
        <f t="shared" si="49"/>
        <v>63959.213734705285</v>
      </c>
      <c r="BX275" s="255">
        <f t="shared" si="50"/>
        <v>0.51025511145332636</v>
      </c>
      <c r="BY275" s="255"/>
    </row>
    <row r="276" spans="58:77" x14ac:dyDescent="0.25">
      <c r="BF276">
        <v>273</v>
      </c>
      <c r="BG276">
        <v>140</v>
      </c>
      <c r="BH276" t="s">
        <v>8</v>
      </c>
      <c r="BI276" t="s">
        <v>7</v>
      </c>
      <c r="BJ276" t="s">
        <v>69</v>
      </c>
      <c r="BK276">
        <v>1411</v>
      </c>
      <c r="BL276" s="254">
        <v>108933.842585376</v>
      </c>
      <c r="BM276" s="81">
        <v>72959.828087948903</v>
      </c>
      <c r="BN276" s="81">
        <v>43949.604180896102</v>
      </c>
      <c r="BO276" s="81">
        <v>111120.28619512101</v>
      </c>
      <c r="BP276" s="81">
        <v>73119.208485165902</v>
      </c>
      <c r="BQ276" s="81">
        <v>44038.358704457503</v>
      </c>
      <c r="BR276" s="81">
        <v>111348.123628612</v>
      </c>
      <c r="BS276" s="81">
        <v>73249.340301493401</v>
      </c>
      <c r="BT276" s="81">
        <v>44085.1155083474</v>
      </c>
      <c r="BU276" s="81">
        <v>925444.37945033098</v>
      </c>
      <c r="BV276" s="81">
        <f t="shared" si="48"/>
        <v>277633.31383509928</v>
      </c>
      <c r="BW276">
        <f t="shared" si="49"/>
        <v>155619.77512196571</v>
      </c>
      <c r="BX276" s="255">
        <f t="shared" si="50"/>
        <v>0.56052270158903306</v>
      </c>
      <c r="BY276" s="255"/>
    </row>
    <row r="277" spans="58:77" x14ac:dyDescent="0.25">
      <c r="BF277">
        <v>274</v>
      </c>
      <c r="BG277">
        <v>140</v>
      </c>
      <c r="BH277" t="s">
        <v>8</v>
      </c>
      <c r="BI277" t="s">
        <v>7</v>
      </c>
      <c r="BJ277" t="s">
        <v>71</v>
      </c>
      <c r="BK277">
        <v>506</v>
      </c>
      <c r="BL277" s="254">
        <v>32641.015405587201</v>
      </c>
      <c r="BM277" s="81">
        <v>20658.592318831299</v>
      </c>
      <c r="BN277" s="81">
        <v>12443.7032836978</v>
      </c>
      <c r="BO277" s="81">
        <v>32994.017933787902</v>
      </c>
      <c r="BP277" s="81">
        <v>20699.0488958305</v>
      </c>
      <c r="BQ277" s="81">
        <v>12448.711156498201</v>
      </c>
      <c r="BR277" s="81">
        <v>33089.362239487797</v>
      </c>
      <c r="BS277" s="81">
        <v>20739.505472829602</v>
      </c>
      <c r="BT277" s="81">
        <v>12448.711156498201</v>
      </c>
      <c r="BU277" s="81">
        <v>315967.71220003499</v>
      </c>
      <c r="BV277" s="81">
        <f t="shared" si="48"/>
        <v>94790.313660010492</v>
      </c>
      <c r="BW277">
        <f t="shared" si="49"/>
        <v>46630.022007981715</v>
      </c>
      <c r="BX277" s="255">
        <f t="shared" si="50"/>
        <v>0.49192813281779108</v>
      </c>
      <c r="BY277" s="255"/>
    </row>
    <row r="278" spans="58:77" x14ac:dyDescent="0.25">
      <c r="BF278">
        <v>275</v>
      </c>
      <c r="BG278">
        <v>140</v>
      </c>
      <c r="BH278" t="s">
        <v>8</v>
      </c>
      <c r="BI278" t="s">
        <v>7</v>
      </c>
      <c r="BJ278" t="s">
        <v>73</v>
      </c>
      <c r="BK278">
        <v>218</v>
      </c>
      <c r="BL278" s="254">
        <v>16206.2866942935</v>
      </c>
      <c r="BM278" s="81">
        <v>9732.39766788817</v>
      </c>
      <c r="BN278" s="81">
        <v>5983.6910141728604</v>
      </c>
      <c r="BO278" s="81">
        <v>16615.360611476699</v>
      </c>
      <c r="BP278" s="81">
        <v>9854.65008995266</v>
      </c>
      <c r="BQ278" s="81">
        <v>6073.3215481837296</v>
      </c>
      <c r="BR278" s="81">
        <v>16781.504216922101</v>
      </c>
      <c r="BS278" s="81">
        <v>9972.81835695478</v>
      </c>
      <c r="BT278" s="81">
        <v>6142.5900543317202</v>
      </c>
      <c r="BU278" s="81">
        <v>178851.69550069401</v>
      </c>
      <c r="BV278" s="81">
        <f t="shared" si="48"/>
        <v>53655.508650208205</v>
      </c>
      <c r="BW278">
        <f t="shared" si="49"/>
        <v>23151.838134705002</v>
      </c>
      <c r="BX278" s="255">
        <f t="shared" si="50"/>
        <v>0.43149042320401454</v>
      </c>
      <c r="BY278" s="255"/>
    </row>
    <row r="279" spans="58:77" x14ac:dyDescent="0.25">
      <c r="BF279">
        <v>276</v>
      </c>
      <c r="BG279">
        <v>140</v>
      </c>
      <c r="BH279" t="s">
        <v>8</v>
      </c>
      <c r="BI279" t="s">
        <v>15</v>
      </c>
      <c r="BJ279" t="s">
        <v>44</v>
      </c>
      <c r="BK279">
        <v>951</v>
      </c>
      <c r="BL279" s="254">
        <v>32583.356138011201</v>
      </c>
      <c r="BM279" s="81">
        <v>19594.826340761301</v>
      </c>
      <c r="BN279" s="81">
        <v>11756.895804456701</v>
      </c>
      <c r="BO279" s="81">
        <v>32624.515925416301</v>
      </c>
      <c r="BP279" s="81">
        <v>19594.826340761301</v>
      </c>
      <c r="BQ279" s="81">
        <v>11756.895804456701</v>
      </c>
      <c r="BR279" s="81">
        <v>32628.7628209227</v>
      </c>
      <c r="BS279" s="81">
        <v>19594.826340761301</v>
      </c>
      <c r="BT279" s="81">
        <v>11756.895804456701</v>
      </c>
      <c r="BU279" s="81">
        <v>545768.26304991206</v>
      </c>
      <c r="BV279" s="81">
        <f t="shared" si="48"/>
        <v>163730.47891497362</v>
      </c>
      <c r="BW279">
        <f t="shared" si="49"/>
        <v>46547.651625730286</v>
      </c>
      <c r="BX279" s="255">
        <f t="shared" si="50"/>
        <v>0.2842943594509536</v>
      </c>
      <c r="BY279" s="255"/>
    </row>
    <row r="280" spans="58:77" x14ac:dyDescent="0.25">
      <c r="BF280">
        <v>277</v>
      </c>
      <c r="BG280">
        <v>140</v>
      </c>
      <c r="BH280" t="s">
        <v>8</v>
      </c>
      <c r="BI280" t="s">
        <v>15</v>
      </c>
      <c r="BJ280" t="s">
        <v>52</v>
      </c>
      <c r="BK280">
        <v>5767</v>
      </c>
      <c r="BL280" s="254">
        <v>145170.33774382001</v>
      </c>
      <c r="BM280" s="81">
        <v>63306.243213609698</v>
      </c>
      <c r="BN280" s="81">
        <v>37983.745928165801</v>
      </c>
      <c r="BO280" s="81">
        <v>145283.680211762</v>
      </c>
      <c r="BP280" s="81">
        <v>63306.243213609698</v>
      </c>
      <c r="BQ280" s="81">
        <v>37983.745928165801</v>
      </c>
      <c r="BR280" s="81">
        <v>145311.894398384</v>
      </c>
      <c r="BS280" s="81">
        <v>63306.243213609698</v>
      </c>
      <c r="BT280" s="81">
        <v>37983.745928165801</v>
      </c>
      <c r="BU280" s="81">
        <v>2188359.2754004002</v>
      </c>
      <c r="BV280" s="81">
        <f t="shared" si="48"/>
        <v>656507.78262011998</v>
      </c>
      <c r="BW280">
        <f t="shared" si="49"/>
        <v>207386.19677688574</v>
      </c>
      <c r="BX280" s="255">
        <f t="shared" si="50"/>
        <v>0.31589297532651972</v>
      </c>
      <c r="BY280" s="255"/>
    </row>
    <row r="281" spans="58:77" x14ac:dyDescent="0.25">
      <c r="BF281">
        <v>278</v>
      </c>
      <c r="BG281">
        <v>140</v>
      </c>
      <c r="BH281" t="s">
        <v>8</v>
      </c>
      <c r="BI281" t="s">
        <v>15</v>
      </c>
      <c r="BJ281" t="s">
        <v>61</v>
      </c>
      <c r="BK281">
        <v>3863</v>
      </c>
      <c r="BL281" s="254">
        <v>134361.832269062</v>
      </c>
      <c r="BM281" s="81">
        <v>67707.698290527798</v>
      </c>
      <c r="BN281" s="81">
        <v>40665.078783976802</v>
      </c>
      <c r="BO281" s="81">
        <v>134644.34697065299</v>
      </c>
      <c r="BP281" s="81">
        <v>67758.175096491206</v>
      </c>
      <c r="BQ281" s="81">
        <v>40668.9231683217</v>
      </c>
      <c r="BR281" s="81">
        <v>134721.68154844301</v>
      </c>
      <c r="BS281" s="81">
        <v>67775.131306628304</v>
      </c>
      <c r="BT281" s="81">
        <v>40668.9231683217</v>
      </c>
      <c r="BU281" s="81">
        <v>1409522.5292009399</v>
      </c>
      <c r="BV281" s="81">
        <f t="shared" si="48"/>
        <v>422856.75876028195</v>
      </c>
      <c r="BW281">
        <f t="shared" si="49"/>
        <v>191945.47467008859</v>
      </c>
      <c r="BX281" s="255">
        <f t="shared" si="50"/>
        <v>0.45392552133452529</v>
      </c>
      <c r="BY281" s="255"/>
    </row>
    <row r="282" spans="58:77" x14ac:dyDescent="0.25">
      <c r="BF282">
        <v>279</v>
      </c>
      <c r="BG282">
        <v>140</v>
      </c>
      <c r="BH282" t="s">
        <v>8</v>
      </c>
      <c r="BI282" t="s">
        <v>15</v>
      </c>
      <c r="BJ282" t="s">
        <v>63</v>
      </c>
      <c r="BK282">
        <v>1345</v>
      </c>
      <c r="BL282" s="254">
        <v>74847.702384338001</v>
      </c>
      <c r="BM282" s="81">
        <v>37651.861236585297</v>
      </c>
      <c r="BN282" s="81">
        <v>22662.031965517199</v>
      </c>
      <c r="BO282" s="81">
        <v>75690.000971760106</v>
      </c>
      <c r="BP282" s="81">
        <v>37735.2922949969</v>
      </c>
      <c r="BQ282" s="81">
        <v>22671.453535016801</v>
      </c>
      <c r="BR282" s="81">
        <v>75912.665731921195</v>
      </c>
      <c r="BS282" s="81">
        <v>37770.053275862098</v>
      </c>
      <c r="BT282" s="81">
        <v>22680.875104516501</v>
      </c>
      <c r="BU282" s="81">
        <v>787089.74324925605</v>
      </c>
      <c r="BV282" s="81">
        <f t="shared" si="48"/>
        <v>236126.9229747768</v>
      </c>
      <c r="BW282">
        <f t="shared" si="49"/>
        <v>106925.28912048286</v>
      </c>
      <c r="BX282" s="255">
        <f t="shared" si="50"/>
        <v>0.45282972298717789</v>
      </c>
      <c r="BY282" s="255"/>
    </row>
    <row r="283" spans="58:77" x14ac:dyDescent="0.25">
      <c r="BF283">
        <v>280</v>
      </c>
      <c r="BG283">
        <v>140</v>
      </c>
      <c r="BH283" t="s">
        <v>8</v>
      </c>
      <c r="BI283" t="s">
        <v>15</v>
      </c>
      <c r="BJ283" t="s">
        <v>65</v>
      </c>
      <c r="BK283">
        <v>1732</v>
      </c>
      <c r="BL283" s="254">
        <v>115922.36365246501</v>
      </c>
      <c r="BM283" s="81">
        <v>59184.099163520601</v>
      </c>
      <c r="BN283" s="81">
        <v>35518.850507859002</v>
      </c>
      <c r="BO283" s="81">
        <v>117196.420575597</v>
      </c>
      <c r="BP283" s="81">
        <v>59191.754884765003</v>
      </c>
      <c r="BQ283" s="81">
        <v>35525.179802859297</v>
      </c>
      <c r="BR283" s="81">
        <v>117503.884275983</v>
      </c>
      <c r="BS283" s="81">
        <v>59198.084179765203</v>
      </c>
      <c r="BT283" s="81">
        <v>35531.509097859504</v>
      </c>
      <c r="BU283" s="81">
        <v>1485423.6461984599</v>
      </c>
      <c r="BV283" s="81">
        <f t="shared" si="48"/>
        <v>445627.09385953797</v>
      </c>
      <c r="BW283">
        <f t="shared" si="49"/>
        <v>165603.3766463786</v>
      </c>
      <c r="BX283" s="255">
        <f t="shared" si="50"/>
        <v>0.37161873442680959</v>
      </c>
      <c r="BY283" s="255"/>
    </row>
    <row r="284" spans="58:77" x14ac:dyDescent="0.25">
      <c r="BF284">
        <v>281</v>
      </c>
      <c r="BG284">
        <v>140</v>
      </c>
      <c r="BH284" t="s">
        <v>8</v>
      </c>
      <c r="BI284" t="s">
        <v>15</v>
      </c>
      <c r="BJ284" t="s">
        <v>67</v>
      </c>
      <c r="BK284">
        <v>557</v>
      </c>
      <c r="BL284" s="254">
        <v>41532.796896287298</v>
      </c>
      <c r="BM284" s="81">
        <v>25220.0960255272</v>
      </c>
      <c r="BN284" s="81">
        <v>15315.1545434046</v>
      </c>
      <c r="BO284" s="81">
        <v>41910.433958222799</v>
      </c>
      <c r="BP284" s="81">
        <v>25389.1110618409</v>
      </c>
      <c r="BQ284" s="81">
        <v>15408.791859180001</v>
      </c>
      <c r="BR284" s="81">
        <v>42188.974332844897</v>
      </c>
      <c r="BS284" s="81">
        <v>25525.257572341001</v>
      </c>
      <c r="BT284" s="81">
        <v>15464.344055179799</v>
      </c>
      <c r="BU284" s="81">
        <v>503937.07080012298</v>
      </c>
      <c r="BV284" s="81">
        <f t="shared" si="48"/>
        <v>151181.12124003688</v>
      </c>
      <c r="BW284">
        <f t="shared" si="49"/>
        <v>59332.566994696143</v>
      </c>
      <c r="BX284" s="255">
        <f t="shared" si="50"/>
        <v>0.39246015976089521</v>
      </c>
      <c r="BY284" s="255"/>
    </row>
    <row r="285" spans="58:77" x14ac:dyDescent="0.25">
      <c r="BF285">
        <v>282</v>
      </c>
      <c r="BG285">
        <v>140</v>
      </c>
      <c r="BH285" t="s">
        <v>8</v>
      </c>
      <c r="BI285" t="s">
        <v>15</v>
      </c>
      <c r="BJ285" t="s">
        <v>69</v>
      </c>
      <c r="BK285">
        <v>1843</v>
      </c>
      <c r="BL285" s="254">
        <v>83184.718655326098</v>
      </c>
      <c r="BM285" s="81">
        <v>54928.710417881397</v>
      </c>
      <c r="BN285" s="81">
        <v>33009.754001716297</v>
      </c>
      <c r="BO285" s="81">
        <v>83680.043344400299</v>
      </c>
      <c r="BP285" s="81">
        <v>54990.981138917101</v>
      </c>
      <c r="BQ285" s="81">
        <v>33028.425894435699</v>
      </c>
      <c r="BR285" s="81">
        <v>83815.587583408997</v>
      </c>
      <c r="BS285" s="81">
        <v>55016.2566695274</v>
      </c>
      <c r="BT285" s="81">
        <v>33044.198637436297</v>
      </c>
      <c r="BU285" s="81">
        <v>1010375.74494999</v>
      </c>
      <c r="BV285" s="81">
        <f t="shared" si="48"/>
        <v>303112.723484997</v>
      </c>
      <c r="BW285">
        <f t="shared" si="49"/>
        <v>118835.31236475157</v>
      </c>
      <c r="BX285" s="255">
        <f t="shared" si="50"/>
        <v>0.39204989813181995</v>
      </c>
      <c r="BY285" s="255"/>
    </row>
    <row r="286" spans="58:77" x14ac:dyDescent="0.25">
      <c r="BF286">
        <v>283</v>
      </c>
      <c r="BG286">
        <v>140</v>
      </c>
      <c r="BH286" t="s">
        <v>8</v>
      </c>
      <c r="BI286" t="s">
        <v>15</v>
      </c>
      <c r="BJ286" t="s">
        <v>71</v>
      </c>
      <c r="BK286">
        <v>788</v>
      </c>
      <c r="BL286" s="254">
        <v>25608.621195594598</v>
      </c>
      <c r="BM286" s="81">
        <v>16143.6046834186</v>
      </c>
      <c r="BN286" s="81">
        <v>9721.2855198134002</v>
      </c>
      <c r="BO286" s="81">
        <v>25760.817765371899</v>
      </c>
      <c r="BP286" s="81">
        <v>16184.5017039177</v>
      </c>
      <c r="BQ286" s="81">
        <v>9735.1236938130496</v>
      </c>
      <c r="BR286" s="81">
        <v>25859.4175239666</v>
      </c>
      <c r="BS286" s="81">
        <v>16202.142533022199</v>
      </c>
      <c r="BT286" s="81">
        <v>9738.4467027224091</v>
      </c>
      <c r="BU286" s="81">
        <v>404902.34669977101</v>
      </c>
      <c r="BV286" s="81">
        <f t="shared" si="48"/>
        <v>121470.7040099313</v>
      </c>
      <c r="BW286">
        <f t="shared" si="49"/>
        <v>36583.744565135145</v>
      </c>
      <c r="BX286" s="255">
        <f t="shared" si="50"/>
        <v>0.30117339702043794</v>
      </c>
      <c r="BY286" s="255"/>
    </row>
    <row r="287" spans="58:77" x14ac:dyDescent="0.25">
      <c r="BF287">
        <v>284</v>
      </c>
      <c r="BG287">
        <v>140</v>
      </c>
      <c r="BH287" t="s">
        <v>8</v>
      </c>
      <c r="BI287" t="s">
        <v>15</v>
      </c>
      <c r="BJ287" t="s">
        <v>73</v>
      </c>
      <c r="BK287">
        <v>560</v>
      </c>
      <c r="BL287" s="254">
        <v>14249.5861179971</v>
      </c>
      <c r="BM287" s="81">
        <v>8273.6601893490606</v>
      </c>
      <c r="BN287" s="81">
        <v>4971.7378520091697</v>
      </c>
      <c r="BO287" s="81">
        <v>14282.6105456065</v>
      </c>
      <c r="BP287" s="81">
        <v>8279.9449713488393</v>
      </c>
      <c r="BQ287" s="81">
        <v>4977.5837311808</v>
      </c>
      <c r="BR287" s="81">
        <v>14288.8953276063</v>
      </c>
      <c r="BS287" s="81">
        <v>8286.2297533486199</v>
      </c>
      <c r="BT287" s="81">
        <v>4979.6641031805602</v>
      </c>
      <c r="BU287" s="81">
        <v>271518.674500097</v>
      </c>
      <c r="BV287" s="81">
        <f t="shared" si="48"/>
        <v>81455.60235002909</v>
      </c>
      <c r="BW287">
        <f t="shared" si="49"/>
        <v>20356.551597138714</v>
      </c>
      <c r="BX287" s="255">
        <f t="shared" si="50"/>
        <v>0.24990977919066906</v>
      </c>
      <c r="BY287" s="255"/>
    </row>
    <row r="288" spans="58:77" x14ac:dyDescent="0.25">
      <c r="BF288">
        <v>285</v>
      </c>
      <c r="BG288">
        <v>140</v>
      </c>
      <c r="BH288" t="s">
        <v>11</v>
      </c>
      <c r="BI288" t="s">
        <v>7</v>
      </c>
      <c r="BJ288" t="s">
        <v>44</v>
      </c>
      <c r="BK288">
        <v>127</v>
      </c>
      <c r="BL288" s="254">
        <v>2576.0373108246799</v>
      </c>
      <c r="BM288" s="81">
        <v>1547.0094293787799</v>
      </c>
      <c r="BN288" s="81">
        <v>928.20565762727199</v>
      </c>
      <c r="BO288" s="81">
        <v>2576.0373108246799</v>
      </c>
      <c r="BP288" s="81">
        <v>1547.0094293787799</v>
      </c>
      <c r="BQ288" s="81">
        <v>928.20565762727199</v>
      </c>
      <c r="BR288" s="81">
        <v>2576.0373108246799</v>
      </c>
      <c r="BS288" s="81">
        <v>1547.0094293787799</v>
      </c>
      <c r="BT288" s="81">
        <v>928.20565762727199</v>
      </c>
      <c r="BU288" s="81">
        <v>62032.239200058502</v>
      </c>
      <c r="BV288" s="81">
        <f t="shared" si="48"/>
        <v>18609.671760017551</v>
      </c>
      <c r="BW288">
        <f t="shared" si="49"/>
        <v>3680.0533011781145</v>
      </c>
      <c r="BX288" s="255">
        <f t="shared" si="50"/>
        <v>0.19774950083131632</v>
      </c>
      <c r="BY288" s="255"/>
    </row>
    <row r="289" spans="58:77" x14ac:dyDescent="0.25">
      <c r="BF289">
        <v>286</v>
      </c>
      <c r="BG289">
        <v>140</v>
      </c>
      <c r="BH289" t="s">
        <v>11</v>
      </c>
      <c r="BI289" t="s">
        <v>7</v>
      </c>
      <c r="BJ289" t="s">
        <v>52</v>
      </c>
      <c r="BK289">
        <v>975</v>
      </c>
      <c r="BL289" s="254">
        <v>11219.8128928428</v>
      </c>
      <c r="BM289" s="81">
        <v>4891.7620459206701</v>
      </c>
      <c r="BN289" s="81">
        <v>2935.05722755241</v>
      </c>
      <c r="BO289" s="81">
        <v>11229.014026427099</v>
      </c>
      <c r="BP289" s="81">
        <v>4891.7620459206701</v>
      </c>
      <c r="BQ289" s="81">
        <v>2935.05722755241</v>
      </c>
      <c r="BR289" s="81">
        <v>11229.014026427099</v>
      </c>
      <c r="BS289" s="81">
        <v>4891.7620459206701</v>
      </c>
      <c r="BT289" s="81">
        <v>2935.05722755241</v>
      </c>
      <c r="BU289" s="81">
        <v>193704.51170031499</v>
      </c>
      <c r="BV289" s="81">
        <f t="shared" si="48"/>
        <v>58111.353510094494</v>
      </c>
      <c r="BW289">
        <f t="shared" si="49"/>
        <v>16028.304132632571</v>
      </c>
      <c r="BX289" s="255">
        <f t="shared" si="50"/>
        <v>0.27582052670393065</v>
      </c>
      <c r="BY289" s="255"/>
    </row>
    <row r="290" spans="58:77" x14ac:dyDescent="0.25">
      <c r="BF290">
        <v>287</v>
      </c>
      <c r="BG290">
        <v>140</v>
      </c>
      <c r="BH290" t="s">
        <v>11</v>
      </c>
      <c r="BI290" t="s">
        <v>7</v>
      </c>
      <c r="BJ290" t="s">
        <v>61</v>
      </c>
      <c r="BK290">
        <v>835</v>
      </c>
      <c r="BL290" s="254">
        <v>18244.487956055</v>
      </c>
      <c r="BM290" s="81">
        <v>9166.31155127083</v>
      </c>
      <c r="BN290" s="81">
        <v>5499.7869307624997</v>
      </c>
      <c r="BO290" s="81">
        <v>18247.293027419699</v>
      </c>
      <c r="BP290" s="81">
        <v>9166.31155127083</v>
      </c>
      <c r="BQ290" s="81">
        <v>5499.7869307624997</v>
      </c>
      <c r="BR290" s="81">
        <v>18247.293027419699</v>
      </c>
      <c r="BS290" s="81">
        <v>9166.31155127083</v>
      </c>
      <c r="BT290" s="81">
        <v>5499.7869307624997</v>
      </c>
      <c r="BU290" s="81">
        <v>238319.14475045801</v>
      </c>
      <c r="BV290" s="81">
        <f t="shared" si="48"/>
        <v>71495.743425137407</v>
      </c>
      <c r="BW290">
        <f t="shared" si="49"/>
        <v>26063.554222935716</v>
      </c>
      <c r="BX290" s="255">
        <f t="shared" si="50"/>
        <v>0.3645469362833697</v>
      </c>
      <c r="BY290" s="255"/>
    </row>
    <row r="291" spans="58:77" x14ac:dyDescent="0.25">
      <c r="BF291">
        <v>288</v>
      </c>
      <c r="BG291">
        <v>140</v>
      </c>
      <c r="BH291" t="s">
        <v>11</v>
      </c>
      <c r="BI291" t="s">
        <v>7</v>
      </c>
      <c r="BJ291" t="s">
        <v>63</v>
      </c>
      <c r="BK291">
        <v>232</v>
      </c>
      <c r="BL291" s="254">
        <v>7532.0544253590297</v>
      </c>
      <c r="BM291" s="81">
        <v>3741.7151136437101</v>
      </c>
      <c r="BN291" s="81">
        <v>2249.95224518649</v>
      </c>
      <c r="BO291" s="81">
        <v>7546.7646030759697</v>
      </c>
      <c r="BP291" s="81">
        <v>3745.8177611439301</v>
      </c>
      <c r="BQ291" s="81">
        <v>2254.05489268671</v>
      </c>
      <c r="BR291" s="81">
        <v>7553.6769638341302</v>
      </c>
      <c r="BS291" s="81">
        <v>3749.92040864416</v>
      </c>
      <c r="BT291" s="81">
        <v>2258.15754018694</v>
      </c>
      <c r="BU291" s="81">
        <v>103220.99035033</v>
      </c>
      <c r="BV291" s="81">
        <f t="shared" si="48"/>
        <v>30966.297105098998</v>
      </c>
      <c r="BW291">
        <f t="shared" si="49"/>
        <v>10760.077750512901</v>
      </c>
      <c r="BX291" s="255">
        <f t="shared" si="50"/>
        <v>0.34747705590995948</v>
      </c>
      <c r="BY291" s="255"/>
    </row>
    <row r="292" spans="58:77" x14ac:dyDescent="0.25">
      <c r="BF292">
        <v>289</v>
      </c>
      <c r="BG292">
        <v>140</v>
      </c>
      <c r="BH292" t="s">
        <v>11</v>
      </c>
      <c r="BI292" t="s">
        <v>7</v>
      </c>
      <c r="BJ292" t="s">
        <v>65</v>
      </c>
      <c r="BK292">
        <v>168</v>
      </c>
      <c r="BL292" s="254">
        <v>12271.812748992499</v>
      </c>
      <c r="BM292" s="81">
        <v>6182.4042464780696</v>
      </c>
      <c r="BN292" s="81">
        <v>3709.4425478868402</v>
      </c>
      <c r="BO292" s="81">
        <v>12289.94549287</v>
      </c>
      <c r="BP292" s="81">
        <v>6182.4042464780696</v>
      </c>
      <c r="BQ292" s="81">
        <v>3709.4425478868402</v>
      </c>
      <c r="BR292" s="81">
        <v>12289.94549287</v>
      </c>
      <c r="BS292" s="81">
        <v>6182.4042464780696</v>
      </c>
      <c r="BT292" s="81">
        <v>3709.4425478868402</v>
      </c>
      <c r="BU292" s="81">
        <v>149803.57125035301</v>
      </c>
      <c r="BV292" s="81">
        <f t="shared" si="48"/>
        <v>44941.071375105901</v>
      </c>
      <c r="BW292">
        <f t="shared" si="49"/>
        <v>17531.161069989284</v>
      </c>
      <c r="BX292" s="255">
        <f t="shared" si="50"/>
        <v>0.39009219258845435</v>
      </c>
      <c r="BY292" s="255"/>
    </row>
    <row r="293" spans="58:77" x14ac:dyDescent="0.25">
      <c r="BF293">
        <v>290</v>
      </c>
      <c r="BG293">
        <v>140</v>
      </c>
      <c r="BH293" t="s">
        <v>11</v>
      </c>
      <c r="BI293" t="s">
        <v>7</v>
      </c>
      <c r="BJ293" t="s">
        <v>67</v>
      </c>
      <c r="BK293">
        <v>35</v>
      </c>
      <c r="BL293" s="254">
        <v>3137.1910592535</v>
      </c>
      <c r="BM293" s="81">
        <v>1924.9734433871199</v>
      </c>
      <c r="BN293" s="81">
        <v>1154.98406603227</v>
      </c>
      <c r="BO293" s="81">
        <v>3218.85733308211</v>
      </c>
      <c r="BP293" s="81">
        <v>1924.9734433871199</v>
      </c>
      <c r="BQ293" s="81">
        <v>1154.98406603227</v>
      </c>
      <c r="BR293" s="81">
        <v>3220.5082966668601</v>
      </c>
      <c r="BS293" s="81">
        <v>1924.9734433871199</v>
      </c>
      <c r="BT293" s="81">
        <v>1154.98406603227</v>
      </c>
      <c r="BU293" s="81">
        <v>36309.5517500723</v>
      </c>
      <c r="BV293" s="81">
        <f t="shared" si="48"/>
        <v>10892.865525021689</v>
      </c>
      <c r="BW293">
        <f t="shared" si="49"/>
        <v>4481.7015132192864</v>
      </c>
      <c r="BX293" s="255">
        <f t="shared" si="50"/>
        <v>0.41143457641375436</v>
      </c>
      <c r="BY293" s="255"/>
    </row>
    <row r="294" spans="58:77" x14ac:dyDescent="0.25">
      <c r="BF294">
        <v>291</v>
      </c>
      <c r="BG294">
        <v>140</v>
      </c>
      <c r="BH294" t="s">
        <v>11</v>
      </c>
      <c r="BI294" t="s">
        <v>7</v>
      </c>
      <c r="BJ294" t="s">
        <v>69</v>
      </c>
      <c r="BK294">
        <v>334</v>
      </c>
      <c r="BL294" s="254">
        <v>10657.015768825901</v>
      </c>
      <c r="BM294" s="81">
        <v>6993.5796860966402</v>
      </c>
      <c r="BN294" s="81">
        <v>4196.1478116579801</v>
      </c>
      <c r="BO294" s="81">
        <v>10666.6942572724</v>
      </c>
      <c r="BP294" s="81">
        <v>6993.5796860966402</v>
      </c>
      <c r="BQ294" s="81">
        <v>4196.1478116579801</v>
      </c>
      <c r="BR294" s="81">
        <v>10666.6942572724</v>
      </c>
      <c r="BS294" s="81">
        <v>6993.5796860966402</v>
      </c>
      <c r="BT294" s="81">
        <v>4196.1478116579801</v>
      </c>
      <c r="BU294" s="81">
        <v>133501.14165000001</v>
      </c>
      <c r="BV294" s="81">
        <f t="shared" si="48"/>
        <v>40050.342494999997</v>
      </c>
      <c r="BW294">
        <f t="shared" si="49"/>
        <v>15224.308241179859</v>
      </c>
      <c r="BX294" s="255">
        <f t="shared" si="50"/>
        <v>0.38012928960796044</v>
      </c>
      <c r="BY294" s="255"/>
    </row>
    <row r="295" spans="58:77" x14ac:dyDescent="0.25">
      <c r="BF295">
        <v>292</v>
      </c>
      <c r="BG295">
        <v>140</v>
      </c>
      <c r="BH295" t="s">
        <v>11</v>
      </c>
      <c r="BI295" t="s">
        <v>7</v>
      </c>
      <c r="BJ295" t="s">
        <v>71</v>
      </c>
      <c r="BK295">
        <v>129</v>
      </c>
      <c r="BL295" s="254">
        <v>3126.8474130324198</v>
      </c>
      <c r="BM295" s="81">
        <v>1967.41898787743</v>
      </c>
      <c r="BN295" s="81">
        <v>1189.55471173662</v>
      </c>
      <c r="BO295" s="81">
        <v>3139.9623575320702</v>
      </c>
      <c r="BP295" s="81">
        <v>1980.51073022783</v>
      </c>
      <c r="BQ295" s="81">
        <v>1191.6351677365001</v>
      </c>
      <c r="BR295" s="81">
        <v>3153.0773020317201</v>
      </c>
      <c r="BS295" s="81">
        <v>1982.5911862277101</v>
      </c>
      <c r="BT295" s="81">
        <v>1193.7156237363799</v>
      </c>
      <c r="BU295" s="81">
        <v>54503.431400018402</v>
      </c>
      <c r="BV295" s="81">
        <f t="shared" si="48"/>
        <v>16351.02942000552</v>
      </c>
      <c r="BW295">
        <f t="shared" si="49"/>
        <v>4466.9248757606001</v>
      </c>
      <c r="BX295" s="255">
        <f t="shared" si="50"/>
        <v>0.2731892140255896</v>
      </c>
      <c r="BY295" s="255"/>
    </row>
    <row r="296" spans="58:77" x14ac:dyDescent="0.25">
      <c r="BF296">
        <v>293</v>
      </c>
      <c r="BG296">
        <v>140</v>
      </c>
      <c r="BH296" t="s">
        <v>11</v>
      </c>
      <c r="BI296" t="s">
        <v>7</v>
      </c>
      <c r="BJ296" t="s">
        <v>73</v>
      </c>
      <c r="BK296">
        <v>77</v>
      </c>
      <c r="BL296" s="254">
        <v>1855.2929838729201</v>
      </c>
      <c r="BM296" s="81">
        <v>1077.2486370204199</v>
      </c>
      <c r="BN296" s="81">
        <v>646.34918221225496</v>
      </c>
      <c r="BO296" s="81">
        <v>1860.5939307886599</v>
      </c>
      <c r="BP296" s="81">
        <v>1077.2486370204199</v>
      </c>
      <c r="BQ296" s="81">
        <v>646.34918221225496</v>
      </c>
      <c r="BR296" s="81">
        <v>1860.5939307886599</v>
      </c>
      <c r="BS296" s="81">
        <v>1077.2486370204199</v>
      </c>
      <c r="BT296" s="81">
        <v>646.34918221225496</v>
      </c>
      <c r="BU296" s="81">
        <v>32953.087450012703</v>
      </c>
      <c r="BV296" s="81">
        <f t="shared" si="48"/>
        <v>9885.9262350038098</v>
      </c>
      <c r="BW296">
        <f t="shared" si="49"/>
        <v>2650.4185483898859</v>
      </c>
      <c r="BX296" s="255">
        <f t="shared" si="50"/>
        <v>0.26810017446876738</v>
      </c>
      <c r="BY296" s="255"/>
    </row>
    <row r="297" spans="58:77" x14ac:dyDescent="0.25">
      <c r="BF297">
        <v>294</v>
      </c>
      <c r="BG297">
        <v>140</v>
      </c>
      <c r="BH297" t="s">
        <v>11</v>
      </c>
      <c r="BI297" t="s">
        <v>15</v>
      </c>
      <c r="BJ297" t="s">
        <v>44</v>
      </c>
      <c r="BK297">
        <v>11</v>
      </c>
      <c r="BL297" s="254">
        <v>249.92356713486001</v>
      </c>
      <c r="BM297" s="81">
        <v>150.08870925779999</v>
      </c>
      <c r="BN297" s="81">
        <v>90.053225554680097</v>
      </c>
      <c r="BO297" s="81">
        <v>249.92356713486001</v>
      </c>
      <c r="BP297" s="81">
        <v>150.08870925779999</v>
      </c>
      <c r="BQ297" s="81">
        <v>90.053225554680097</v>
      </c>
      <c r="BR297" s="81">
        <v>249.92356713486001</v>
      </c>
      <c r="BS297" s="81">
        <v>150.08870925779999</v>
      </c>
      <c r="BT297" s="81">
        <v>90.053225554680097</v>
      </c>
      <c r="BU297" s="81">
        <v>3265.53994998998</v>
      </c>
      <c r="BV297" s="81">
        <f t="shared" si="48"/>
        <v>979.66198499699397</v>
      </c>
      <c r="BW297">
        <f t="shared" si="49"/>
        <v>357.03366733551434</v>
      </c>
      <c r="BX297" s="255">
        <f t="shared" si="50"/>
        <v>0.36444577089169167</v>
      </c>
      <c r="BY297" s="255"/>
    </row>
    <row r="298" spans="58:77" x14ac:dyDescent="0.25">
      <c r="BF298">
        <v>295</v>
      </c>
      <c r="BG298">
        <v>140</v>
      </c>
      <c r="BH298" t="s">
        <v>11</v>
      </c>
      <c r="BI298" t="s">
        <v>15</v>
      </c>
      <c r="BJ298" t="s">
        <v>52</v>
      </c>
      <c r="BK298">
        <v>73</v>
      </c>
      <c r="BL298" s="254">
        <v>889.64735345075303</v>
      </c>
      <c r="BM298" s="81">
        <v>387.56235833546901</v>
      </c>
      <c r="BN298" s="81">
        <v>232.537415001281</v>
      </c>
      <c r="BO298" s="81">
        <v>889.64735345075303</v>
      </c>
      <c r="BP298" s="81">
        <v>387.56235833546901</v>
      </c>
      <c r="BQ298" s="81">
        <v>232.537415001281</v>
      </c>
      <c r="BR298" s="81">
        <v>889.64735345075303</v>
      </c>
      <c r="BS298" s="81">
        <v>387.56235833546901</v>
      </c>
      <c r="BT298" s="81">
        <v>232.537415001281</v>
      </c>
      <c r="BU298" s="81">
        <v>31707.423250045202</v>
      </c>
      <c r="BV298" s="81">
        <f t="shared" si="48"/>
        <v>9512.2269750135601</v>
      </c>
      <c r="BW298">
        <f t="shared" si="49"/>
        <v>1270.924790643933</v>
      </c>
      <c r="BX298" s="255">
        <f t="shared" si="50"/>
        <v>0.13360959468086298</v>
      </c>
      <c r="BY298" s="255"/>
    </row>
    <row r="299" spans="58:77" x14ac:dyDescent="0.25">
      <c r="BF299">
        <v>296</v>
      </c>
      <c r="BG299">
        <v>140</v>
      </c>
      <c r="BH299" t="s">
        <v>11</v>
      </c>
      <c r="BI299" t="s">
        <v>15</v>
      </c>
      <c r="BJ299" t="s">
        <v>61</v>
      </c>
      <c r="BK299">
        <v>22</v>
      </c>
      <c r="BL299" s="254">
        <v>337.83528619181698</v>
      </c>
      <c r="BM299" s="81">
        <v>169.70755506548801</v>
      </c>
      <c r="BN299" s="81">
        <v>101.82453303929201</v>
      </c>
      <c r="BO299" s="81">
        <v>337.83528619181698</v>
      </c>
      <c r="BP299" s="81">
        <v>169.70755506548801</v>
      </c>
      <c r="BQ299" s="81">
        <v>101.82453303929201</v>
      </c>
      <c r="BR299" s="81">
        <v>337.83528619181698</v>
      </c>
      <c r="BS299" s="81">
        <v>169.70755506548801</v>
      </c>
      <c r="BT299" s="81">
        <v>101.82453303929201</v>
      </c>
      <c r="BU299" s="81">
        <v>7307.8845500158204</v>
      </c>
      <c r="BV299" s="81">
        <f t="shared" si="48"/>
        <v>2192.3653650047459</v>
      </c>
      <c r="BW299">
        <f t="shared" si="49"/>
        <v>482.62183741688142</v>
      </c>
      <c r="BX299" s="255">
        <f t="shared" si="50"/>
        <v>0.22013750313731884</v>
      </c>
      <c r="BY299" s="255"/>
    </row>
    <row r="300" spans="58:77" x14ac:dyDescent="0.25">
      <c r="BF300">
        <v>297</v>
      </c>
      <c r="BG300">
        <v>140</v>
      </c>
      <c r="BH300" t="s">
        <v>11</v>
      </c>
      <c r="BI300" t="s">
        <v>15</v>
      </c>
      <c r="BJ300" t="s">
        <v>63</v>
      </c>
      <c r="BK300">
        <v>11</v>
      </c>
      <c r="BL300" s="254">
        <v>272.21258697573899</v>
      </c>
      <c r="BM300" s="81">
        <v>134.76297752483501</v>
      </c>
      <c r="BN300" s="81">
        <v>80.857786514901406</v>
      </c>
      <c r="BO300" s="81">
        <v>272.21258697573899</v>
      </c>
      <c r="BP300" s="81">
        <v>134.76297752483501</v>
      </c>
      <c r="BQ300" s="81">
        <v>80.857786514901406</v>
      </c>
      <c r="BR300" s="81">
        <v>272.21258697573899</v>
      </c>
      <c r="BS300" s="81">
        <v>134.76297752483501</v>
      </c>
      <c r="BT300" s="81">
        <v>80.857786514901406</v>
      </c>
      <c r="BU300" s="81">
        <v>4168.93779998013</v>
      </c>
      <c r="BV300" s="81">
        <f t="shared" si="48"/>
        <v>1250.681339994039</v>
      </c>
      <c r="BW300">
        <f t="shared" si="49"/>
        <v>388.87512425105569</v>
      </c>
      <c r="BX300" s="255">
        <f t="shared" si="50"/>
        <v>0.31093061982751669</v>
      </c>
      <c r="BY300" s="255"/>
    </row>
    <row r="301" spans="58:77" x14ac:dyDescent="0.25">
      <c r="BF301">
        <v>298</v>
      </c>
      <c r="BG301">
        <v>140</v>
      </c>
      <c r="BH301" t="s">
        <v>11</v>
      </c>
      <c r="BI301" t="s">
        <v>15</v>
      </c>
      <c r="BJ301" t="s">
        <v>65</v>
      </c>
      <c r="BK301">
        <v>11</v>
      </c>
      <c r="BL301" s="254">
        <v>357.86373180256101</v>
      </c>
      <c r="BM301" s="81">
        <v>180.02181184938499</v>
      </c>
      <c r="BN301" s="81">
        <v>108.013087109631</v>
      </c>
      <c r="BO301" s="81">
        <v>357.86373180256101</v>
      </c>
      <c r="BP301" s="81">
        <v>180.02181184938499</v>
      </c>
      <c r="BQ301" s="81">
        <v>108.013087109631</v>
      </c>
      <c r="BR301" s="81">
        <v>357.86373180256101</v>
      </c>
      <c r="BS301" s="81">
        <v>180.02181184938499</v>
      </c>
      <c r="BT301" s="81">
        <v>108.013087109631</v>
      </c>
      <c r="BU301" s="81">
        <v>5716.20199998314</v>
      </c>
      <c r="BV301" s="81">
        <f t="shared" si="48"/>
        <v>1714.860599994942</v>
      </c>
      <c r="BW301">
        <f t="shared" si="49"/>
        <v>511.2339025750872</v>
      </c>
      <c r="BX301" s="255">
        <f t="shared" si="50"/>
        <v>0.2981198020274039</v>
      </c>
      <c r="BY301" s="255"/>
    </row>
    <row r="302" spans="58:77" x14ac:dyDescent="0.25">
      <c r="BF302">
        <v>299</v>
      </c>
      <c r="BG302">
        <v>140</v>
      </c>
      <c r="BH302" t="s">
        <v>11</v>
      </c>
      <c r="BI302" t="s">
        <v>15</v>
      </c>
      <c r="BJ302" t="s">
        <v>69</v>
      </c>
      <c r="BK302">
        <v>6</v>
      </c>
      <c r="BL302" s="254">
        <v>58.4660676693724</v>
      </c>
      <c r="BM302" s="81">
        <v>38.333066769932003</v>
      </c>
      <c r="BN302" s="81">
        <v>22.999840061959201</v>
      </c>
      <c r="BO302" s="81">
        <v>58.4660676693724</v>
      </c>
      <c r="BP302" s="81">
        <v>38.333066769932003</v>
      </c>
      <c r="BQ302" s="81">
        <v>22.999840061959201</v>
      </c>
      <c r="BR302" s="81">
        <v>58.4660676693724</v>
      </c>
      <c r="BS302" s="81">
        <v>38.333066769932003</v>
      </c>
      <c r="BT302" s="81">
        <v>22.999840061959201</v>
      </c>
      <c r="BU302" s="81">
        <v>897.85134999477498</v>
      </c>
      <c r="BV302" s="81">
        <f t="shared" si="48"/>
        <v>269.3554049984325</v>
      </c>
      <c r="BW302">
        <f t="shared" si="49"/>
        <v>83.522953813389151</v>
      </c>
      <c r="BX302" s="255">
        <f t="shared" si="50"/>
        <v>0.31008456583180577</v>
      </c>
      <c r="BY302" s="255"/>
    </row>
    <row r="303" spans="58:77" x14ac:dyDescent="0.25">
      <c r="BF303">
        <v>300</v>
      </c>
      <c r="BG303">
        <v>140</v>
      </c>
      <c r="BH303" t="s">
        <v>11</v>
      </c>
      <c r="BI303" t="s">
        <v>15</v>
      </c>
      <c r="BJ303" t="s">
        <v>71</v>
      </c>
      <c r="BK303">
        <v>18</v>
      </c>
      <c r="BL303" s="254">
        <v>346.58813980456898</v>
      </c>
      <c r="BM303" s="81">
        <v>216.43630000538499</v>
      </c>
      <c r="BN303" s="81">
        <v>129.86178000323099</v>
      </c>
      <c r="BO303" s="81">
        <v>346.58813980456898</v>
      </c>
      <c r="BP303" s="81">
        <v>216.43630000538499</v>
      </c>
      <c r="BQ303" s="81">
        <v>129.86178000323099</v>
      </c>
      <c r="BR303" s="81">
        <v>346.58813980456898</v>
      </c>
      <c r="BS303" s="81">
        <v>216.43630000538499</v>
      </c>
      <c r="BT303" s="81">
        <v>129.86178000323099</v>
      </c>
      <c r="BU303" s="81">
        <v>8692.6169000503305</v>
      </c>
      <c r="BV303" s="81">
        <f t="shared" si="48"/>
        <v>2607.7850700150989</v>
      </c>
      <c r="BW303">
        <f t="shared" si="49"/>
        <v>495.12591400652713</v>
      </c>
      <c r="BX303" s="255">
        <f t="shared" si="50"/>
        <v>0.18986454048671289</v>
      </c>
      <c r="BY303" s="255"/>
    </row>
    <row r="304" spans="58:77" x14ac:dyDescent="0.25">
      <c r="BF304">
        <v>301</v>
      </c>
      <c r="BG304">
        <v>140</v>
      </c>
      <c r="BH304" t="s">
        <v>11</v>
      </c>
      <c r="BI304" t="s">
        <v>15</v>
      </c>
      <c r="BJ304" t="s">
        <v>73</v>
      </c>
      <c r="BK304">
        <v>9</v>
      </c>
      <c r="BL304" s="254">
        <v>223.90804641667401</v>
      </c>
      <c r="BM304" s="81">
        <v>129.63851694282701</v>
      </c>
      <c r="BN304" s="81">
        <v>77.783110165696598</v>
      </c>
      <c r="BO304" s="81">
        <v>223.90804641667401</v>
      </c>
      <c r="BP304" s="81">
        <v>129.63851694282701</v>
      </c>
      <c r="BQ304" s="81">
        <v>77.783110165696598</v>
      </c>
      <c r="BR304" s="81">
        <v>223.90804641667401</v>
      </c>
      <c r="BS304" s="81">
        <v>129.63851694282701</v>
      </c>
      <c r="BT304" s="81">
        <v>77.783110165696598</v>
      </c>
      <c r="BU304" s="81">
        <v>3847.3095500311802</v>
      </c>
      <c r="BV304" s="81">
        <f t="shared" si="48"/>
        <v>1154.1928650093539</v>
      </c>
      <c r="BW304">
        <f t="shared" si="49"/>
        <v>319.86863773810575</v>
      </c>
      <c r="BX304" s="255">
        <f t="shared" si="50"/>
        <v>0.27713621131725974</v>
      </c>
      <c r="BY304" s="255"/>
    </row>
    <row r="305" spans="58:77" x14ac:dyDescent="0.25">
      <c r="BF305">
        <v>302</v>
      </c>
      <c r="BG305">
        <v>140</v>
      </c>
      <c r="BH305" t="s">
        <v>12</v>
      </c>
      <c r="BI305" t="s">
        <v>7</v>
      </c>
      <c r="BJ305" t="s">
        <v>44</v>
      </c>
      <c r="BK305">
        <v>512</v>
      </c>
      <c r="BL305" s="254">
        <v>13075.1366547121</v>
      </c>
      <c r="BM305" s="81">
        <v>7886.2816569963497</v>
      </c>
      <c r="BN305" s="81">
        <v>4736.0313832620604</v>
      </c>
      <c r="BO305" s="81">
        <v>13126.331774512601</v>
      </c>
      <c r="BP305" s="81">
        <v>7891.9935659965804</v>
      </c>
      <c r="BQ305" s="81">
        <v>4736.0313832620604</v>
      </c>
      <c r="BR305" s="81">
        <v>13132.0436835129</v>
      </c>
      <c r="BS305" s="81">
        <v>7893.3856387700998</v>
      </c>
      <c r="BT305" s="81">
        <v>4736.0313832620604</v>
      </c>
      <c r="BU305" s="81">
        <v>228645.440100084</v>
      </c>
      <c r="BV305" s="81">
        <f t="shared" si="48"/>
        <v>68593.632030025197</v>
      </c>
      <c r="BW305">
        <f t="shared" si="49"/>
        <v>18678.766649588713</v>
      </c>
      <c r="BX305" s="255">
        <f t="shared" si="50"/>
        <v>0.27231050604540863</v>
      </c>
      <c r="BY305" s="255"/>
    </row>
    <row r="306" spans="58:77" x14ac:dyDescent="0.25">
      <c r="BF306">
        <v>303</v>
      </c>
      <c r="BG306">
        <v>140</v>
      </c>
      <c r="BH306" t="s">
        <v>12</v>
      </c>
      <c r="BI306" t="s">
        <v>7</v>
      </c>
      <c r="BJ306" t="s">
        <v>52</v>
      </c>
      <c r="BK306">
        <v>2273</v>
      </c>
      <c r="BL306" s="254">
        <v>32175.430731080301</v>
      </c>
      <c r="BM306" s="81">
        <v>14052.8083232279</v>
      </c>
      <c r="BN306" s="81">
        <v>8431.6849939367494</v>
      </c>
      <c r="BO306" s="81">
        <v>32245.637823181201</v>
      </c>
      <c r="BP306" s="81">
        <v>14052.8083232279</v>
      </c>
      <c r="BQ306" s="81">
        <v>8431.6849939367494</v>
      </c>
      <c r="BR306" s="81">
        <v>32252.398157180902</v>
      </c>
      <c r="BS306" s="81">
        <v>14052.8083232279</v>
      </c>
      <c r="BT306" s="81">
        <v>8431.6849939367494</v>
      </c>
      <c r="BU306" s="81">
        <v>738921.90375011496</v>
      </c>
      <c r="BV306" s="81">
        <f t="shared" si="48"/>
        <v>221676.57112503448</v>
      </c>
      <c r="BW306">
        <f t="shared" si="49"/>
        <v>45964.901044400431</v>
      </c>
      <c r="BX306" s="255">
        <f t="shared" si="50"/>
        <v>0.20735119102178093</v>
      </c>
      <c r="BY306" s="255"/>
    </row>
    <row r="307" spans="58:77" x14ac:dyDescent="0.25">
      <c r="BF307">
        <v>304</v>
      </c>
      <c r="BG307">
        <v>140</v>
      </c>
      <c r="BH307" t="s">
        <v>12</v>
      </c>
      <c r="BI307" t="s">
        <v>7</v>
      </c>
      <c r="BJ307" t="s">
        <v>61</v>
      </c>
      <c r="BK307">
        <v>1272</v>
      </c>
      <c r="BL307" s="254">
        <v>33960.712019855397</v>
      </c>
      <c r="BM307" s="81">
        <v>17171.789313822301</v>
      </c>
      <c r="BN307" s="81">
        <v>10303.0735882934</v>
      </c>
      <c r="BO307" s="81">
        <v>34066.820410482098</v>
      </c>
      <c r="BP307" s="81">
        <v>17171.789313822301</v>
      </c>
      <c r="BQ307" s="81">
        <v>10303.0735882934</v>
      </c>
      <c r="BR307" s="81">
        <v>34136.615588465997</v>
      </c>
      <c r="BS307" s="81">
        <v>17171.789313822301</v>
      </c>
      <c r="BT307" s="81">
        <v>10303.0735882934</v>
      </c>
      <c r="BU307" s="81">
        <v>431477.872249145</v>
      </c>
      <c r="BV307" s="81">
        <f t="shared" si="48"/>
        <v>129443.3616747435</v>
      </c>
      <c r="BW307">
        <f t="shared" si="49"/>
        <v>48515.302885507714</v>
      </c>
      <c r="BX307" s="255">
        <f t="shared" si="50"/>
        <v>0.37479946640611572</v>
      </c>
      <c r="BY307" s="255"/>
    </row>
    <row r="308" spans="58:77" x14ac:dyDescent="0.25">
      <c r="BF308">
        <v>305</v>
      </c>
      <c r="BG308">
        <v>140</v>
      </c>
      <c r="BH308" t="s">
        <v>12</v>
      </c>
      <c r="BI308" t="s">
        <v>7</v>
      </c>
      <c r="BJ308" t="s">
        <v>63</v>
      </c>
      <c r="BK308">
        <v>661</v>
      </c>
      <c r="BL308" s="254">
        <v>33243.626358359201</v>
      </c>
      <c r="BM308" s="81">
        <v>16571.604344809399</v>
      </c>
      <c r="BN308" s="81">
        <v>9963.6694681724002</v>
      </c>
      <c r="BO308" s="81">
        <v>33364.250320607498</v>
      </c>
      <c r="BP308" s="81">
        <v>16590.419753787301</v>
      </c>
      <c r="BQ308" s="81">
        <v>9971.6887311953997</v>
      </c>
      <c r="BR308" s="81">
        <v>33423.138843721703</v>
      </c>
      <c r="BS308" s="81">
        <v>16606.115780287299</v>
      </c>
      <c r="BT308" s="81">
        <v>9974.4337986957707</v>
      </c>
      <c r="BU308" s="81">
        <v>390489.74585033901</v>
      </c>
      <c r="BV308" s="81">
        <f t="shared" si="48"/>
        <v>117146.9237551017</v>
      </c>
      <c r="BW308">
        <f t="shared" si="49"/>
        <v>47490.894797656001</v>
      </c>
      <c r="BX308" s="255">
        <f t="shared" si="50"/>
        <v>0.40539600422574301</v>
      </c>
      <c r="BY308" s="255"/>
    </row>
    <row r="309" spans="58:77" x14ac:dyDescent="0.25">
      <c r="BF309">
        <v>306</v>
      </c>
      <c r="BG309">
        <v>140</v>
      </c>
      <c r="BH309" t="s">
        <v>12</v>
      </c>
      <c r="BI309" t="s">
        <v>7</v>
      </c>
      <c r="BJ309" t="s">
        <v>65</v>
      </c>
      <c r="BK309">
        <v>920</v>
      </c>
      <c r="BL309" s="254">
        <v>64580.562058602503</v>
      </c>
      <c r="BM309" s="81">
        <v>33054.693526552001</v>
      </c>
      <c r="BN309" s="81">
        <v>19914.132580593599</v>
      </c>
      <c r="BO309" s="81">
        <v>65186.063248980099</v>
      </c>
      <c r="BP309" s="81">
        <v>33131.120100656299</v>
      </c>
      <c r="BQ309" s="81">
        <v>19973.2334475932</v>
      </c>
      <c r="BR309" s="81">
        <v>65532.863061245</v>
      </c>
      <c r="BS309" s="81">
        <v>33190.220967656001</v>
      </c>
      <c r="BT309" s="81">
        <v>19994.985396218999</v>
      </c>
      <c r="BU309" s="81">
        <v>814079.27985086199</v>
      </c>
      <c r="BV309" s="81">
        <f t="shared" si="48"/>
        <v>244223.78395525858</v>
      </c>
      <c r="BW309">
        <f t="shared" si="49"/>
        <v>92257.94579800358</v>
      </c>
      <c r="BX309" s="255">
        <f t="shared" si="50"/>
        <v>0.37775987376767978</v>
      </c>
      <c r="BY309" s="255"/>
    </row>
    <row r="310" spans="58:77" x14ac:dyDescent="0.25">
      <c r="BF310">
        <v>307</v>
      </c>
      <c r="BG310">
        <v>140</v>
      </c>
      <c r="BH310" t="s">
        <v>12</v>
      </c>
      <c r="BI310" t="s">
        <v>7</v>
      </c>
      <c r="BJ310" t="s">
        <v>67</v>
      </c>
      <c r="BK310">
        <v>361</v>
      </c>
      <c r="BL310" s="254">
        <v>30055.478742698</v>
      </c>
      <c r="BM310" s="81">
        <v>18067.691667202798</v>
      </c>
      <c r="BN310" s="81">
        <v>10854.5062467312</v>
      </c>
      <c r="BO310" s="81">
        <v>30160.214671944399</v>
      </c>
      <c r="BP310" s="81">
        <v>18090.843744552101</v>
      </c>
      <c r="BQ310" s="81">
        <v>10854.5062467312</v>
      </c>
      <c r="BR310" s="81">
        <v>30226.2508519435</v>
      </c>
      <c r="BS310" s="81">
        <v>18090.843744552101</v>
      </c>
      <c r="BT310" s="81">
        <v>10854.5062467312</v>
      </c>
      <c r="BU310" s="81">
        <v>393165.861949588</v>
      </c>
      <c r="BV310" s="81">
        <f t="shared" si="48"/>
        <v>117949.7585848764</v>
      </c>
      <c r="BW310">
        <f t="shared" si="49"/>
        <v>42936.398203854289</v>
      </c>
      <c r="BX310" s="255">
        <f t="shared" si="50"/>
        <v>0.36402277307721104</v>
      </c>
      <c r="BY310" s="255"/>
    </row>
    <row r="311" spans="58:77" x14ac:dyDescent="0.25">
      <c r="BF311">
        <v>308</v>
      </c>
      <c r="BG311">
        <v>140</v>
      </c>
      <c r="BH311" t="s">
        <v>12</v>
      </c>
      <c r="BI311" t="s">
        <v>7</v>
      </c>
      <c r="BJ311" t="s">
        <v>69</v>
      </c>
      <c r="BK311">
        <v>1236</v>
      </c>
      <c r="BL311" s="254">
        <v>42972.488873112197</v>
      </c>
      <c r="BM311" s="81">
        <v>28252.1569440196</v>
      </c>
      <c r="BN311" s="81">
        <v>16986.130159775599</v>
      </c>
      <c r="BO311" s="81">
        <v>43051.309370407398</v>
      </c>
      <c r="BP311" s="81">
        <v>28303.110055948899</v>
      </c>
      <c r="BQ311" s="81">
        <v>16989.773642771401</v>
      </c>
      <c r="BR311" s="81">
        <v>43119.459802405298</v>
      </c>
      <c r="BS311" s="81">
        <v>28310.216932959502</v>
      </c>
      <c r="BT311" s="81">
        <v>16992.9917737711</v>
      </c>
      <c r="BU311" s="81">
        <v>538131.28199952899</v>
      </c>
      <c r="BV311" s="81">
        <f t="shared" si="48"/>
        <v>161439.38459985869</v>
      </c>
      <c r="BW311">
        <f t="shared" si="49"/>
        <v>61389.269818731715</v>
      </c>
      <c r="BX311" s="255">
        <f t="shared" si="50"/>
        <v>0.3802620405850175</v>
      </c>
      <c r="BY311" s="255"/>
    </row>
    <row r="312" spans="58:77" x14ac:dyDescent="0.25">
      <c r="BF312">
        <v>309</v>
      </c>
      <c r="BG312">
        <v>140</v>
      </c>
      <c r="BH312" t="s">
        <v>12</v>
      </c>
      <c r="BI312" t="s">
        <v>7</v>
      </c>
      <c r="BJ312" t="s">
        <v>71</v>
      </c>
      <c r="BK312">
        <v>380</v>
      </c>
      <c r="BL312" s="254">
        <v>10218.5497663761</v>
      </c>
      <c r="BM312" s="81">
        <v>6395.9494416867601</v>
      </c>
      <c r="BN312" s="81">
        <v>3837.5696650120499</v>
      </c>
      <c r="BO312" s="81">
        <v>10242.0907177915</v>
      </c>
      <c r="BP312" s="81">
        <v>6395.9494416867601</v>
      </c>
      <c r="BQ312" s="81">
        <v>3837.5696650120499</v>
      </c>
      <c r="BR312" s="81">
        <v>10242.0907177915</v>
      </c>
      <c r="BS312" s="81">
        <v>6395.9494416867601</v>
      </c>
      <c r="BT312" s="81">
        <v>3837.5696650120499</v>
      </c>
      <c r="BU312" s="81">
        <v>181106.948900416</v>
      </c>
      <c r="BV312" s="81">
        <f t="shared" si="48"/>
        <v>54332.084670124801</v>
      </c>
      <c r="BW312">
        <f t="shared" si="49"/>
        <v>14597.928237680144</v>
      </c>
      <c r="BX312" s="255">
        <f t="shared" si="50"/>
        <v>0.26867970051786</v>
      </c>
      <c r="BY312" s="255"/>
    </row>
    <row r="313" spans="58:77" x14ac:dyDescent="0.25">
      <c r="BF313">
        <v>310</v>
      </c>
      <c r="BG313">
        <v>140</v>
      </c>
      <c r="BH313" t="s">
        <v>12</v>
      </c>
      <c r="BI313" t="s">
        <v>7</v>
      </c>
      <c r="BJ313" t="s">
        <v>73</v>
      </c>
      <c r="BK313">
        <v>202</v>
      </c>
      <c r="BL313" s="254">
        <v>4457.82967922637</v>
      </c>
      <c r="BM313" s="81">
        <v>2580.9989307985502</v>
      </c>
      <c r="BN313" s="81">
        <v>1548.5993584791199</v>
      </c>
      <c r="BO313" s="81">
        <v>4457.82967922637</v>
      </c>
      <c r="BP313" s="81">
        <v>2580.9989307985502</v>
      </c>
      <c r="BQ313" s="81">
        <v>1548.5993584791199</v>
      </c>
      <c r="BR313" s="81">
        <v>4457.82967922637</v>
      </c>
      <c r="BS313" s="81">
        <v>2580.9989307985502</v>
      </c>
      <c r="BT313" s="81">
        <v>1548.5993584791199</v>
      </c>
      <c r="BU313" s="81">
        <v>104888.330150029</v>
      </c>
      <c r="BV313" s="81">
        <f t="shared" si="48"/>
        <v>31466.499045008699</v>
      </c>
      <c r="BW313">
        <f t="shared" si="49"/>
        <v>6368.3281131805288</v>
      </c>
      <c r="BX313" s="255">
        <f t="shared" si="50"/>
        <v>0.20238438677501017</v>
      </c>
      <c r="BY313" s="255"/>
    </row>
    <row r="314" spans="58:77" x14ac:dyDescent="0.25">
      <c r="BF314">
        <v>311</v>
      </c>
      <c r="BG314">
        <v>140</v>
      </c>
      <c r="BH314" t="s">
        <v>12</v>
      </c>
      <c r="BI314" t="s">
        <v>15</v>
      </c>
      <c r="BJ314" t="s">
        <v>44</v>
      </c>
      <c r="BK314">
        <v>938</v>
      </c>
      <c r="BL314" s="254">
        <v>33451.729270083502</v>
      </c>
      <c r="BM314" s="81">
        <v>20103.224000681701</v>
      </c>
      <c r="BN314" s="81">
        <v>12076.0964989759</v>
      </c>
      <c r="BO314" s="81">
        <v>33463.557418583398</v>
      </c>
      <c r="BP314" s="81">
        <v>20115.0521491816</v>
      </c>
      <c r="BQ314" s="81">
        <v>12077.1084093312</v>
      </c>
      <c r="BR314" s="81">
        <v>33475.385567083402</v>
      </c>
      <c r="BS314" s="81">
        <v>20126.827498293202</v>
      </c>
      <c r="BT314" s="81">
        <v>12077.1084093312</v>
      </c>
      <c r="BU314" s="81">
        <v>602949.04729957704</v>
      </c>
      <c r="BV314" s="81">
        <f t="shared" si="48"/>
        <v>180884.71418987311</v>
      </c>
      <c r="BW314">
        <f t="shared" si="49"/>
        <v>47788.18467154786</v>
      </c>
      <c r="BX314" s="255">
        <f t="shared" si="50"/>
        <v>0.26419139331687819</v>
      </c>
      <c r="BY314" s="255"/>
    </row>
    <row r="315" spans="58:77" x14ac:dyDescent="0.25">
      <c r="BF315">
        <v>312</v>
      </c>
      <c r="BG315">
        <v>140</v>
      </c>
      <c r="BH315" t="s">
        <v>12</v>
      </c>
      <c r="BI315" t="s">
        <v>15</v>
      </c>
      <c r="BJ315" t="s">
        <v>52</v>
      </c>
      <c r="BK315">
        <v>5723</v>
      </c>
      <c r="BL315" s="254">
        <v>85944.154103532594</v>
      </c>
      <c r="BM315" s="81">
        <v>37446.267353601099</v>
      </c>
      <c r="BN315" s="81">
        <v>22470.443493960302</v>
      </c>
      <c r="BO315" s="81">
        <v>85949.964324693399</v>
      </c>
      <c r="BP315" s="81">
        <v>37448.503255100797</v>
      </c>
      <c r="BQ315" s="81">
        <v>22472.679395459902</v>
      </c>
      <c r="BR315" s="81">
        <v>85953.491602095906</v>
      </c>
      <c r="BS315" s="81">
        <v>37450.739156600503</v>
      </c>
      <c r="BT315" s="81">
        <v>22474.9152969596</v>
      </c>
      <c r="BU315" s="81">
        <v>2288355.60229907</v>
      </c>
      <c r="BV315" s="81">
        <f t="shared" si="48"/>
        <v>686506.68068972102</v>
      </c>
      <c r="BW315">
        <f t="shared" si="49"/>
        <v>122777.36300504657</v>
      </c>
      <c r="BX315" s="255">
        <f t="shared" si="50"/>
        <v>0.17884365361411245</v>
      </c>
      <c r="BY315" s="255"/>
    </row>
    <row r="316" spans="58:77" x14ac:dyDescent="0.25">
      <c r="BF316">
        <v>313</v>
      </c>
      <c r="BG316">
        <v>140</v>
      </c>
      <c r="BH316" t="s">
        <v>12</v>
      </c>
      <c r="BI316" t="s">
        <v>15</v>
      </c>
      <c r="BJ316" t="s">
        <v>61</v>
      </c>
      <c r="BK316">
        <v>2724</v>
      </c>
      <c r="BL316" s="254">
        <v>49319.613307409803</v>
      </c>
      <c r="BM316" s="81">
        <v>24775.123657223699</v>
      </c>
      <c r="BN316" s="81">
        <v>14865.0741943342</v>
      </c>
      <c r="BO316" s="81">
        <v>49319.613307409803</v>
      </c>
      <c r="BP316" s="81">
        <v>24775.123657223699</v>
      </c>
      <c r="BQ316" s="81">
        <v>14865.0741943342</v>
      </c>
      <c r="BR316" s="81">
        <v>49319.613307409803</v>
      </c>
      <c r="BS316" s="81">
        <v>24775.123657223699</v>
      </c>
      <c r="BT316" s="81">
        <v>14865.0741943342</v>
      </c>
      <c r="BU316" s="81">
        <v>817653.75204984704</v>
      </c>
      <c r="BV316" s="81">
        <f t="shared" si="48"/>
        <v>245296.1256149541</v>
      </c>
      <c r="BW316">
        <f t="shared" si="49"/>
        <v>70456.590439156862</v>
      </c>
      <c r="BX316" s="255">
        <f t="shared" si="50"/>
        <v>0.28723075125024145</v>
      </c>
      <c r="BY316" s="255"/>
    </row>
    <row r="317" spans="58:77" x14ac:dyDescent="0.25">
      <c r="BF317">
        <v>314</v>
      </c>
      <c r="BG317">
        <v>140</v>
      </c>
      <c r="BH317" t="s">
        <v>12</v>
      </c>
      <c r="BI317" t="s">
        <v>15</v>
      </c>
      <c r="BJ317" t="s">
        <v>63</v>
      </c>
      <c r="BK317">
        <v>915</v>
      </c>
      <c r="BL317" s="254">
        <v>30957.3070723331</v>
      </c>
      <c r="BM317" s="81">
        <v>15327.9679151414</v>
      </c>
      <c r="BN317" s="81">
        <v>9196.7807490848609</v>
      </c>
      <c r="BO317" s="81">
        <v>30961.513880864099</v>
      </c>
      <c r="BP317" s="81">
        <v>15327.9679151414</v>
      </c>
      <c r="BQ317" s="81">
        <v>9196.7807490848609</v>
      </c>
      <c r="BR317" s="81">
        <v>30961.513880864099</v>
      </c>
      <c r="BS317" s="81">
        <v>15327.9679151414</v>
      </c>
      <c r="BT317" s="81">
        <v>9196.7807490848609</v>
      </c>
      <c r="BU317" s="81">
        <v>471687.26069922</v>
      </c>
      <c r="BV317" s="81">
        <f t="shared" si="48"/>
        <v>141506.17820976599</v>
      </c>
      <c r="BW317">
        <f t="shared" si="49"/>
        <v>44224.724389047289</v>
      </c>
      <c r="BX317" s="255">
        <f t="shared" si="50"/>
        <v>0.31252857612682766</v>
      </c>
      <c r="BY317" s="255"/>
    </row>
    <row r="318" spans="58:77" x14ac:dyDescent="0.25">
      <c r="BF318">
        <v>315</v>
      </c>
      <c r="BG318">
        <v>140</v>
      </c>
      <c r="BH318" t="s">
        <v>12</v>
      </c>
      <c r="BI318" t="s">
        <v>15</v>
      </c>
      <c r="BJ318" t="s">
        <v>65</v>
      </c>
      <c r="BK318">
        <v>1082</v>
      </c>
      <c r="BL318" s="254">
        <v>44381.7691641778</v>
      </c>
      <c r="BM318" s="81">
        <v>22484.269072417901</v>
      </c>
      <c r="BN318" s="81">
        <v>13490.561443450801</v>
      </c>
      <c r="BO318" s="81">
        <v>44600.736783640001</v>
      </c>
      <c r="BP318" s="81">
        <v>22484.269072417901</v>
      </c>
      <c r="BQ318" s="81">
        <v>13490.561443450801</v>
      </c>
      <c r="BR318" s="81">
        <v>44682.727802957103</v>
      </c>
      <c r="BS318" s="81">
        <v>22484.269072417901</v>
      </c>
      <c r="BT318" s="81">
        <v>13490.561443450801</v>
      </c>
      <c r="BU318" s="81">
        <v>790489.16385024297</v>
      </c>
      <c r="BV318" s="81">
        <f t="shared" si="48"/>
        <v>237146.74915507287</v>
      </c>
      <c r="BW318">
        <f t="shared" si="49"/>
        <v>63402.527377396858</v>
      </c>
      <c r="BX318" s="255">
        <f t="shared" si="50"/>
        <v>0.26735566733802135</v>
      </c>
      <c r="BY318" s="255"/>
    </row>
    <row r="319" spans="58:77" x14ac:dyDescent="0.25">
      <c r="BF319">
        <v>316</v>
      </c>
      <c r="BG319">
        <v>140</v>
      </c>
      <c r="BH319" t="s">
        <v>12</v>
      </c>
      <c r="BI319" t="s">
        <v>15</v>
      </c>
      <c r="BJ319" t="s">
        <v>67</v>
      </c>
      <c r="BK319">
        <v>280</v>
      </c>
      <c r="BL319" s="254">
        <v>14491.2270442111</v>
      </c>
      <c r="BM319" s="81">
        <v>8709.0373173977605</v>
      </c>
      <c r="BN319" s="81">
        <v>5225.4223904386599</v>
      </c>
      <c r="BO319" s="81">
        <v>14551.7731662104</v>
      </c>
      <c r="BP319" s="81">
        <v>8709.0373173977605</v>
      </c>
      <c r="BQ319" s="81">
        <v>5225.4223904386599</v>
      </c>
      <c r="BR319" s="81">
        <v>14570.3448704774</v>
      </c>
      <c r="BS319" s="81">
        <v>8709.0373173977605</v>
      </c>
      <c r="BT319" s="81">
        <v>5225.4223904386599</v>
      </c>
      <c r="BU319" s="81">
        <v>239544.944849814</v>
      </c>
      <c r="BV319" s="81">
        <f t="shared" si="48"/>
        <v>71863.483454944202</v>
      </c>
      <c r="BW319">
        <f t="shared" si="49"/>
        <v>20701.752920301573</v>
      </c>
      <c r="BX319" s="255">
        <f t="shared" si="50"/>
        <v>0.28807054605529692</v>
      </c>
      <c r="BY319" s="255"/>
    </row>
    <row r="320" spans="58:77" x14ac:dyDescent="0.25">
      <c r="BF320">
        <v>317</v>
      </c>
      <c r="BG320">
        <v>140</v>
      </c>
      <c r="BH320" t="s">
        <v>12</v>
      </c>
      <c r="BI320" t="s">
        <v>15</v>
      </c>
      <c r="BJ320" t="s">
        <v>69</v>
      </c>
      <c r="BK320">
        <v>1511</v>
      </c>
      <c r="BL320" s="254">
        <v>55830.031520710603</v>
      </c>
      <c r="BM320" s="81">
        <v>36686.679346982499</v>
      </c>
      <c r="BN320" s="81">
        <v>22037.606397264699</v>
      </c>
      <c r="BO320" s="81">
        <v>55913.614805065197</v>
      </c>
      <c r="BP320" s="81">
        <v>36714.843831442202</v>
      </c>
      <c r="BQ320" s="81">
        <v>22052.042773143599</v>
      </c>
      <c r="BR320" s="81">
        <v>55975.7854453119</v>
      </c>
      <c r="BS320" s="81">
        <v>36729.343995441297</v>
      </c>
      <c r="BT320" s="81">
        <v>22064.391739317602</v>
      </c>
      <c r="BU320" s="81">
        <v>791607.20024963201</v>
      </c>
      <c r="BV320" s="81">
        <f t="shared" si="48"/>
        <v>237482.1600748896</v>
      </c>
      <c r="BW320">
        <f t="shared" si="49"/>
        <v>79757.187886729444</v>
      </c>
      <c r="BX320" s="255">
        <f t="shared" si="50"/>
        <v>0.33584496562427318</v>
      </c>
      <c r="BY320" s="255"/>
    </row>
    <row r="321" spans="58:77" x14ac:dyDescent="0.25">
      <c r="BF321">
        <v>318</v>
      </c>
      <c r="BG321">
        <v>140</v>
      </c>
      <c r="BH321" t="s">
        <v>12</v>
      </c>
      <c r="BI321" t="s">
        <v>15</v>
      </c>
      <c r="BJ321" t="s">
        <v>71</v>
      </c>
      <c r="BK321">
        <v>733</v>
      </c>
      <c r="BL321" s="254">
        <v>20166.845144686598</v>
      </c>
      <c r="BM321" s="81">
        <v>12613.1224088417</v>
      </c>
      <c r="BN321" s="81">
        <v>7572.93488630503</v>
      </c>
      <c r="BO321" s="81">
        <v>20194.508234936598</v>
      </c>
      <c r="BP321" s="81">
        <v>12617.3402763417</v>
      </c>
      <c r="BQ321" s="81">
        <v>7573.67358609438</v>
      </c>
      <c r="BR321" s="81">
        <v>20198.7261024365</v>
      </c>
      <c r="BS321" s="81">
        <v>12621.558143841699</v>
      </c>
      <c r="BT321" s="81">
        <v>7573.67358609438</v>
      </c>
      <c r="BU321" s="81">
        <v>400110.32860029698</v>
      </c>
      <c r="BV321" s="81">
        <f t="shared" si="48"/>
        <v>120033.09858008909</v>
      </c>
      <c r="BW321">
        <f t="shared" si="49"/>
        <v>28809.778778123713</v>
      </c>
      <c r="BX321" s="255">
        <f t="shared" si="50"/>
        <v>0.2400152884406388</v>
      </c>
      <c r="BY321" s="255"/>
    </row>
    <row r="322" spans="58:77" x14ac:dyDescent="0.25">
      <c r="BF322">
        <v>319</v>
      </c>
      <c r="BG322">
        <v>140</v>
      </c>
      <c r="BH322" t="s">
        <v>12</v>
      </c>
      <c r="BI322" t="s">
        <v>15</v>
      </c>
      <c r="BJ322" t="s">
        <v>73</v>
      </c>
      <c r="BK322">
        <v>328</v>
      </c>
      <c r="BL322" s="254">
        <v>7332.9715559811302</v>
      </c>
      <c r="BM322" s="81">
        <v>4247.05339888046</v>
      </c>
      <c r="BN322" s="81">
        <v>2548.2320393282798</v>
      </c>
      <c r="BO322" s="81">
        <v>7335.392690353</v>
      </c>
      <c r="BP322" s="81">
        <v>4247.05339888046</v>
      </c>
      <c r="BQ322" s="81">
        <v>2548.2320393282798</v>
      </c>
      <c r="BR322" s="81">
        <v>7335.392690353</v>
      </c>
      <c r="BS322" s="81">
        <v>4247.05339888046</v>
      </c>
      <c r="BT322" s="81">
        <v>2548.2320393282798</v>
      </c>
      <c r="BU322" s="81">
        <v>190550.916900137</v>
      </c>
      <c r="BV322" s="81">
        <f t="shared" si="48"/>
        <v>57165.275070041098</v>
      </c>
      <c r="BW322">
        <f t="shared" si="49"/>
        <v>10475.673651401616</v>
      </c>
      <c r="BX322" s="255">
        <f t="shared" si="50"/>
        <v>0.1832523964691225</v>
      </c>
      <c r="BY322" s="255"/>
    </row>
    <row r="323" spans="58:77" x14ac:dyDescent="0.25">
      <c r="BF323">
        <v>320</v>
      </c>
      <c r="BG323">
        <v>140</v>
      </c>
      <c r="BH323" t="s">
        <v>13</v>
      </c>
      <c r="BI323" t="s">
        <v>7</v>
      </c>
      <c r="BJ323" t="s">
        <v>44</v>
      </c>
      <c r="BK323">
        <v>128</v>
      </c>
      <c r="BL323" s="254">
        <v>4173.1719571669801</v>
      </c>
      <c r="BM323" s="81">
        <v>2506.1501792028198</v>
      </c>
      <c r="BN323" s="81">
        <v>1503.6901075216899</v>
      </c>
      <c r="BO323" s="81">
        <v>4173.1719571669801</v>
      </c>
      <c r="BP323" s="81">
        <v>2506.1501792028198</v>
      </c>
      <c r="BQ323" s="81">
        <v>1503.6901075216899</v>
      </c>
      <c r="BR323" s="81">
        <v>4173.1719571669801</v>
      </c>
      <c r="BS323" s="81">
        <v>2506.1501792028198</v>
      </c>
      <c r="BT323" s="81">
        <v>1503.6901075216899</v>
      </c>
      <c r="BU323" s="81">
        <v>83093.544699906503</v>
      </c>
      <c r="BV323" s="81">
        <f t="shared" si="48"/>
        <v>24928.06340997195</v>
      </c>
      <c r="BW323">
        <f t="shared" si="49"/>
        <v>5961.6742245242576</v>
      </c>
      <c r="BX323" s="255">
        <f t="shared" si="50"/>
        <v>0.23915512916015028</v>
      </c>
      <c r="BY323" s="255"/>
    </row>
    <row r="324" spans="58:77" x14ac:dyDescent="0.25">
      <c r="BF324">
        <v>321</v>
      </c>
      <c r="BG324">
        <v>140</v>
      </c>
      <c r="BH324" t="s">
        <v>13</v>
      </c>
      <c r="BI324" t="s">
        <v>7</v>
      </c>
      <c r="BJ324" t="s">
        <v>52</v>
      </c>
      <c r="BK324">
        <v>603</v>
      </c>
      <c r="BL324" s="254">
        <v>7283.5372632114404</v>
      </c>
      <c r="BM324" s="81">
        <v>3176.7858447276399</v>
      </c>
      <c r="BN324" s="81">
        <v>1906.0715068365901</v>
      </c>
      <c r="BO324" s="81">
        <v>7289.82388699065</v>
      </c>
      <c r="BP324" s="81">
        <v>3176.7858447276399</v>
      </c>
      <c r="BQ324" s="81">
        <v>1906.0715068365901</v>
      </c>
      <c r="BR324" s="81">
        <v>7292.2951841350696</v>
      </c>
      <c r="BS324" s="81">
        <v>3176.7858447276399</v>
      </c>
      <c r="BT324" s="81">
        <v>1906.0715068365901</v>
      </c>
      <c r="BU324" s="81">
        <v>143074.52094981199</v>
      </c>
      <c r="BV324" s="81">
        <f t="shared" si="48"/>
        <v>42922.356284943598</v>
      </c>
      <c r="BW324">
        <f t="shared" si="49"/>
        <v>10405.053233159202</v>
      </c>
      <c r="BX324" s="255">
        <f t="shared" si="50"/>
        <v>0.24241570439619856</v>
      </c>
      <c r="BY324" s="255"/>
    </row>
    <row r="325" spans="58:77" x14ac:dyDescent="0.25">
      <c r="BF325">
        <v>322</v>
      </c>
      <c r="BG325">
        <v>140</v>
      </c>
      <c r="BH325" t="s">
        <v>13</v>
      </c>
      <c r="BI325" t="s">
        <v>7</v>
      </c>
      <c r="BJ325" t="s">
        <v>61</v>
      </c>
      <c r="BK325">
        <v>278</v>
      </c>
      <c r="BL325" s="254">
        <v>5603.72727418874</v>
      </c>
      <c r="BM325" s="81">
        <v>2814.96603174957</v>
      </c>
      <c r="BN325" s="81">
        <v>1688.97961904974</v>
      </c>
      <c r="BO325" s="81">
        <v>5603.72727418874</v>
      </c>
      <c r="BP325" s="81">
        <v>2814.96603174957</v>
      </c>
      <c r="BQ325" s="81">
        <v>1688.97961904974</v>
      </c>
      <c r="BR325" s="81">
        <v>5603.72727418874</v>
      </c>
      <c r="BS325" s="81">
        <v>2814.96603174957</v>
      </c>
      <c r="BT325" s="81">
        <v>1688.97961904974</v>
      </c>
      <c r="BU325" s="81">
        <v>80198.314800156804</v>
      </c>
      <c r="BV325" s="81">
        <f t="shared" ref="BV325:BV388" si="51">0.3*BU325</f>
        <v>24059.494440047041</v>
      </c>
      <c r="BW325">
        <f t="shared" ref="BW325:BW388" si="52">BL325/0.7</f>
        <v>8005.3246774124864</v>
      </c>
      <c r="BX325" s="255">
        <f t="shared" ref="BX325:BX388" si="53">BW325/BV325</f>
        <v>0.33273037791216509</v>
      </c>
      <c r="BY325" s="255"/>
    </row>
    <row r="326" spans="58:77" x14ac:dyDescent="0.25">
      <c r="BF326">
        <v>323</v>
      </c>
      <c r="BG326">
        <v>140</v>
      </c>
      <c r="BH326" t="s">
        <v>13</v>
      </c>
      <c r="BI326" t="s">
        <v>7</v>
      </c>
      <c r="BJ326" t="s">
        <v>63</v>
      </c>
      <c r="BK326">
        <v>148</v>
      </c>
      <c r="BL326" s="254">
        <v>5183.0628994304197</v>
      </c>
      <c r="BM326" s="81">
        <v>2565.95404637921</v>
      </c>
      <c r="BN326" s="81">
        <v>1539.57242782752</v>
      </c>
      <c r="BO326" s="81">
        <v>5183.0628994304197</v>
      </c>
      <c r="BP326" s="81">
        <v>2565.95404637921</v>
      </c>
      <c r="BQ326" s="81">
        <v>1539.57242782752</v>
      </c>
      <c r="BR326" s="81">
        <v>5183.0628994304197</v>
      </c>
      <c r="BS326" s="81">
        <v>2565.95404637921</v>
      </c>
      <c r="BT326" s="81">
        <v>1539.57242782752</v>
      </c>
      <c r="BU326" s="81">
        <v>72887.5692000251</v>
      </c>
      <c r="BV326" s="81">
        <f t="shared" si="51"/>
        <v>21866.27076000753</v>
      </c>
      <c r="BW326">
        <f t="shared" si="52"/>
        <v>7404.3755706148859</v>
      </c>
      <c r="BX326" s="255">
        <f t="shared" si="53"/>
        <v>0.33862086735691443</v>
      </c>
      <c r="BY326" s="255"/>
    </row>
    <row r="327" spans="58:77" x14ac:dyDescent="0.25">
      <c r="BF327">
        <v>324</v>
      </c>
      <c r="BG327">
        <v>140</v>
      </c>
      <c r="BH327" t="s">
        <v>13</v>
      </c>
      <c r="BI327" t="s">
        <v>7</v>
      </c>
      <c r="BJ327" t="s">
        <v>65</v>
      </c>
      <c r="BK327">
        <v>192</v>
      </c>
      <c r="BL327" s="254">
        <v>9781.3302892624997</v>
      </c>
      <c r="BM327" s="81">
        <v>4966.2431005429298</v>
      </c>
      <c r="BN327" s="81">
        <v>2979.7458603257501</v>
      </c>
      <c r="BO327" s="81">
        <v>9828.7241392654705</v>
      </c>
      <c r="BP327" s="81">
        <v>4966.2431005429298</v>
      </c>
      <c r="BQ327" s="81">
        <v>2979.7458603257501</v>
      </c>
      <c r="BR327" s="81">
        <v>9872.3497488512294</v>
      </c>
      <c r="BS327" s="81">
        <v>4966.2431005429298</v>
      </c>
      <c r="BT327" s="81">
        <v>2979.7458603257501</v>
      </c>
      <c r="BU327" s="81">
        <v>137259.416799536</v>
      </c>
      <c r="BV327" s="81">
        <f t="shared" si="51"/>
        <v>41177.8250398608</v>
      </c>
      <c r="BW327">
        <f t="shared" si="52"/>
        <v>13973.328984660715</v>
      </c>
      <c r="BX327" s="255">
        <f t="shared" si="53"/>
        <v>0.33934111311450538</v>
      </c>
      <c r="BY327" s="255"/>
    </row>
    <row r="328" spans="58:77" x14ac:dyDescent="0.25">
      <c r="BF328">
        <v>325</v>
      </c>
      <c r="BG328">
        <v>140</v>
      </c>
      <c r="BH328" t="s">
        <v>13</v>
      </c>
      <c r="BI328" t="s">
        <v>7</v>
      </c>
      <c r="BJ328" t="s">
        <v>67</v>
      </c>
      <c r="BK328">
        <v>35</v>
      </c>
      <c r="BL328" s="254">
        <v>2600.2810679239301</v>
      </c>
      <c r="BM328" s="81">
        <v>1554.2490625707701</v>
      </c>
      <c r="BN328" s="81">
        <v>932.54943754246199</v>
      </c>
      <c r="BO328" s="81">
        <v>2600.2810679239301</v>
      </c>
      <c r="BP328" s="81">
        <v>1554.2490625707701</v>
      </c>
      <c r="BQ328" s="81">
        <v>932.54943754246199</v>
      </c>
      <c r="BR328" s="81">
        <v>2600.2810679239301</v>
      </c>
      <c r="BS328" s="81">
        <v>1554.2490625707701</v>
      </c>
      <c r="BT328" s="81">
        <v>932.54943754246199</v>
      </c>
      <c r="BU328" s="81">
        <v>30599.734400112298</v>
      </c>
      <c r="BV328" s="81">
        <f t="shared" si="51"/>
        <v>9179.9203200336888</v>
      </c>
      <c r="BW328">
        <f t="shared" si="52"/>
        <v>3714.6872398913288</v>
      </c>
      <c r="BX328" s="255">
        <f t="shared" si="53"/>
        <v>0.40465353841738971</v>
      </c>
      <c r="BY328" s="255"/>
    </row>
    <row r="329" spans="58:77" x14ac:dyDescent="0.25">
      <c r="BF329">
        <v>326</v>
      </c>
      <c r="BG329">
        <v>140</v>
      </c>
      <c r="BH329" t="s">
        <v>13</v>
      </c>
      <c r="BI329" t="s">
        <v>7</v>
      </c>
      <c r="BJ329" t="s">
        <v>69</v>
      </c>
      <c r="BK329">
        <v>270</v>
      </c>
      <c r="BL329" s="254">
        <v>8804.5441884706306</v>
      </c>
      <c r="BM329" s="81">
        <v>5777.9182773153698</v>
      </c>
      <c r="BN329" s="81">
        <v>3466.7509663892201</v>
      </c>
      <c r="BO329" s="81">
        <v>8812.5524372237196</v>
      </c>
      <c r="BP329" s="81">
        <v>5777.9182773153698</v>
      </c>
      <c r="BQ329" s="81">
        <v>3466.7509663892201</v>
      </c>
      <c r="BR329" s="81">
        <v>8812.5524372237196</v>
      </c>
      <c r="BS329" s="81">
        <v>5777.9182773153698</v>
      </c>
      <c r="BT329" s="81">
        <v>3466.7509663892201</v>
      </c>
      <c r="BU329" s="81">
        <v>114802.38349984599</v>
      </c>
      <c r="BV329" s="81">
        <f t="shared" si="51"/>
        <v>34440.715049953797</v>
      </c>
      <c r="BW329">
        <f t="shared" si="52"/>
        <v>12577.920269243759</v>
      </c>
      <c r="BX329" s="255">
        <f t="shared" si="53"/>
        <v>0.36520496891543586</v>
      </c>
      <c r="BY329" s="255"/>
    </row>
    <row r="330" spans="58:77" x14ac:dyDescent="0.25">
      <c r="BF330">
        <v>327</v>
      </c>
      <c r="BG330">
        <v>140</v>
      </c>
      <c r="BH330" t="s">
        <v>13</v>
      </c>
      <c r="BI330" t="s">
        <v>7</v>
      </c>
      <c r="BJ330" t="s">
        <v>71</v>
      </c>
      <c r="BK330">
        <v>100</v>
      </c>
      <c r="BL330" s="254">
        <v>2726.23958346988</v>
      </c>
      <c r="BM330" s="81">
        <v>1702.47374508302</v>
      </c>
      <c r="BN330" s="81">
        <v>1021.4842470498101</v>
      </c>
      <c r="BO330" s="81">
        <v>2726.23958346988</v>
      </c>
      <c r="BP330" s="81">
        <v>1702.47374508302</v>
      </c>
      <c r="BQ330" s="81">
        <v>1021.4842470498101</v>
      </c>
      <c r="BR330" s="81">
        <v>2726.23958346988</v>
      </c>
      <c r="BS330" s="81">
        <v>1702.47374508302</v>
      </c>
      <c r="BT330" s="81">
        <v>1021.4842470498101</v>
      </c>
      <c r="BU330" s="81">
        <v>58203.488099775903</v>
      </c>
      <c r="BV330" s="81">
        <f t="shared" si="51"/>
        <v>17461.046429932769</v>
      </c>
      <c r="BW330">
        <f t="shared" si="52"/>
        <v>3894.6279763855432</v>
      </c>
      <c r="BX330" s="255">
        <f t="shared" si="53"/>
        <v>0.22304665370508031</v>
      </c>
      <c r="BY330" s="255"/>
    </row>
    <row r="331" spans="58:77" x14ac:dyDescent="0.25">
      <c r="BF331">
        <v>328</v>
      </c>
      <c r="BG331">
        <v>140</v>
      </c>
      <c r="BH331" t="s">
        <v>13</v>
      </c>
      <c r="BI331" t="s">
        <v>7</v>
      </c>
      <c r="BJ331" t="s">
        <v>73</v>
      </c>
      <c r="BK331">
        <v>76</v>
      </c>
      <c r="BL331" s="254">
        <v>1497.1589969251499</v>
      </c>
      <c r="BM331" s="81">
        <v>869.27139945156205</v>
      </c>
      <c r="BN331" s="81">
        <v>521.56283967093702</v>
      </c>
      <c r="BO331" s="81">
        <v>1501.3814215641301</v>
      </c>
      <c r="BP331" s="81">
        <v>869.27139945156205</v>
      </c>
      <c r="BQ331" s="81">
        <v>521.56283967093702</v>
      </c>
      <c r="BR331" s="81">
        <v>1501.3814215641301</v>
      </c>
      <c r="BS331" s="81">
        <v>869.27139945156205</v>
      </c>
      <c r="BT331" s="81">
        <v>521.56283967093702</v>
      </c>
      <c r="BU331" s="81">
        <v>33095.145550114401</v>
      </c>
      <c r="BV331" s="81">
        <f t="shared" si="51"/>
        <v>9928.5436650343199</v>
      </c>
      <c r="BW331">
        <f t="shared" si="52"/>
        <v>2138.7985670359285</v>
      </c>
      <c r="BX331" s="255">
        <f t="shared" si="53"/>
        <v>0.21541916309117984</v>
      </c>
      <c r="BY331" s="255"/>
    </row>
    <row r="332" spans="58:77" x14ac:dyDescent="0.25">
      <c r="BF332">
        <v>329</v>
      </c>
      <c r="BG332">
        <v>140</v>
      </c>
      <c r="BH332" t="s">
        <v>13</v>
      </c>
      <c r="BI332" t="s">
        <v>15</v>
      </c>
      <c r="BJ332" t="s">
        <v>44</v>
      </c>
      <c r="BK332">
        <v>58</v>
      </c>
      <c r="BL332" s="254">
        <v>1097.55271110392</v>
      </c>
      <c r="BM332" s="81">
        <v>659.12259352114995</v>
      </c>
      <c r="BN332" s="81">
        <v>395.47355611269001</v>
      </c>
      <c r="BO332" s="81">
        <v>1097.55271110392</v>
      </c>
      <c r="BP332" s="81">
        <v>659.12259352114995</v>
      </c>
      <c r="BQ332" s="81">
        <v>395.47355611269001</v>
      </c>
      <c r="BR332" s="81">
        <v>1097.55271110392</v>
      </c>
      <c r="BS332" s="81">
        <v>659.12259352114995</v>
      </c>
      <c r="BT332" s="81">
        <v>395.47355611269001</v>
      </c>
      <c r="BU332" s="81">
        <v>19780.266499900601</v>
      </c>
      <c r="BV332" s="81">
        <f t="shared" si="51"/>
        <v>5934.0799499701798</v>
      </c>
      <c r="BW332">
        <f t="shared" si="52"/>
        <v>1567.9324444341717</v>
      </c>
      <c r="BX332" s="255">
        <f t="shared" si="53"/>
        <v>0.26422502858965541</v>
      </c>
      <c r="BY332" s="255"/>
    </row>
    <row r="333" spans="58:77" x14ac:dyDescent="0.25">
      <c r="BF333">
        <v>330</v>
      </c>
      <c r="BG333">
        <v>140</v>
      </c>
      <c r="BH333" t="s">
        <v>13</v>
      </c>
      <c r="BI333" t="s">
        <v>15</v>
      </c>
      <c r="BJ333" t="s">
        <v>52</v>
      </c>
      <c r="BK333">
        <v>255</v>
      </c>
      <c r="BL333" s="254">
        <v>2369.9547975750702</v>
      </c>
      <c r="BM333" s="81">
        <v>1038.6933809166901</v>
      </c>
      <c r="BN333" s="81">
        <v>623.216028550018</v>
      </c>
      <c r="BO333" s="81">
        <v>2384.3151882657498</v>
      </c>
      <c r="BP333" s="81">
        <v>1038.6933809166901</v>
      </c>
      <c r="BQ333" s="81">
        <v>623.216028550018</v>
      </c>
      <c r="BR333" s="81">
        <v>2384.3151882657498</v>
      </c>
      <c r="BS333" s="81">
        <v>1038.6933809166901</v>
      </c>
      <c r="BT333" s="81">
        <v>623.216028550018</v>
      </c>
      <c r="BU333" s="81">
        <v>59552.6124500933</v>
      </c>
      <c r="BV333" s="81">
        <f t="shared" si="51"/>
        <v>17865.783735027988</v>
      </c>
      <c r="BW333">
        <f t="shared" si="52"/>
        <v>3385.649710821529</v>
      </c>
      <c r="BX333" s="255">
        <f t="shared" si="53"/>
        <v>0.189504684543089</v>
      </c>
      <c r="BY333" s="255"/>
    </row>
    <row r="334" spans="58:77" x14ac:dyDescent="0.25">
      <c r="BF334">
        <v>331</v>
      </c>
      <c r="BG334">
        <v>140</v>
      </c>
      <c r="BH334" t="s">
        <v>13</v>
      </c>
      <c r="BI334" t="s">
        <v>15</v>
      </c>
      <c r="BJ334" t="s">
        <v>61</v>
      </c>
      <c r="BK334">
        <v>159</v>
      </c>
      <c r="BL334" s="254">
        <v>1930.77298849927</v>
      </c>
      <c r="BM334" s="81">
        <v>969.90094480140795</v>
      </c>
      <c r="BN334" s="81">
        <v>581.94056688084504</v>
      </c>
      <c r="BO334" s="81">
        <v>1930.77298849927</v>
      </c>
      <c r="BP334" s="81">
        <v>969.90094480140795</v>
      </c>
      <c r="BQ334" s="81">
        <v>581.94056688084504</v>
      </c>
      <c r="BR334" s="81">
        <v>1930.77298849927</v>
      </c>
      <c r="BS334" s="81">
        <v>969.90094480140795</v>
      </c>
      <c r="BT334" s="81">
        <v>581.94056688084504</v>
      </c>
      <c r="BU334" s="81">
        <v>38407.073750153402</v>
      </c>
      <c r="BV334" s="81">
        <f t="shared" si="51"/>
        <v>11522.12212504602</v>
      </c>
      <c r="BW334">
        <f t="shared" si="52"/>
        <v>2758.2471264275287</v>
      </c>
      <c r="BX334" s="255">
        <f t="shared" si="53"/>
        <v>0.23938707613867719</v>
      </c>
      <c r="BY334" s="255"/>
    </row>
    <row r="335" spans="58:77" x14ac:dyDescent="0.25">
      <c r="BF335">
        <v>332</v>
      </c>
      <c r="BG335">
        <v>140</v>
      </c>
      <c r="BH335" t="s">
        <v>13</v>
      </c>
      <c r="BI335" t="s">
        <v>15</v>
      </c>
      <c r="BJ335" t="s">
        <v>63</v>
      </c>
      <c r="BK335">
        <v>46</v>
      </c>
      <c r="BL335" s="254">
        <v>1099.66277696254</v>
      </c>
      <c r="BM335" s="81">
        <v>544.40476740301995</v>
      </c>
      <c r="BN335" s="81">
        <v>326.64286044181199</v>
      </c>
      <c r="BO335" s="81">
        <v>1099.66277696254</v>
      </c>
      <c r="BP335" s="81">
        <v>544.40476740301995</v>
      </c>
      <c r="BQ335" s="81">
        <v>326.64286044181199</v>
      </c>
      <c r="BR335" s="81">
        <v>1099.66277696254</v>
      </c>
      <c r="BS335" s="81">
        <v>544.40476740301995</v>
      </c>
      <c r="BT335" s="81">
        <v>326.64286044181199</v>
      </c>
      <c r="BU335" s="81">
        <v>15741.041400004</v>
      </c>
      <c r="BV335" s="81">
        <f t="shared" si="51"/>
        <v>4722.3124200011998</v>
      </c>
      <c r="BW335">
        <f t="shared" si="52"/>
        <v>1570.9468242322</v>
      </c>
      <c r="BX335" s="255">
        <f t="shared" si="53"/>
        <v>0.33266473805894464</v>
      </c>
      <c r="BY335" s="255"/>
    </row>
    <row r="336" spans="58:77" x14ac:dyDescent="0.25">
      <c r="BF336">
        <v>333</v>
      </c>
      <c r="BG336">
        <v>140</v>
      </c>
      <c r="BH336" t="s">
        <v>13</v>
      </c>
      <c r="BI336" t="s">
        <v>15</v>
      </c>
      <c r="BJ336" t="s">
        <v>65</v>
      </c>
      <c r="BK336">
        <v>65</v>
      </c>
      <c r="BL336" s="254">
        <v>2045.63684300963</v>
      </c>
      <c r="BM336" s="81">
        <v>1029.04881981061</v>
      </c>
      <c r="BN336" s="81">
        <v>617.42929188637095</v>
      </c>
      <c r="BO336" s="81">
        <v>2045.63684300963</v>
      </c>
      <c r="BP336" s="81">
        <v>1029.04881981061</v>
      </c>
      <c r="BQ336" s="81">
        <v>617.42929188637095</v>
      </c>
      <c r="BR336" s="81">
        <v>2045.63684300963</v>
      </c>
      <c r="BS336" s="81">
        <v>1029.04881981061</v>
      </c>
      <c r="BT336" s="81">
        <v>617.42929188637095</v>
      </c>
      <c r="BU336" s="81">
        <v>42424.3919998579</v>
      </c>
      <c r="BV336" s="81">
        <f t="shared" si="51"/>
        <v>12727.31759995737</v>
      </c>
      <c r="BW336">
        <f t="shared" si="52"/>
        <v>2922.3383471566144</v>
      </c>
      <c r="BX336" s="255">
        <f t="shared" si="53"/>
        <v>0.22961148916142413</v>
      </c>
      <c r="BY336" s="255"/>
    </row>
    <row r="337" spans="58:77" x14ac:dyDescent="0.25">
      <c r="BF337">
        <v>334</v>
      </c>
      <c r="BG337">
        <v>140</v>
      </c>
      <c r="BH337" t="s">
        <v>13</v>
      </c>
      <c r="BI337" t="s">
        <v>15</v>
      </c>
      <c r="BJ337" t="s">
        <v>67</v>
      </c>
      <c r="BK337">
        <v>30</v>
      </c>
      <c r="BL337" s="254">
        <v>364.65229588337297</v>
      </c>
      <c r="BM337" s="81">
        <v>217.96124120286501</v>
      </c>
      <c r="BN337" s="81">
        <v>130.77674472171901</v>
      </c>
      <c r="BO337" s="81">
        <v>364.65229588337297</v>
      </c>
      <c r="BP337" s="81">
        <v>217.96124120286501</v>
      </c>
      <c r="BQ337" s="81">
        <v>130.77674472171901</v>
      </c>
      <c r="BR337" s="81">
        <v>364.65229588337297</v>
      </c>
      <c r="BS337" s="81">
        <v>217.96124120286501</v>
      </c>
      <c r="BT337" s="81">
        <v>130.77674472171901</v>
      </c>
      <c r="BU337" s="81">
        <v>9505.2010999883296</v>
      </c>
      <c r="BV337" s="81">
        <f t="shared" si="51"/>
        <v>2851.5603299964987</v>
      </c>
      <c r="BW337">
        <f t="shared" si="52"/>
        <v>520.93185126196147</v>
      </c>
      <c r="BX337" s="255">
        <f t="shared" si="53"/>
        <v>0.18268308959909016</v>
      </c>
      <c r="BY337" s="255"/>
    </row>
    <row r="338" spans="58:77" x14ac:dyDescent="0.25">
      <c r="BF338">
        <v>335</v>
      </c>
      <c r="BG338">
        <v>140</v>
      </c>
      <c r="BH338" t="s">
        <v>13</v>
      </c>
      <c r="BI338" t="s">
        <v>15</v>
      </c>
      <c r="BJ338" t="s">
        <v>69</v>
      </c>
      <c r="BK338">
        <v>41</v>
      </c>
      <c r="BL338" s="254">
        <v>1566.38183802406</v>
      </c>
      <c r="BM338" s="81">
        <v>1026.99261259945</v>
      </c>
      <c r="BN338" s="81">
        <v>616.19556755967301</v>
      </c>
      <c r="BO338" s="81">
        <v>1566.38183802406</v>
      </c>
      <c r="BP338" s="81">
        <v>1026.99261259945</v>
      </c>
      <c r="BQ338" s="81">
        <v>616.19556755967301</v>
      </c>
      <c r="BR338" s="81">
        <v>1566.38183802406</v>
      </c>
      <c r="BS338" s="81">
        <v>1026.99261259945</v>
      </c>
      <c r="BT338" s="81">
        <v>616.19556755967301</v>
      </c>
      <c r="BU338" s="81">
        <v>20066.9378500561</v>
      </c>
      <c r="BV338" s="81">
        <f t="shared" si="51"/>
        <v>6020.0813550168295</v>
      </c>
      <c r="BW338">
        <f t="shared" si="52"/>
        <v>2237.6883400343718</v>
      </c>
      <c r="BX338" s="255">
        <f t="shared" si="53"/>
        <v>0.37170400333038622</v>
      </c>
      <c r="BY338" s="255"/>
    </row>
    <row r="339" spans="58:77" x14ac:dyDescent="0.25">
      <c r="BF339">
        <v>336</v>
      </c>
      <c r="BG339">
        <v>140</v>
      </c>
      <c r="BH339" t="s">
        <v>13</v>
      </c>
      <c r="BI339" t="s">
        <v>15</v>
      </c>
      <c r="BJ339" t="s">
        <v>71</v>
      </c>
      <c r="BK339">
        <v>45</v>
      </c>
      <c r="BL339" s="254">
        <v>1026.7459330690699</v>
      </c>
      <c r="BM339" s="81">
        <v>641.17915553703904</v>
      </c>
      <c r="BN339" s="81">
        <v>384.707493322223</v>
      </c>
      <c r="BO339" s="81">
        <v>1026.7459330690699</v>
      </c>
      <c r="BP339" s="81">
        <v>641.17915553703904</v>
      </c>
      <c r="BQ339" s="81">
        <v>384.707493322223</v>
      </c>
      <c r="BR339" s="81">
        <v>1026.7459330690699</v>
      </c>
      <c r="BS339" s="81">
        <v>641.17915553703904</v>
      </c>
      <c r="BT339" s="81">
        <v>384.707493322223</v>
      </c>
      <c r="BU339" s="81">
        <v>21941.108350142498</v>
      </c>
      <c r="BV339" s="81">
        <f t="shared" si="51"/>
        <v>6582.3325050427493</v>
      </c>
      <c r="BW339">
        <f t="shared" si="52"/>
        <v>1466.7799043843856</v>
      </c>
      <c r="BX339" s="255">
        <f t="shared" si="53"/>
        <v>0.2228358873181627</v>
      </c>
      <c r="BY339" s="255"/>
    </row>
    <row r="340" spans="58:77" x14ac:dyDescent="0.25">
      <c r="BF340">
        <v>337</v>
      </c>
      <c r="BG340">
        <v>140</v>
      </c>
      <c r="BH340" t="s">
        <v>13</v>
      </c>
      <c r="BI340" t="s">
        <v>15</v>
      </c>
      <c r="BJ340" t="s">
        <v>73</v>
      </c>
      <c r="BK340">
        <v>18</v>
      </c>
      <c r="BL340" s="254">
        <v>320.19684218797801</v>
      </c>
      <c r="BM340" s="81">
        <v>185.387905505547</v>
      </c>
      <c r="BN340" s="81">
        <v>111.23274330332799</v>
      </c>
      <c r="BO340" s="81">
        <v>320.19684218797801</v>
      </c>
      <c r="BP340" s="81">
        <v>185.387905505547</v>
      </c>
      <c r="BQ340" s="81">
        <v>111.23274330332799</v>
      </c>
      <c r="BR340" s="81">
        <v>320.19684218797801</v>
      </c>
      <c r="BS340" s="81">
        <v>185.387905505547</v>
      </c>
      <c r="BT340" s="81">
        <v>111.23274330332799</v>
      </c>
      <c r="BU340" s="81">
        <v>10790.083050027901</v>
      </c>
      <c r="BV340" s="81">
        <f t="shared" si="51"/>
        <v>3237.02491500837</v>
      </c>
      <c r="BW340">
        <f t="shared" si="52"/>
        <v>457.42406026854002</v>
      </c>
      <c r="BX340" s="255">
        <f t="shared" si="53"/>
        <v>0.14131002147920052</v>
      </c>
      <c r="BY340" s="255"/>
    </row>
    <row r="341" spans="58:77" x14ac:dyDescent="0.25">
      <c r="BF341">
        <v>338</v>
      </c>
      <c r="BG341">
        <v>140</v>
      </c>
      <c r="BH341" t="s">
        <v>14</v>
      </c>
      <c r="BI341" t="s">
        <v>7</v>
      </c>
      <c r="BJ341" t="s">
        <v>44</v>
      </c>
      <c r="BK341">
        <v>271</v>
      </c>
      <c r="BL341" s="254">
        <v>5119.3388564664801</v>
      </c>
      <c r="BM341" s="81">
        <v>3075.3214749854301</v>
      </c>
      <c r="BN341" s="81">
        <v>1845.1928849912599</v>
      </c>
      <c r="BO341" s="81">
        <v>5120.9402553700502</v>
      </c>
      <c r="BP341" s="81">
        <v>3075.3214749854301</v>
      </c>
      <c r="BQ341" s="81">
        <v>1845.1928849912599</v>
      </c>
      <c r="BR341" s="81">
        <v>5120.9402553700502</v>
      </c>
      <c r="BS341" s="81">
        <v>3075.3214749854301</v>
      </c>
      <c r="BT341" s="81">
        <v>1845.1928849912599</v>
      </c>
      <c r="BU341" s="81">
        <v>94106.415200110903</v>
      </c>
      <c r="BV341" s="81">
        <f t="shared" si="51"/>
        <v>28231.924560033269</v>
      </c>
      <c r="BW341">
        <f t="shared" si="52"/>
        <v>7313.3412235235437</v>
      </c>
      <c r="BX341" s="255">
        <f t="shared" si="53"/>
        <v>0.2590450823843844</v>
      </c>
      <c r="BY341" s="255"/>
    </row>
    <row r="342" spans="58:77" x14ac:dyDescent="0.25">
      <c r="BF342">
        <v>339</v>
      </c>
      <c r="BG342">
        <v>140</v>
      </c>
      <c r="BH342" t="s">
        <v>14</v>
      </c>
      <c r="BI342" t="s">
        <v>7</v>
      </c>
      <c r="BJ342" t="s">
        <v>52</v>
      </c>
      <c r="BK342">
        <v>694</v>
      </c>
      <c r="BL342" s="254">
        <v>7664.0574604855601</v>
      </c>
      <c r="BM342" s="81">
        <v>3339.2366958500002</v>
      </c>
      <c r="BN342" s="81">
        <v>2003.5420175100001</v>
      </c>
      <c r="BO342" s="81">
        <v>7665.2002577535204</v>
      </c>
      <c r="BP342" s="81">
        <v>3339.2366958500002</v>
      </c>
      <c r="BQ342" s="81">
        <v>2003.5420175100001</v>
      </c>
      <c r="BR342" s="81">
        <v>7665.2002577535204</v>
      </c>
      <c r="BS342" s="81">
        <v>3339.2366958500002</v>
      </c>
      <c r="BT342" s="81">
        <v>2003.5420175100001</v>
      </c>
      <c r="BU342" s="81">
        <v>214007.229050258</v>
      </c>
      <c r="BV342" s="81">
        <f t="shared" si="51"/>
        <v>64202.168715077394</v>
      </c>
      <c r="BW342">
        <f t="shared" si="52"/>
        <v>10948.653514979373</v>
      </c>
      <c r="BX342" s="255">
        <f t="shared" si="53"/>
        <v>0.17053401363384418</v>
      </c>
      <c r="BY342" s="255"/>
    </row>
    <row r="343" spans="58:77" x14ac:dyDescent="0.25">
      <c r="BF343">
        <v>340</v>
      </c>
      <c r="BG343">
        <v>140</v>
      </c>
      <c r="BH343" t="s">
        <v>14</v>
      </c>
      <c r="BI343" t="s">
        <v>7</v>
      </c>
      <c r="BJ343" t="s">
        <v>61</v>
      </c>
      <c r="BK343">
        <v>171</v>
      </c>
      <c r="BL343" s="254">
        <v>2394.1222888910002</v>
      </c>
      <c r="BM343" s="81">
        <v>1202.65897844901</v>
      </c>
      <c r="BN343" s="81">
        <v>721.59538706940896</v>
      </c>
      <c r="BO343" s="81">
        <v>2394.1222888910002</v>
      </c>
      <c r="BP343" s="81">
        <v>1202.65897844901</v>
      </c>
      <c r="BQ343" s="81">
        <v>721.59538706940896</v>
      </c>
      <c r="BR343" s="81">
        <v>2394.1222888910002</v>
      </c>
      <c r="BS343" s="81">
        <v>1202.65897844901</v>
      </c>
      <c r="BT343" s="81">
        <v>721.59538706940896</v>
      </c>
      <c r="BU343" s="81">
        <v>49558.053249934499</v>
      </c>
      <c r="BV343" s="81">
        <f t="shared" si="51"/>
        <v>14867.415974980349</v>
      </c>
      <c r="BW343">
        <f t="shared" si="52"/>
        <v>3420.1746984157148</v>
      </c>
      <c r="BX343" s="255">
        <f t="shared" si="53"/>
        <v>0.23004499935774719</v>
      </c>
      <c r="BY343" s="255"/>
    </row>
    <row r="344" spans="58:77" x14ac:dyDescent="0.25">
      <c r="BF344">
        <v>341</v>
      </c>
      <c r="BG344">
        <v>140</v>
      </c>
      <c r="BH344" t="s">
        <v>14</v>
      </c>
      <c r="BI344" t="s">
        <v>7</v>
      </c>
      <c r="BJ344" t="s">
        <v>63</v>
      </c>
      <c r="BK344">
        <v>71</v>
      </c>
      <c r="BL344" s="254">
        <v>1982.12502126446</v>
      </c>
      <c r="BM344" s="81">
        <v>988.13397105543902</v>
      </c>
      <c r="BN344" s="81">
        <v>592.88038263326303</v>
      </c>
      <c r="BO344" s="81">
        <v>1995.9673604721299</v>
      </c>
      <c r="BP344" s="81">
        <v>988.13397105543902</v>
      </c>
      <c r="BQ344" s="81">
        <v>592.88038263326303</v>
      </c>
      <c r="BR344" s="81">
        <v>1995.9673604721299</v>
      </c>
      <c r="BS344" s="81">
        <v>988.13397105543902</v>
      </c>
      <c r="BT344" s="81">
        <v>592.88038263326303</v>
      </c>
      <c r="BU344" s="81">
        <v>39566.151899954697</v>
      </c>
      <c r="BV344" s="81">
        <f t="shared" si="51"/>
        <v>11869.845569986408</v>
      </c>
      <c r="BW344">
        <f t="shared" si="52"/>
        <v>2831.6071732349428</v>
      </c>
      <c r="BX344" s="255">
        <f t="shared" si="53"/>
        <v>0.23855467676806391</v>
      </c>
      <c r="BY344" s="255"/>
    </row>
    <row r="345" spans="58:77" x14ac:dyDescent="0.25">
      <c r="BF345">
        <v>342</v>
      </c>
      <c r="BG345">
        <v>140</v>
      </c>
      <c r="BH345" t="s">
        <v>14</v>
      </c>
      <c r="BI345" t="s">
        <v>7</v>
      </c>
      <c r="BJ345" t="s">
        <v>65</v>
      </c>
      <c r="BK345">
        <v>55</v>
      </c>
      <c r="BL345" s="254">
        <v>690.32296020924002</v>
      </c>
      <c r="BM345" s="81">
        <v>347.642121104701</v>
      </c>
      <c r="BN345" s="81">
        <v>208.58527266281999</v>
      </c>
      <c r="BO345" s="81">
        <v>691.07462874761302</v>
      </c>
      <c r="BP345" s="81">
        <v>347.642121104701</v>
      </c>
      <c r="BQ345" s="81">
        <v>208.58527266281999</v>
      </c>
      <c r="BR345" s="81">
        <v>691.07462874761302</v>
      </c>
      <c r="BS345" s="81">
        <v>347.642121104701</v>
      </c>
      <c r="BT345" s="81">
        <v>208.58527266281999</v>
      </c>
      <c r="BU345" s="81">
        <v>22221.607649954702</v>
      </c>
      <c r="BV345" s="81">
        <f t="shared" si="51"/>
        <v>6666.4822949864101</v>
      </c>
      <c r="BW345">
        <f t="shared" si="52"/>
        <v>986.17565744177148</v>
      </c>
      <c r="BX345" s="255">
        <f t="shared" si="53"/>
        <v>0.14793043974382622</v>
      </c>
      <c r="BY345" s="255"/>
    </row>
    <row r="346" spans="58:77" x14ac:dyDescent="0.25">
      <c r="BF346">
        <v>343</v>
      </c>
      <c r="BG346">
        <v>140</v>
      </c>
      <c r="BH346" t="s">
        <v>14</v>
      </c>
      <c r="BI346" t="s">
        <v>7</v>
      </c>
      <c r="BJ346" t="s">
        <v>67</v>
      </c>
      <c r="BK346">
        <v>25</v>
      </c>
      <c r="BL346" s="254">
        <v>683.89675943819998</v>
      </c>
      <c r="BM346" s="81">
        <v>410.376793253649</v>
      </c>
      <c r="BN346" s="81">
        <v>246.73665915364501</v>
      </c>
      <c r="BO346" s="81">
        <v>685.21893343783302</v>
      </c>
      <c r="BP346" s="81">
        <v>411.22776525607497</v>
      </c>
      <c r="BQ346" s="81">
        <v>246.73665915364501</v>
      </c>
      <c r="BR346" s="81">
        <v>686.54110743746605</v>
      </c>
      <c r="BS346" s="81">
        <v>411.22776525607497</v>
      </c>
      <c r="BT346" s="81">
        <v>246.73665915364501</v>
      </c>
      <c r="BU346" s="81">
        <v>15596.7631000335</v>
      </c>
      <c r="BV346" s="81">
        <f t="shared" si="51"/>
        <v>4679.0289300100503</v>
      </c>
      <c r="BW346">
        <f t="shared" si="52"/>
        <v>976.99537062600007</v>
      </c>
      <c r="BX346" s="255">
        <f t="shared" si="53"/>
        <v>0.20880301986589803</v>
      </c>
      <c r="BY346" s="255"/>
    </row>
    <row r="347" spans="58:77" x14ac:dyDescent="0.25">
      <c r="BF347">
        <v>344</v>
      </c>
      <c r="BG347">
        <v>140</v>
      </c>
      <c r="BH347" t="s">
        <v>14</v>
      </c>
      <c r="BI347" t="s">
        <v>7</v>
      </c>
      <c r="BJ347" t="s">
        <v>69</v>
      </c>
      <c r="BK347">
        <v>141</v>
      </c>
      <c r="BL347" s="254">
        <v>3270.82293023495</v>
      </c>
      <c r="BM347" s="81">
        <v>2144.5032781467899</v>
      </c>
      <c r="BN347" s="81">
        <v>1286.70196688807</v>
      </c>
      <c r="BO347" s="81">
        <v>3270.82293023495</v>
      </c>
      <c r="BP347" s="81">
        <v>2144.5032781467899</v>
      </c>
      <c r="BQ347" s="81">
        <v>1286.70196688807</v>
      </c>
      <c r="BR347" s="81">
        <v>3270.82293023495</v>
      </c>
      <c r="BS347" s="81">
        <v>2144.5032781467899</v>
      </c>
      <c r="BT347" s="81">
        <v>1286.70196688807</v>
      </c>
      <c r="BU347" s="81">
        <v>49232.170949907799</v>
      </c>
      <c r="BV347" s="81">
        <f t="shared" si="51"/>
        <v>14769.651284972339</v>
      </c>
      <c r="BW347">
        <f t="shared" si="52"/>
        <v>4672.604186049929</v>
      </c>
      <c r="BX347" s="255">
        <f t="shared" si="53"/>
        <v>0.31636523407997852</v>
      </c>
      <c r="BY347" s="255"/>
    </row>
    <row r="348" spans="58:77" x14ac:dyDescent="0.25">
      <c r="BF348">
        <v>345</v>
      </c>
      <c r="BG348">
        <v>140</v>
      </c>
      <c r="BH348" t="s">
        <v>14</v>
      </c>
      <c r="BI348" t="s">
        <v>7</v>
      </c>
      <c r="BJ348" t="s">
        <v>71</v>
      </c>
      <c r="BK348">
        <v>54</v>
      </c>
      <c r="BL348" s="254">
        <v>1653.8708299519801</v>
      </c>
      <c r="BM348" s="81">
        <v>1032.80419036693</v>
      </c>
      <c r="BN348" s="81">
        <v>619.68251422016397</v>
      </c>
      <c r="BO348" s="81">
        <v>1653.8708299519801</v>
      </c>
      <c r="BP348" s="81">
        <v>1032.80419036693</v>
      </c>
      <c r="BQ348" s="81">
        <v>619.68251422016397</v>
      </c>
      <c r="BR348" s="81">
        <v>1653.8708299519801</v>
      </c>
      <c r="BS348" s="81">
        <v>1032.80419036693</v>
      </c>
      <c r="BT348" s="81">
        <v>619.68251422016397</v>
      </c>
      <c r="BU348" s="81">
        <v>32916.0629999546</v>
      </c>
      <c r="BV348" s="81">
        <f t="shared" si="51"/>
        <v>9874.8188999863796</v>
      </c>
      <c r="BW348">
        <f t="shared" si="52"/>
        <v>2362.6726142171146</v>
      </c>
      <c r="BX348" s="255">
        <f t="shared" si="53"/>
        <v>0.23926237414038787</v>
      </c>
      <c r="BY348" s="255"/>
    </row>
    <row r="349" spans="58:77" x14ac:dyDescent="0.25">
      <c r="BF349">
        <v>346</v>
      </c>
      <c r="BG349">
        <v>140</v>
      </c>
      <c r="BH349" t="s">
        <v>14</v>
      </c>
      <c r="BI349" t="s">
        <v>7</v>
      </c>
      <c r="BJ349" t="s">
        <v>73</v>
      </c>
      <c r="BK349">
        <v>30</v>
      </c>
      <c r="BL349" s="254">
        <v>630.95998479025502</v>
      </c>
      <c r="BM349" s="81">
        <v>365.31387767217899</v>
      </c>
      <c r="BN349" s="81">
        <v>219.18832660330699</v>
      </c>
      <c r="BO349" s="81">
        <v>630.95998479025502</v>
      </c>
      <c r="BP349" s="81">
        <v>365.31387767217899</v>
      </c>
      <c r="BQ349" s="81">
        <v>219.18832660330699</v>
      </c>
      <c r="BR349" s="81">
        <v>630.95998479025502</v>
      </c>
      <c r="BS349" s="81">
        <v>365.31387767217899</v>
      </c>
      <c r="BT349" s="81">
        <v>219.18832660330699</v>
      </c>
      <c r="BU349" s="81">
        <v>13934.9009999848</v>
      </c>
      <c r="BV349" s="81">
        <f t="shared" si="51"/>
        <v>4180.4702999954397</v>
      </c>
      <c r="BW349">
        <f t="shared" si="52"/>
        <v>901.37140684322151</v>
      </c>
      <c r="BX349" s="255">
        <f t="shared" si="53"/>
        <v>0.21561483329858958</v>
      </c>
      <c r="BY349" s="255"/>
    </row>
    <row r="350" spans="58:77" x14ac:dyDescent="0.25">
      <c r="BF350">
        <v>347</v>
      </c>
      <c r="BG350">
        <v>140</v>
      </c>
      <c r="BH350" t="s">
        <v>14</v>
      </c>
      <c r="BI350" t="s">
        <v>15</v>
      </c>
      <c r="BJ350" t="s">
        <v>44</v>
      </c>
      <c r="BK350">
        <v>397</v>
      </c>
      <c r="BL350" s="254">
        <v>6886.6215327319296</v>
      </c>
      <c r="BM350" s="81">
        <v>4139.63899008308</v>
      </c>
      <c r="BN350" s="81">
        <v>2483.7833940498499</v>
      </c>
      <c r="BO350" s="81">
        <v>6891.9739287316197</v>
      </c>
      <c r="BP350" s="81">
        <v>4139.63899008308</v>
      </c>
      <c r="BQ350" s="81">
        <v>2483.7833940498499</v>
      </c>
      <c r="BR350" s="81">
        <v>6893.2123420093203</v>
      </c>
      <c r="BS350" s="81">
        <v>4139.63899008308</v>
      </c>
      <c r="BT350" s="81">
        <v>2483.7833940498499</v>
      </c>
      <c r="BU350" s="81">
        <v>184825.50730025599</v>
      </c>
      <c r="BV350" s="81">
        <f t="shared" si="51"/>
        <v>55447.652190076798</v>
      </c>
      <c r="BW350">
        <f t="shared" si="52"/>
        <v>9838.0307610456148</v>
      </c>
      <c r="BX350" s="255">
        <f t="shared" si="53"/>
        <v>0.17742916737611264</v>
      </c>
      <c r="BY350" s="255"/>
    </row>
    <row r="351" spans="58:77" x14ac:dyDescent="0.25">
      <c r="BF351">
        <v>348</v>
      </c>
      <c r="BG351">
        <v>140</v>
      </c>
      <c r="BH351" t="s">
        <v>14</v>
      </c>
      <c r="BI351" t="s">
        <v>15</v>
      </c>
      <c r="BJ351" t="s">
        <v>52</v>
      </c>
      <c r="BK351">
        <v>1448</v>
      </c>
      <c r="BL351" s="254">
        <v>14237.5246904087</v>
      </c>
      <c r="BM351" s="81">
        <v>6205.9872431190797</v>
      </c>
      <c r="BN351" s="81">
        <v>3723.5923458714501</v>
      </c>
      <c r="BO351" s="81">
        <v>14241.315340908601</v>
      </c>
      <c r="BP351" s="81">
        <v>6205.9872431190797</v>
      </c>
      <c r="BQ351" s="81">
        <v>3723.5923458714501</v>
      </c>
      <c r="BR351" s="81">
        <v>14245.013785897299</v>
      </c>
      <c r="BS351" s="81">
        <v>6205.9872431190797</v>
      </c>
      <c r="BT351" s="81">
        <v>3723.5923458714501</v>
      </c>
      <c r="BU351" s="81">
        <v>462516.31059950899</v>
      </c>
      <c r="BV351" s="81">
        <f t="shared" si="51"/>
        <v>138754.89317985269</v>
      </c>
      <c r="BW351">
        <f t="shared" si="52"/>
        <v>20339.320986298142</v>
      </c>
      <c r="BX351" s="255">
        <f t="shared" si="53"/>
        <v>0.14658453132845212</v>
      </c>
      <c r="BY351" s="255"/>
    </row>
    <row r="352" spans="58:77" x14ac:dyDescent="0.25">
      <c r="BF352">
        <v>349</v>
      </c>
      <c r="BG352">
        <v>140</v>
      </c>
      <c r="BH352" t="s">
        <v>14</v>
      </c>
      <c r="BI352" t="s">
        <v>15</v>
      </c>
      <c r="BJ352" t="s">
        <v>61</v>
      </c>
      <c r="BK352">
        <v>422</v>
      </c>
      <c r="BL352" s="254">
        <v>4462.4154562593203</v>
      </c>
      <c r="BM352" s="81">
        <v>2242.9634483278401</v>
      </c>
      <c r="BN352" s="81">
        <v>1345.7780689967001</v>
      </c>
      <c r="BO352" s="81">
        <v>4464.11623225928</v>
      </c>
      <c r="BP352" s="81">
        <v>2242.9634483278401</v>
      </c>
      <c r="BQ352" s="81">
        <v>1345.7780689967001</v>
      </c>
      <c r="BR352" s="81">
        <v>4465.0469343643199</v>
      </c>
      <c r="BS352" s="81">
        <v>2242.9634483278401</v>
      </c>
      <c r="BT352" s="81">
        <v>1345.7780689967001</v>
      </c>
      <c r="BU352" s="81">
        <v>112516.963999919</v>
      </c>
      <c r="BV352" s="81">
        <f t="shared" si="51"/>
        <v>33755.0891999757</v>
      </c>
      <c r="BW352">
        <f t="shared" si="52"/>
        <v>6374.879223227601</v>
      </c>
      <c r="BX352" s="255">
        <f t="shared" si="53"/>
        <v>0.18885683238639434</v>
      </c>
      <c r="BY352" s="255"/>
    </row>
    <row r="353" spans="58:77" x14ac:dyDescent="0.25">
      <c r="BF353">
        <v>350</v>
      </c>
      <c r="BG353">
        <v>140</v>
      </c>
      <c r="BH353" t="s">
        <v>14</v>
      </c>
      <c r="BI353" t="s">
        <v>15</v>
      </c>
      <c r="BJ353" t="s">
        <v>63</v>
      </c>
      <c r="BK353">
        <v>142</v>
      </c>
      <c r="BL353" s="254">
        <v>1817.6155859012799</v>
      </c>
      <c r="BM353" s="81">
        <v>904.85955254610803</v>
      </c>
      <c r="BN353" s="81">
        <v>542.915731527665</v>
      </c>
      <c r="BO353" s="81">
        <v>1821.8538409012999</v>
      </c>
      <c r="BP353" s="81">
        <v>904.85955254610803</v>
      </c>
      <c r="BQ353" s="81">
        <v>542.915731527665</v>
      </c>
      <c r="BR353" s="81">
        <v>1826.0920959013099</v>
      </c>
      <c r="BS353" s="81">
        <v>904.85955254610803</v>
      </c>
      <c r="BT353" s="81">
        <v>542.915731527665</v>
      </c>
      <c r="BU353" s="81">
        <v>48329.5353998922</v>
      </c>
      <c r="BV353" s="81">
        <f t="shared" si="51"/>
        <v>14498.86061996766</v>
      </c>
      <c r="BW353">
        <f t="shared" si="52"/>
        <v>2596.5936941446857</v>
      </c>
      <c r="BX353" s="255">
        <f t="shared" si="53"/>
        <v>0.17908949966514523</v>
      </c>
      <c r="BY353" s="255"/>
    </row>
    <row r="354" spans="58:77" x14ac:dyDescent="0.25">
      <c r="BF354">
        <v>351</v>
      </c>
      <c r="BG354">
        <v>140</v>
      </c>
      <c r="BH354" t="s">
        <v>14</v>
      </c>
      <c r="BI354" t="s">
        <v>15</v>
      </c>
      <c r="BJ354" t="s">
        <v>65</v>
      </c>
      <c r="BK354">
        <v>114</v>
      </c>
      <c r="BL354" s="254">
        <v>1147.8787700784201</v>
      </c>
      <c r="BM354" s="81">
        <v>577.43548062861305</v>
      </c>
      <c r="BN354" s="81">
        <v>346.46128837716799</v>
      </c>
      <c r="BO354" s="81">
        <v>1147.8787700784201</v>
      </c>
      <c r="BP354" s="81">
        <v>577.43548062861305</v>
      </c>
      <c r="BQ354" s="81">
        <v>346.46128837716799</v>
      </c>
      <c r="BR354" s="81">
        <v>1147.8787700784201</v>
      </c>
      <c r="BS354" s="81">
        <v>577.43548062861305</v>
      </c>
      <c r="BT354" s="81">
        <v>346.46128837716799</v>
      </c>
      <c r="BU354" s="81">
        <v>59101.926250102901</v>
      </c>
      <c r="BV354" s="81">
        <f t="shared" si="51"/>
        <v>17730.577875030871</v>
      </c>
      <c r="BW354">
        <f t="shared" si="52"/>
        <v>1639.826814397743</v>
      </c>
      <c r="BX354" s="255">
        <f t="shared" si="53"/>
        <v>9.2485807623170199E-2</v>
      </c>
      <c r="BY354" s="255"/>
    </row>
    <row r="355" spans="58:77" x14ac:dyDescent="0.25">
      <c r="BF355">
        <v>352</v>
      </c>
      <c r="BG355">
        <v>140</v>
      </c>
      <c r="BH355" t="s">
        <v>14</v>
      </c>
      <c r="BI355" t="s">
        <v>15</v>
      </c>
      <c r="BJ355" t="s">
        <v>67</v>
      </c>
      <c r="BK355">
        <v>59</v>
      </c>
      <c r="BL355" s="254">
        <v>1515.6707658666501</v>
      </c>
      <c r="BM355" s="81">
        <v>905.952012677997</v>
      </c>
      <c r="BN355" s="81">
        <v>543.571207606798</v>
      </c>
      <c r="BO355" s="81">
        <v>1515.6707658666501</v>
      </c>
      <c r="BP355" s="81">
        <v>905.952012677997</v>
      </c>
      <c r="BQ355" s="81">
        <v>543.571207606798</v>
      </c>
      <c r="BR355" s="81">
        <v>1515.6707658666501</v>
      </c>
      <c r="BS355" s="81">
        <v>905.952012677997</v>
      </c>
      <c r="BT355" s="81">
        <v>543.571207606798</v>
      </c>
      <c r="BU355" s="81">
        <v>37355.438549958497</v>
      </c>
      <c r="BV355" s="81">
        <f t="shared" si="51"/>
        <v>11206.631564987549</v>
      </c>
      <c r="BW355">
        <f t="shared" si="52"/>
        <v>2165.2439512380715</v>
      </c>
      <c r="BX355" s="255">
        <f t="shared" si="53"/>
        <v>0.19321095180846853</v>
      </c>
      <c r="BY355" s="255"/>
    </row>
    <row r="356" spans="58:77" x14ac:dyDescent="0.25">
      <c r="BF356">
        <v>353</v>
      </c>
      <c r="BG356">
        <v>140</v>
      </c>
      <c r="BH356" t="s">
        <v>14</v>
      </c>
      <c r="BI356" t="s">
        <v>15</v>
      </c>
      <c r="BJ356" t="s">
        <v>69</v>
      </c>
      <c r="BK356">
        <v>112</v>
      </c>
      <c r="BL356" s="254">
        <v>2542.2391459598298</v>
      </c>
      <c r="BM356" s="81">
        <v>1666.8099431332801</v>
      </c>
      <c r="BN356" s="81">
        <v>1000.08596587997</v>
      </c>
      <c r="BO356" s="81">
        <v>2542.2391459598298</v>
      </c>
      <c r="BP356" s="81">
        <v>1666.8099431332801</v>
      </c>
      <c r="BQ356" s="81">
        <v>1000.08596587997</v>
      </c>
      <c r="BR356" s="81">
        <v>2542.2391459598298</v>
      </c>
      <c r="BS356" s="81">
        <v>1666.8099431332801</v>
      </c>
      <c r="BT356" s="81">
        <v>1000.08596587997</v>
      </c>
      <c r="BU356" s="81">
        <v>62102.835199818699</v>
      </c>
      <c r="BV356" s="81">
        <f t="shared" si="51"/>
        <v>18630.850559945608</v>
      </c>
      <c r="BW356">
        <f t="shared" si="52"/>
        <v>3631.7702085140427</v>
      </c>
      <c r="BX356" s="255">
        <f t="shared" si="53"/>
        <v>0.19493314042902427</v>
      </c>
      <c r="BY356" s="255"/>
    </row>
    <row r="357" spans="58:77" x14ac:dyDescent="0.25">
      <c r="BF357">
        <v>354</v>
      </c>
      <c r="BG357">
        <v>140</v>
      </c>
      <c r="BH357" t="s">
        <v>14</v>
      </c>
      <c r="BI357" t="s">
        <v>15</v>
      </c>
      <c r="BJ357" t="s">
        <v>71</v>
      </c>
      <c r="BK357">
        <v>59</v>
      </c>
      <c r="BL357" s="254">
        <v>1241.7253124833601</v>
      </c>
      <c r="BM357" s="81">
        <v>775.428819948865</v>
      </c>
      <c r="BN357" s="81">
        <v>465.257291969319</v>
      </c>
      <c r="BO357" s="81">
        <v>1241.7253124833601</v>
      </c>
      <c r="BP357" s="81">
        <v>775.428819948865</v>
      </c>
      <c r="BQ357" s="81">
        <v>465.257291969319</v>
      </c>
      <c r="BR357" s="81">
        <v>1241.7253124833601</v>
      </c>
      <c r="BS357" s="81">
        <v>775.428819948865</v>
      </c>
      <c r="BT357" s="81">
        <v>465.257291969319</v>
      </c>
      <c r="BU357" s="81">
        <v>35184.3283498335</v>
      </c>
      <c r="BV357" s="81">
        <f t="shared" si="51"/>
        <v>10555.298504950049</v>
      </c>
      <c r="BW357">
        <f t="shared" si="52"/>
        <v>1773.8933035476573</v>
      </c>
      <c r="BX357" s="255">
        <f t="shared" si="53"/>
        <v>0.16805714236463953</v>
      </c>
      <c r="BY357" s="255"/>
    </row>
    <row r="358" spans="58:77" x14ac:dyDescent="0.25">
      <c r="BF358">
        <v>355</v>
      </c>
      <c r="BG358">
        <v>140</v>
      </c>
      <c r="BH358" t="s">
        <v>14</v>
      </c>
      <c r="BI358" t="s">
        <v>15</v>
      </c>
      <c r="BJ358" t="s">
        <v>73</v>
      </c>
      <c r="BK358">
        <v>26</v>
      </c>
      <c r="BL358" s="254">
        <v>421.42613149231198</v>
      </c>
      <c r="BM358" s="81">
        <v>243.99774622636201</v>
      </c>
      <c r="BN358" s="81">
        <v>146.39864773581701</v>
      </c>
      <c r="BO358" s="81">
        <v>421.42613149231198</v>
      </c>
      <c r="BP358" s="81">
        <v>243.99774622636201</v>
      </c>
      <c r="BQ358" s="81">
        <v>146.39864773581701</v>
      </c>
      <c r="BR358" s="81">
        <v>421.42613149231198</v>
      </c>
      <c r="BS358" s="81">
        <v>243.99774622636201</v>
      </c>
      <c r="BT358" s="81">
        <v>146.39864773581701</v>
      </c>
      <c r="BU358" s="81">
        <v>9414.1173999450602</v>
      </c>
      <c r="BV358" s="81">
        <f t="shared" si="51"/>
        <v>2824.2352199835182</v>
      </c>
      <c r="BW358">
        <f t="shared" si="52"/>
        <v>602.03733070330281</v>
      </c>
      <c r="BX358" s="255">
        <f t="shared" si="53"/>
        <v>0.21316826815395928</v>
      </c>
      <c r="BY358" s="255"/>
    </row>
    <row r="359" spans="58:77" x14ac:dyDescent="0.25">
      <c r="BF359">
        <v>356</v>
      </c>
      <c r="BG359">
        <v>150</v>
      </c>
      <c r="BH359" t="s">
        <v>8</v>
      </c>
      <c r="BI359" t="s">
        <v>7</v>
      </c>
      <c r="BJ359" t="s">
        <v>44</v>
      </c>
      <c r="BK359">
        <v>6</v>
      </c>
      <c r="BL359" s="254">
        <v>646.80917236481298</v>
      </c>
      <c r="BM359" s="81">
        <v>453.45457349624297</v>
      </c>
      <c r="BN359" s="81">
        <v>272.07274409774499</v>
      </c>
      <c r="BO359" s="81">
        <v>653.44701959768804</v>
      </c>
      <c r="BP359" s="81">
        <v>453.45457349624297</v>
      </c>
      <c r="BQ359" s="81">
        <v>272.07274409774499</v>
      </c>
      <c r="BR359" s="81">
        <v>653.44701959768804</v>
      </c>
      <c r="BS359" s="81">
        <v>453.45457349624297</v>
      </c>
      <c r="BT359" s="81">
        <v>272.07274409774499</v>
      </c>
      <c r="BU359" s="81">
        <v>4006.6370500243002</v>
      </c>
      <c r="BV359" s="81">
        <f t="shared" si="51"/>
        <v>1201.9911150072901</v>
      </c>
      <c r="BW359">
        <f t="shared" si="52"/>
        <v>924.01310337830432</v>
      </c>
      <c r="BX359" s="255">
        <f t="shared" si="53"/>
        <v>0.76873538567936928</v>
      </c>
      <c r="BY359" s="255"/>
    </row>
    <row r="360" spans="58:77" x14ac:dyDescent="0.25">
      <c r="BF360">
        <v>357</v>
      </c>
      <c r="BG360">
        <v>150</v>
      </c>
      <c r="BH360" t="s">
        <v>8</v>
      </c>
      <c r="BI360" t="s">
        <v>7</v>
      </c>
      <c r="BJ360" t="s">
        <v>52</v>
      </c>
      <c r="BK360">
        <v>16</v>
      </c>
      <c r="BL360" s="254">
        <v>615.16908199790601</v>
      </c>
      <c r="BM360" s="81">
        <v>333.50983408371098</v>
      </c>
      <c r="BN360" s="81">
        <v>200.10590045022599</v>
      </c>
      <c r="BO360" s="81">
        <v>615.16908199790601</v>
      </c>
      <c r="BP360" s="81">
        <v>333.50983408371098</v>
      </c>
      <c r="BQ360" s="81">
        <v>200.10590045022599</v>
      </c>
      <c r="BR360" s="81">
        <v>615.16908199790601</v>
      </c>
      <c r="BS360" s="81">
        <v>333.50983408371098</v>
      </c>
      <c r="BT360" s="81">
        <v>200.10590045022599</v>
      </c>
      <c r="BU360" s="81">
        <v>5452.0714499589503</v>
      </c>
      <c r="BV360" s="81">
        <f t="shared" si="51"/>
        <v>1635.621434987685</v>
      </c>
      <c r="BW360">
        <f t="shared" si="52"/>
        <v>878.81297428272296</v>
      </c>
      <c r="BX360" s="255">
        <f t="shared" si="53"/>
        <v>0.53729607321350603</v>
      </c>
      <c r="BY360" s="255"/>
    </row>
    <row r="361" spans="58:77" x14ac:dyDescent="0.25">
      <c r="BF361">
        <v>358</v>
      </c>
      <c r="BG361">
        <v>150</v>
      </c>
      <c r="BH361" t="s">
        <v>8</v>
      </c>
      <c r="BI361" t="s">
        <v>7</v>
      </c>
      <c r="BJ361" t="s">
        <v>61</v>
      </c>
      <c r="BK361">
        <v>11</v>
      </c>
      <c r="BL361" s="254">
        <v>844.07201031247496</v>
      </c>
      <c r="BM361" s="81">
        <v>556.81761203837095</v>
      </c>
      <c r="BN361" s="81">
        <v>334.09056722302302</v>
      </c>
      <c r="BO361" s="81">
        <v>882.29929208728697</v>
      </c>
      <c r="BP361" s="81">
        <v>556.81761203837095</v>
      </c>
      <c r="BQ361" s="81">
        <v>334.09056722302302</v>
      </c>
      <c r="BR361" s="81">
        <v>894.63269970723104</v>
      </c>
      <c r="BS361" s="81">
        <v>556.81761203837095</v>
      </c>
      <c r="BT361" s="81">
        <v>334.09056722302302</v>
      </c>
      <c r="BU361" s="81">
        <v>8155.8515499089399</v>
      </c>
      <c r="BV361" s="81">
        <f t="shared" si="51"/>
        <v>2446.7554649726817</v>
      </c>
      <c r="BW361">
        <f t="shared" si="52"/>
        <v>1205.81715758925</v>
      </c>
      <c r="BX361" s="255">
        <f t="shared" si="53"/>
        <v>0.49282291379400806</v>
      </c>
      <c r="BY361" s="255"/>
    </row>
    <row r="362" spans="58:77" x14ac:dyDescent="0.25">
      <c r="BF362">
        <v>359</v>
      </c>
      <c r="BG362">
        <v>150</v>
      </c>
      <c r="BH362" t="s">
        <v>8</v>
      </c>
      <c r="BI362" t="s">
        <v>7</v>
      </c>
      <c r="BJ362" t="s">
        <v>63</v>
      </c>
      <c r="BK362">
        <v>5</v>
      </c>
      <c r="BL362" s="254">
        <v>850.39925329110895</v>
      </c>
      <c r="BM362" s="81">
        <v>689.06484245806303</v>
      </c>
      <c r="BN362" s="81">
        <v>523.94837688980203</v>
      </c>
      <c r="BO362" s="81">
        <v>987.48855878505196</v>
      </c>
      <c r="BP362" s="81">
        <v>826.15414795200604</v>
      </c>
      <c r="BQ362" s="81">
        <v>523.94837688980203</v>
      </c>
      <c r="BR362" s="81">
        <v>1124.5778642789901</v>
      </c>
      <c r="BS362" s="81">
        <v>873.24729481633597</v>
      </c>
      <c r="BT362" s="81">
        <v>523.94837688980203</v>
      </c>
      <c r="BU362" s="81">
        <v>4735.3817998922204</v>
      </c>
      <c r="BV362" s="81">
        <f t="shared" si="51"/>
        <v>1420.6145399676661</v>
      </c>
      <c r="BW362">
        <f t="shared" si="52"/>
        <v>1214.8560761301558</v>
      </c>
      <c r="BX362" s="255">
        <f t="shared" si="53"/>
        <v>0.85516235541120567</v>
      </c>
      <c r="BY362" s="255"/>
    </row>
    <row r="363" spans="58:77" x14ac:dyDescent="0.25">
      <c r="BF363">
        <v>360</v>
      </c>
      <c r="BG363">
        <v>150</v>
      </c>
      <c r="BH363" t="s">
        <v>8</v>
      </c>
      <c r="BI363" t="s">
        <v>7</v>
      </c>
      <c r="BJ363" t="s">
        <v>65</v>
      </c>
      <c r="BK363">
        <v>32</v>
      </c>
      <c r="BL363" s="254">
        <v>3735.6843389769801</v>
      </c>
      <c r="BM363" s="81">
        <v>2182.6743332978799</v>
      </c>
      <c r="BN363" s="81">
        <v>1338.23212337876</v>
      </c>
      <c r="BO363" s="81">
        <v>3791.1763604072898</v>
      </c>
      <c r="BP363" s="81">
        <v>2206.53060279791</v>
      </c>
      <c r="BQ363" s="81">
        <v>1362.08839287879</v>
      </c>
      <c r="BR363" s="81">
        <v>3815.0326299073199</v>
      </c>
      <c r="BS363" s="81">
        <v>2230.38687229794</v>
      </c>
      <c r="BT363" s="81">
        <v>1385.9446623788101</v>
      </c>
      <c r="BU363" s="81">
        <v>53906.639349712001</v>
      </c>
      <c r="BV363" s="81">
        <f t="shared" si="51"/>
        <v>16171.991804913599</v>
      </c>
      <c r="BW363">
        <f t="shared" si="52"/>
        <v>5336.691912824258</v>
      </c>
      <c r="BX363" s="255">
        <f t="shared" si="53"/>
        <v>0.32999595703497636</v>
      </c>
      <c r="BY363" s="255"/>
    </row>
    <row r="364" spans="58:77" x14ac:dyDescent="0.25">
      <c r="BF364">
        <v>361</v>
      </c>
      <c r="BG364">
        <v>150</v>
      </c>
      <c r="BH364" t="s">
        <v>8</v>
      </c>
      <c r="BI364" t="s">
        <v>7</v>
      </c>
      <c r="BJ364" t="s">
        <v>67</v>
      </c>
      <c r="BK364">
        <v>15</v>
      </c>
      <c r="BL364" s="254">
        <v>1284.9190695535201</v>
      </c>
      <c r="BM364" s="81">
        <v>1200.54618315981</v>
      </c>
      <c r="BN364" s="81">
        <v>1112.97743169307</v>
      </c>
      <c r="BO364" s="81">
        <v>1622.5952925234999</v>
      </c>
      <c r="BP364" s="81">
        <v>1527.7542846574599</v>
      </c>
      <c r="BQ364" s="81">
        <v>1380.6675993716799</v>
      </c>
      <c r="BR364" s="81">
        <v>1949.8033940211601</v>
      </c>
      <c r="BS364" s="81">
        <v>1854.9623861551199</v>
      </c>
      <c r="BT364" s="81">
        <v>1381.5506565563701</v>
      </c>
      <c r="BU364" s="81">
        <v>8813.8270499378705</v>
      </c>
      <c r="BV364" s="81">
        <f t="shared" si="51"/>
        <v>2644.1481149813612</v>
      </c>
      <c r="BW364">
        <f t="shared" si="52"/>
        <v>1835.5986707907432</v>
      </c>
      <c r="BX364" s="255">
        <f t="shared" si="53"/>
        <v>0.69421174267451446</v>
      </c>
      <c r="BY364" s="255"/>
    </row>
    <row r="365" spans="58:77" x14ac:dyDescent="0.25">
      <c r="BF365">
        <v>362</v>
      </c>
      <c r="BG365">
        <v>150</v>
      </c>
      <c r="BH365" t="s">
        <v>8</v>
      </c>
      <c r="BI365" t="s">
        <v>7</v>
      </c>
      <c r="BJ365" t="s">
        <v>69</v>
      </c>
      <c r="BK365">
        <v>65</v>
      </c>
      <c r="BL365" s="254">
        <v>2526.0684930829898</v>
      </c>
      <c r="BM365" s="81">
        <v>1863.9094088816501</v>
      </c>
      <c r="BN365" s="81">
        <v>1160.0668844434499</v>
      </c>
      <c r="BO365" s="81">
        <v>2618.2833080717401</v>
      </c>
      <c r="BP365" s="81">
        <v>1904.23563910801</v>
      </c>
      <c r="BQ365" s="81">
        <v>1167.5036354436199</v>
      </c>
      <c r="BR365" s="81">
        <v>2664.9346602570499</v>
      </c>
      <c r="BS365" s="81">
        <v>1933.44480740575</v>
      </c>
      <c r="BT365" s="81">
        <v>1174.94038644378</v>
      </c>
      <c r="BU365" s="81">
        <v>19860.9530499338</v>
      </c>
      <c r="BV365" s="81">
        <f t="shared" si="51"/>
        <v>5958.2859149801398</v>
      </c>
      <c r="BW365">
        <f t="shared" si="52"/>
        <v>3608.6692758328427</v>
      </c>
      <c r="BX365" s="255">
        <f t="shared" si="53"/>
        <v>0.60565560755653514</v>
      </c>
      <c r="BY365" s="255"/>
    </row>
    <row r="366" spans="58:77" x14ac:dyDescent="0.25">
      <c r="BF366">
        <v>363</v>
      </c>
      <c r="BG366">
        <v>150</v>
      </c>
      <c r="BH366" t="s">
        <v>8</v>
      </c>
      <c r="BI366" t="s">
        <v>7</v>
      </c>
      <c r="BJ366" t="s">
        <v>71</v>
      </c>
      <c r="BK366">
        <v>37</v>
      </c>
      <c r="BL366" s="254">
        <v>2684.9843822193702</v>
      </c>
      <c r="BM366" s="81">
        <v>2053.0193416719599</v>
      </c>
      <c r="BN366" s="81">
        <v>1237.685735991</v>
      </c>
      <c r="BO366" s="81">
        <v>2938.5219493396698</v>
      </c>
      <c r="BP366" s="81">
        <v>2062.8095599849999</v>
      </c>
      <c r="BQ366" s="81">
        <v>1237.685735991</v>
      </c>
      <c r="BR366" s="81">
        <v>2975.6318513105898</v>
      </c>
      <c r="BS366" s="81">
        <v>2062.8095599849999</v>
      </c>
      <c r="BT366" s="81">
        <v>1237.685735991</v>
      </c>
      <c r="BU366" s="81">
        <v>30513.9271499729</v>
      </c>
      <c r="BV366" s="81">
        <f t="shared" si="51"/>
        <v>9154.178144991869</v>
      </c>
      <c r="BW366">
        <f t="shared" si="52"/>
        <v>3835.6919745991004</v>
      </c>
      <c r="BX366" s="255">
        <f t="shared" si="53"/>
        <v>0.4190099770668716</v>
      </c>
      <c r="BY366" s="255"/>
    </row>
    <row r="367" spans="58:77" x14ac:dyDescent="0.25">
      <c r="BF367">
        <v>364</v>
      </c>
      <c r="BG367">
        <v>150</v>
      </c>
      <c r="BH367" t="s">
        <v>8</v>
      </c>
      <c r="BI367" t="s">
        <v>7</v>
      </c>
      <c r="BJ367" t="s">
        <v>73</v>
      </c>
      <c r="BK367">
        <v>10</v>
      </c>
      <c r="BL367" s="254">
        <v>965.975610038078</v>
      </c>
      <c r="BM367" s="81">
        <v>678.12924303347302</v>
      </c>
      <c r="BN367" s="81">
        <v>406.87754582008301</v>
      </c>
      <c r="BO367" s="81">
        <v>1007.40167303699</v>
      </c>
      <c r="BP367" s="81">
        <v>678.12924303347302</v>
      </c>
      <c r="BQ367" s="81">
        <v>406.87754582008301</v>
      </c>
      <c r="BR367" s="81">
        <v>1010.17332298396</v>
      </c>
      <c r="BS367" s="81">
        <v>678.12924303347302</v>
      </c>
      <c r="BT367" s="81">
        <v>406.87754582008301</v>
      </c>
      <c r="BU367" s="81">
        <v>7816.61059987715</v>
      </c>
      <c r="BV367" s="81">
        <f t="shared" si="51"/>
        <v>2344.9831799631447</v>
      </c>
      <c r="BW367">
        <f t="shared" si="52"/>
        <v>1379.9651571972545</v>
      </c>
      <c r="BX367" s="255">
        <f t="shared" si="53"/>
        <v>0.58847550335902321</v>
      </c>
      <c r="BY367" s="255"/>
    </row>
    <row r="368" spans="58:77" x14ac:dyDescent="0.25">
      <c r="BF368">
        <v>365</v>
      </c>
      <c r="BG368">
        <v>150</v>
      </c>
      <c r="BH368" t="s">
        <v>8</v>
      </c>
      <c r="BI368" t="s">
        <v>15</v>
      </c>
      <c r="BJ368" t="s">
        <v>44</v>
      </c>
      <c r="BK368">
        <v>7</v>
      </c>
      <c r="BL368" s="254">
        <v>345.67013771995698</v>
      </c>
      <c r="BM368" s="81">
        <v>277.00108140802803</v>
      </c>
      <c r="BN368" s="81">
        <v>170.09219368573</v>
      </c>
      <c r="BO368" s="81">
        <v>391.39975875421402</v>
      </c>
      <c r="BP368" s="81">
        <v>283.48698947621602</v>
      </c>
      <c r="BQ368" s="81">
        <v>170.09219368573</v>
      </c>
      <c r="BR368" s="81">
        <v>408.51661708841402</v>
      </c>
      <c r="BS368" s="81">
        <v>283.48698947621602</v>
      </c>
      <c r="BT368" s="81">
        <v>170.09219368573</v>
      </c>
      <c r="BU368" s="81">
        <v>2289.4779999934399</v>
      </c>
      <c r="BV368" s="81">
        <f t="shared" si="51"/>
        <v>686.84339999803194</v>
      </c>
      <c r="BW368">
        <f t="shared" si="52"/>
        <v>493.81448245708145</v>
      </c>
      <c r="BX368" s="255">
        <f t="shared" si="53"/>
        <v>0.71896225902221145</v>
      </c>
      <c r="BY368" s="255"/>
    </row>
    <row r="369" spans="58:77" x14ac:dyDescent="0.25">
      <c r="BF369">
        <v>366</v>
      </c>
      <c r="BG369">
        <v>150</v>
      </c>
      <c r="BH369" t="s">
        <v>8</v>
      </c>
      <c r="BI369" t="s">
        <v>15</v>
      </c>
      <c r="BJ369" t="s">
        <v>52</v>
      </c>
      <c r="BK369">
        <v>17</v>
      </c>
      <c r="BL369" s="254">
        <v>1399.01567633228</v>
      </c>
      <c r="BM369" s="81">
        <v>778.79952278301096</v>
      </c>
      <c r="BN369" s="81">
        <v>467.27971366980597</v>
      </c>
      <c r="BO369" s="81">
        <v>1425.2464508317601</v>
      </c>
      <c r="BP369" s="81">
        <v>778.79952278301096</v>
      </c>
      <c r="BQ369" s="81">
        <v>467.27971366980597</v>
      </c>
      <c r="BR369" s="81">
        <v>1436.5195221517099</v>
      </c>
      <c r="BS369" s="81">
        <v>778.79952278301096</v>
      </c>
      <c r="BT369" s="81">
        <v>467.27971366980597</v>
      </c>
      <c r="BU369" s="81">
        <v>12664.4518501231</v>
      </c>
      <c r="BV369" s="81">
        <f t="shared" si="51"/>
        <v>3799.3355550369297</v>
      </c>
      <c r="BW369">
        <f t="shared" si="52"/>
        <v>1998.5938233318286</v>
      </c>
      <c r="BX369" s="255">
        <f t="shared" si="53"/>
        <v>0.52603772274923533</v>
      </c>
      <c r="BY369" s="255"/>
    </row>
    <row r="370" spans="58:77" x14ac:dyDescent="0.25">
      <c r="BF370">
        <v>367</v>
      </c>
      <c r="BG370">
        <v>150</v>
      </c>
      <c r="BH370" t="s">
        <v>8</v>
      </c>
      <c r="BI370" t="s">
        <v>15</v>
      </c>
      <c r="BJ370" t="s">
        <v>61</v>
      </c>
      <c r="BK370">
        <v>15</v>
      </c>
      <c r="BL370" s="254">
        <v>938.15899123490397</v>
      </c>
      <c r="BM370" s="81">
        <v>583.908289270777</v>
      </c>
      <c r="BN370" s="81">
        <v>350.34497356246601</v>
      </c>
      <c r="BO370" s="81">
        <v>938.15899123490397</v>
      </c>
      <c r="BP370" s="81">
        <v>583.908289270777</v>
      </c>
      <c r="BQ370" s="81">
        <v>350.34497356246601</v>
      </c>
      <c r="BR370" s="81">
        <v>938.15899123490397</v>
      </c>
      <c r="BS370" s="81">
        <v>583.908289270777</v>
      </c>
      <c r="BT370" s="81">
        <v>350.34497356246601</v>
      </c>
      <c r="BU370" s="81">
        <v>12219.2639499613</v>
      </c>
      <c r="BV370" s="81">
        <f t="shared" si="51"/>
        <v>3665.7791849883897</v>
      </c>
      <c r="BW370">
        <f t="shared" si="52"/>
        <v>1340.2271303355772</v>
      </c>
      <c r="BX370" s="255">
        <f t="shared" si="53"/>
        <v>0.36560498128853386</v>
      </c>
      <c r="BY370" s="255"/>
    </row>
    <row r="371" spans="58:77" x14ac:dyDescent="0.25">
      <c r="BF371">
        <v>368</v>
      </c>
      <c r="BG371">
        <v>150</v>
      </c>
      <c r="BH371" t="s">
        <v>8</v>
      </c>
      <c r="BI371" t="s">
        <v>15</v>
      </c>
      <c r="BJ371" t="s">
        <v>63</v>
      </c>
      <c r="BK371">
        <v>14</v>
      </c>
      <c r="BL371" s="254">
        <v>922.45623760391504</v>
      </c>
      <c r="BM371" s="81">
        <v>615.83639714230401</v>
      </c>
      <c r="BN371" s="81">
        <v>389.27530403789302</v>
      </c>
      <c r="BO371" s="81">
        <v>952.57181958178398</v>
      </c>
      <c r="BP371" s="81">
        <v>644.01951714236202</v>
      </c>
      <c r="BQ371" s="81">
        <v>389.27530403789302</v>
      </c>
      <c r="BR371" s="81">
        <v>980.754939581842</v>
      </c>
      <c r="BS371" s="81">
        <v>648.79217339648801</v>
      </c>
      <c r="BT371" s="81">
        <v>389.27530403789302</v>
      </c>
      <c r="BU371" s="81">
        <v>11069.046600125101</v>
      </c>
      <c r="BV371" s="81">
        <f t="shared" si="51"/>
        <v>3320.7139800375303</v>
      </c>
      <c r="BW371">
        <f t="shared" si="52"/>
        <v>1317.7946251484502</v>
      </c>
      <c r="BX371" s="255">
        <f t="shared" si="53"/>
        <v>0.3968407496310648</v>
      </c>
      <c r="BY371" s="255"/>
    </row>
    <row r="372" spans="58:77" x14ac:dyDescent="0.25">
      <c r="BF372">
        <v>369</v>
      </c>
      <c r="BG372">
        <v>150</v>
      </c>
      <c r="BH372" t="s">
        <v>8</v>
      </c>
      <c r="BI372" t="s">
        <v>15</v>
      </c>
      <c r="BJ372" t="s">
        <v>65</v>
      </c>
      <c r="BK372">
        <v>106</v>
      </c>
      <c r="BL372" s="254">
        <v>5681.7331346589799</v>
      </c>
      <c r="BM372" s="81">
        <v>3379.85323771406</v>
      </c>
      <c r="BN372" s="81">
        <v>2037.15269022814</v>
      </c>
      <c r="BO372" s="81">
        <v>5829.0251151593002</v>
      </c>
      <c r="BP372" s="81">
        <v>3387.5538607138101</v>
      </c>
      <c r="BQ372" s="81">
        <v>2044.8533132278901</v>
      </c>
      <c r="BR372" s="81">
        <v>5914.9114848920499</v>
      </c>
      <c r="BS372" s="81">
        <v>3395.2544837135601</v>
      </c>
      <c r="BT372" s="81">
        <v>2052.55393622764</v>
      </c>
      <c r="BU372" s="81">
        <v>91169.738699918307</v>
      </c>
      <c r="BV372" s="81">
        <f t="shared" si="51"/>
        <v>27350.921609975492</v>
      </c>
      <c r="BW372">
        <f t="shared" si="52"/>
        <v>8116.7616209414</v>
      </c>
      <c r="BX372" s="255">
        <f t="shared" si="53"/>
        <v>0.29676373383999738</v>
      </c>
      <c r="BY372" s="255"/>
    </row>
    <row r="373" spans="58:77" x14ac:dyDescent="0.25">
      <c r="BF373">
        <v>370</v>
      </c>
      <c r="BG373">
        <v>150</v>
      </c>
      <c r="BH373" t="s">
        <v>8</v>
      </c>
      <c r="BI373" t="s">
        <v>15</v>
      </c>
      <c r="BJ373" t="s">
        <v>67</v>
      </c>
      <c r="BK373">
        <v>13</v>
      </c>
      <c r="BL373" s="254">
        <v>871.71299864303705</v>
      </c>
      <c r="BM373" s="81">
        <v>661.59518671338606</v>
      </c>
      <c r="BN373" s="81">
        <v>453.64784682591898</v>
      </c>
      <c r="BO373" s="81">
        <v>934.05405230964902</v>
      </c>
      <c r="BP373" s="81">
        <v>708.83746571162499</v>
      </c>
      <c r="BQ373" s="81">
        <v>500.89012582415802</v>
      </c>
      <c r="BR373" s="81">
        <v>981.29633130788898</v>
      </c>
      <c r="BS373" s="81">
        <v>756.07974470986505</v>
      </c>
      <c r="BT373" s="81">
        <v>548.13240482239803</v>
      </c>
      <c r="BU373" s="81">
        <v>10512.920699983801</v>
      </c>
      <c r="BV373" s="81">
        <f t="shared" si="51"/>
        <v>3153.87620999514</v>
      </c>
      <c r="BW373">
        <f t="shared" si="52"/>
        <v>1245.3042837757673</v>
      </c>
      <c r="BX373" s="255">
        <f t="shared" si="53"/>
        <v>0.39484881487396306</v>
      </c>
      <c r="BY373" s="255"/>
    </row>
    <row r="374" spans="58:77" x14ac:dyDescent="0.25">
      <c r="BF374">
        <v>371</v>
      </c>
      <c r="BG374">
        <v>150</v>
      </c>
      <c r="BH374" t="s">
        <v>8</v>
      </c>
      <c r="BI374" t="s">
        <v>15</v>
      </c>
      <c r="BJ374" t="s">
        <v>69</v>
      </c>
      <c r="BK374">
        <v>176</v>
      </c>
      <c r="BL374" s="254">
        <v>7094.2068333310299</v>
      </c>
      <c r="BM374" s="81">
        <v>5203.3893252860098</v>
      </c>
      <c r="BN374" s="81">
        <v>3208.3228779803899</v>
      </c>
      <c r="BO374" s="81">
        <v>7318.70717352067</v>
      </c>
      <c r="BP374" s="81">
        <v>5289.4455134714399</v>
      </c>
      <c r="BQ374" s="81">
        <v>3228.3772655214598</v>
      </c>
      <c r="BR374" s="81">
        <v>7419.0721119505397</v>
      </c>
      <c r="BS374" s="81">
        <v>5347.2047966339896</v>
      </c>
      <c r="BT374" s="81">
        <v>3228.3772655214598</v>
      </c>
      <c r="BU374" s="81">
        <v>65643.844349896797</v>
      </c>
      <c r="BV374" s="81">
        <f t="shared" si="51"/>
        <v>19693.153304969037</v>
      </c>
      <c r="BW374">
        <f t="shared" si="52"/>
        <v>10134.5811904729</v>
      </c>
      <c r="BX374" s="255">
        <f t="shared" si="53"/>
        <v>0.51462460244575003</v>
      </c>
      <c r="BY374" s="255"/>
    </row>
    <row r="375" spans="58:77" x14ac:dyDescent="0.25">
      <c r="BF375">
        <v>372</v>
      </c>
      <c r="BG375">
        <v>150</v>
      </c>
      <c r="BH375" t="s">
        <v>8</v>
      </c>
      <c r="BI375" t="s">
        <v>15</v>
      </c>
      <c r="BJ375" t="s">
        <v>71</v>
      </c>
      <c r="BK375">
        <v>55</v>
      </c>
      <c r="BL375" s="254">
        <v>1320.3657061142501</v>
      </c>
      <c r="BM375" s="81">
        <v>915.32257259890002</v>
      </c>
      <c r="BN375" s="81">
        <v>549.19354355933899</v>
      </c>
      <c r="BO375" s="81">
        <v>1320.3657061142501</v>
      </c>
      <c r="BP375" s="81">
        <v>915.32257259890002</v>
      </c>
      <c r="BQ375" s="81">
        <v>549.19354355933899</v>
      </c>
      <c r="BR375" s="81">
        <v>1320.3657061142501</v>
      </c>
      <c r="BS375" s="81">
        <v>915.32257259890002</v>
      </c>
      <c r="BT375" s="81">
        <v>549.19354355933899</v>
      </c>
      <c r="BU375" s="81">
        <v>21347.082649862401</v>
      </c>
      <c r="BV375" s="81">
        <f t="shared" si="51"/>
        <v>6404.1247949587205</v>
      </c>
      <c r="BW375">
        <f t="shared" si="52"/>
        <v>1886.2367230203574</v>
      </c>
      <c r="BX375" s="255">
        <f t="shared" si="53"/>
        <v>0.29453466061516931</v>
      </c>
      <c r="BY375" s="255"/>
    </row>
    <row r="376" spans="58:77" x14ac:dyDescent="0.25">
      <c r="BF376">
        <v>373</v>
      </c>
      <c r="BG376">
        <v>150</v>
      </c>
      <c r="BH376" t="s">
        <v>8</v>
      </c>
      <c r="BI376" t="s">
        <v>15</v>
      </c>
      <c r="BJ376" t="s">
        <v>73</v>
      </c>
      <c r="BK376">
        <v>16</v>
      </c>
      <c r="BL376" s="254">
        <v>1006.25131312093</v>
      </c>
      <c r="BM376" s="81">
        <v>675.49639823438895</v>
      </c>
      <c r="BN376" s="81">
        <v>405.29783894063303</v>
      </c>
      <c r="BO376" s="81">
        <v>1006.25131312093</v>
      </c>
      <c r="BP376" s="81">
        <v>675.49639823438895</v>
      </c>
      <c r="BQ376" s="81">
        <v>405.29783894063303</v>
      </c>
      <c r="BR376" s="81">
        <v>1006.25131312093</v>
      </c>
      <c r="BS376" s="81">
        <v>675.49639823438895</v>
      </c>
      <c r="BT376" s="81">
        <v>405.29783894063303</v>
      </c>
      <c r="BU376" s="81">
        <v>22783.940349778</v>
      </c>
      <c r="BV376" s="81">
        <f t="shared" si="51"/>
        <v>6835.1821049334003</v>
      </c>
      <c r="BW376">
        <f t="shared" si="52"/>
        <v>1437.5018758870431</v>
      </c>
      <c r="BX376" s="255">
        <f t="shared" si="53"/>
        <v>0.21030922860848192</v>
      </c>
      <c r="BY376" s="255"/>
    </row>
    <row r="377" spans="58:77" x14ac:dyDescent="0.25">
      <c r="BF377">
        <v>374</v>
      </c>
      <c r="BG377">
        <v>150</v>
      </c>
      <c r="BH377" t="s">
        <v>11</v>
      </c>
      <c r="BI377" t="s">
        <v>7</v>
      </c>
      <c r="BJ377" t="s">
        <v>44</v>
      </c>
      <c r="BK377">
        <v>1</v>
      </c>
      <c r="BL377" s="254">
        <v>43.814529481130997</v>
      </c>
      <c r="BM377" s="81">
        <v>30.404758431734901</v>
      </c>
      <c r="BN377" s="81">
        <v>18.242855059040899</v>
      </c>
      <c r="BO377" s="81">
        <v>43.814529481130997</v>
      </c>
      <c r="BP377" s="81">
        <v>30.404758431734901</v>
      </c>
      <c r="BQ377" s="81">
        <v>18.242855059040899</v>
      </c>
      <c r="BR377" s="81">
        <v>43.814529481130997</v>
      </c>
      <c r="BS377" s="81">
        <v>30.404758431734901</v>
      </c>
      <c r="BT377" s="81">
        <v>18.242855059040899</v>
      </c>
      <c r="BU377" s="81">
        <v>283.51680000899</v>
      </c>
      <c r="BV377" s="81">
        <f t="shared" si="51"/>
        <v>85.055040002696998</v>
      </c>
      <c r="BW377">
        <f t="shared" si="52"/>
        <v>62.592184973044283</v>
      </c>
      <c r="BX377" s="255">
        <f t="shared" si="53"/>
        <v>0.73590212844599867</v>
      </c>
      <c r="BY377" s="255"/>
    </row>
    <row r="378" spans="58:77" x14ac:dyDescent="0.25">
      <c r="BF378">
        <v>375</v>
      </c>
      <c r="BG378">
        <v>150</v>
      </c>
      <c r="BH378" t="s">
        <v>11</v>
      </c>
      <c r="BI378" t="s">
        <v>7</v>
      </c>
      <c r="BJ378" t="s">
        <v>52</v>
      </c>
      <c r="BK378">
        <v>3</v>
      </c>
      <c r="BL378" s="254">
        <v>71.751463286823807</v>
      </c>
      <c r="BM378" s="81">
        <v>38.899579508018199</v>
      </c>
      <c r="BN378" s="81">
        <v>23.3397477048109</v>
      </c>
      <c r="BO378" s="81">
        <v>71.751463286823807</v>
      </c>
      <c r="BP378" s="81">
        <v>38.899579508018199</v>
      </c>
      <c r="BQ378" s="81">
        <v>23.3397477048109</v>
      </c>
      <c r="BR378" s="81">
        <v>71.751463286823807</v>
      </c>
      <c r="BS378" s="81">
        <v>38.899579508018199</v>
      </c>
      <c r="BT378" s="81">
        <v>23.3397477048109</v>
      </c>
      <c r="BU378" s="81">
        <v>921.00885000414405</v>
      </c>
      <c r="BV378" s="81">
        <f t="shared" si="51"/>
        <v>276.30265500124318</v>
      </c>
      <c r="BW378">
        <f t="shared" si="52"/>
        <v>102.50209040974831</v>
      </c>
      <c r="BX378" s="255">
        <f t="shared" si="53"/>
        <v>0.3709775803974345</v>
      </c>
      <c r="BY378" s="255"/>
    </row>
    <row r="379" spans="58:77" x14ac:dyDescent="0.25">
      <c r="BF379">
        <v>376</v>
      </c>
      <c r="BG379">
        <v>150</v>
      </c>
      <c r="BH379" t="s">
        <v>11</v>
      </c>
      <c r="BI379" t="s">
        <v>7</v>
      </c>
      <c r="BJ379" t="s">
        <v>61</v>
      </c>
      <c r="BK379">
        <v>1</v>
      </c>
      <c r="BL379" s="254">
        <v>5.1657576758116397</v>
      </c>
      <c r="BM379" s="81">
        <v>3.2151572979119001</v>
      </c>
      <c r="BN379" s="81">
        <v>1.92909437874714</v>
      </c>
      <c r="BO379" s="81">
        <v>5.1657576758116397</v>
      </c>
      <c r="BP379" s="81">
        <v>3.2151572979119001</v>
      </c>
      <c r="BQ379" s="81">
        <v>1.92909437874714</v>
      </c>
      <c r="BR379" s="81">
        <v>5.1657576758116397</v>
      </c>
      <c r="BS379" s="81">
        <v>3.2151572979119001</v>
      </c>
      <c r="BT379" s="81">
        <v>1.92909437874714</v>
      </c>
      <c r="BU379" s="81">
        <v>124.683599992393</v>
      </c>
      <c r="BV379" s="81">
        <f t="shared" si="51"/>
        <v>37.405079997717898</v>
      </c>
      <c r="BW379">
        <f t="shared" si="52"/>
        <v>7.3796538225880575</v>
      </c>
      <c r="BX379" s="255">
        <f t="shared" si="53"/>
        <v>0.1972901494406186</v>
      </c>
      <c r="BY379" s="255"/>
    </row>
    <row r="380" spans="58:77" x14ac:dyDescent="0.25">
      <c r="BF380">
        <v>377</v>
      </c>
      <c r="BG380">
        <v>150</v>
      </c>
      <c r="BH380" t="s">
        <v>11</v>
      </c>
      <c r="BI380" t="s">
        <v>7</v>
      </c>
      <c r="BJ380" t="s">
        <v>63</v>
      </c>
      <c r="BK380">
        <v>1</v>
      </c>
      <c r="BL380" s="254">
        <v>24.106694505411699</v>
      </c>
      <c r="BM380" s="81">
        <v>15.250029017992899</v>
      </c>
      <c r="BN380" s="81">
        <v>9.1500174107957495</v>
      </c>
      <c r="BO380" s="81">
        <v>24.106694505411699</v>
      </c>
      <c r="BP380" s="81">
        <v>15.250029017992899</v>
      </c>
      <c r="BQ380" s="81">
        <v>9.1500174107957495</v>
      </c>
      <c r="BR380" s="81">
        <v>24.106694505411699</v>
      </c>
      <c r="BS380" s="81">
        <v>15.250029017992899</v>
      </c>
      <c r="BT380" s="81">
        <v>9.1500174107957495</v>
      </c>
      <c r="BU380" s="81">
        <v>379.30535000784403</v>
      </c>
      <c r="BV380" s="81">
        <f t="shared" si="51"/>
        <v>113.79160500235321</v>
      </c>
      <c r="BW380">
        <f t="shared" si="52"/>
        <v>34.438135007730999</v>
      </c>
      <c r="BX380" s="255">
        <f t="shared" si="53"/>
        <v>0.30264214136903</v>
      </c>
      <c r="BY380" s="255"/>
    </row>
    <row r="381" spans="58:77" x14ac:dyDescent="0.25">
      <c r="BF381">
        <v>378</v>
      </c>
      <c r="BG381">
        <v>150</v>
      </c>
      <c r="BH381" t="s">
        <v>11</v>
      </c>
      <c r="BI381" t="s">
        <v>7</v>
      </c>
      <c r="BJ381" t="s">
        <v>65</v>
      </c>
      <c r="BK381">
        <v>29</v>
      </c>
      <c r="BL381" s="254">
        <v>911.69049779343197</v>
      </c>
      <c r="BM381" s="81">
        <v>583.05358300883404</v>
      </c>
      <c r="BN381" s="81">
        <v>407.92618860595502</v>
      </c>
      <c r="BO381" s="81">
        <v>960.10219679397699</v>
      </c>
      <c r="BP381" s="81">
        <v>631.46528200937905</v>
      </c>
      <c r="BQ381" s="81">
        <v>456.33788760649998</v>
      </c>
      <c r="BR381" s="81">
        <v>1008.51389579452</v>
      </c>
      <c r="BS381" s="81">
        <v>679.87698100992498</v>
      </c>
      <c r="BT381" s="81">
        <v>485.21112832044702</v>
      </c>
      <c r="BU381" s="81">
        <v>14019.537500026299</v>
      </c>
      <c r="BV381" s="81">
        <f t="shared" si="51"/>
        <v>4205.8612500078898</v>
      </c>
      <c r="BW381">
        <f t="shared" si="52"/>
        <v>1302.41499684776</v>
      </c>
      <c r="BX381" s="255">
        <f t="shared" si="53"/>
        <v>0.30966665789208259</v>
      </c>
      <c r="BY381" s="255"/>
    </row>
    <row r="382" spans="58:77" x14ac:dyDescent="0.25">
      <c r="BF382">
        <v>379</v>
      </c>
      <c r="BG382">
        <v>150</v>
      </c>
      <c r="BH382" t="s">
        <v>11</v>
      </c>
      <c r="BI382" t="s">
        <v>7</v>
      </c>
      <c r="BJ382" t="s">
        <v>69</v>
      </c>
      <c r="BK382">
        <v>7</v>
      </c>
      <c r="BL382" s="254">
        <v>259.72282041817402</v>
      </c>
      <c r="BM382" s="81">
        <v>203.17140923405901</v>
      </c>
      <c r="BN382" s="81">
        <v>148.32837194032001</v>
      </c>
      <c r="BO382" s="81">
        <v>281.74409241807803</v>
      </c>
      <c r="BP382" s="81">
        <v>225.19268123396401</v>
      </c>
      <c r="BQ382" s="81">
        <v>151.426218734683</v>
      </c>
      <c r="BR382" s="81">
        <v>303.76536441798203</v>
      </c>
      <c r="BS382" s="81">
        <v>247.21395323386801</v>
      </c>
      <c r="BT382" s="81">
        <v>151.426218734683</v>
      </c>
      <c r="BU382" s="81">
        <v>1957.3657999823399</v>
      </c>
      <c r="BV382" s="81">
        <f t="shared" si="51"/>
        <v>587.20973999470198</v>
      </c>
      <c r="BW382">
        <f t="shared" si="52"/>
        <v>371.03260059739148</v>
      </c>
      <c r="BX382" s="255">
        <f t="shared" si="53"/>
        <v>0.63185702710029823</v>
      </c>
      <c r="BY382" s="255"/>
    </row>
    <row r="383" spans="58:77" x14ac:dyDescent="0.25">
      <c r="BF383">
        <v>380</v>
      </c>
      <c r="BG383">
        <v>150</v>
      </c>
      <c r="BH383" t="s">
        <v>11</v>
      </c>
      <c r="BI383" t="s">
        <v>7</v>
      </c>
      <c r="BJ383" t="s">
        <v>71</v>
      </c>
      <c r="BK383">
        <v>1</v>
      </c>
      <c r="BL383" s="254">
        <v>38.247772501322402</v>
      </c>
      <c r="BM383" s="81">
        <v>38.247772501322402</v>
      </c>
      <c r="BN383" s="81">
        <v>38.247772501322402</v>
      </c>
      <c r="BO383" s="81">
        <v>50.997030001763299</v>
      </c>
      <c r="BP383" s="81">
        <v>50.997030001763299</v>
      </c>
      <c r="BQ383" s="81">
        <v>50.997030001763299</v>
      </c>
      <c r="BR383" s="81">
        <v>63.746287502204098</v>
      </c>
      <c r="BS383" s="81">
        <v>63.746287502204098</v>
      </c>
      <c r="BT383" s="81">
        <v>60.258968510015897</v>
      </c>
      <c r="BU383" s="81">
        <v>182.132250006297</v>
      </c>
      <c r="BV383" s="81">
        <f t="shared" si="51"/>
        <v>54.639675001889096</v>
      </c>
      <c r="BW383">
        <f t="shared" si="52"/>
        <v>54.639675001889145</v>
      </c>
      <c r="BX383" s="255">
        <f t="shared" si="53"/>
        <v>1.0000000000000009</v>
      </c>
      <c r="BY383" s="255"/>
    </row>
    <row r="384" spans="58:77" x14ac:dyDescent="0.25">
      <c r="BF384">
        <v>381</v>
      </c>
      <c r="BG384">
        <v>150</v>
      </c>
      <c r="BH384" t="s">
        <v>12</v>
      </c>
      <c r="BI384" t="s">
        <v>7</v>
      </c>
      <c r="BJ384" t="s">
        <v>44</v>
      </c>
      <c r="BK384">
        <v>2</v>
      </c>
      <c r="BL384" s="254">
        <v>119.771685098009</v>
      </c>
      <c r="BM384" s="81">
        <v>83.114647024455607</v>
      </c>
      <c r="BN384" s="81">
        <v>49.868788214673401</v>
      </c>
      <c r="BO384" s="81">
        <v>119.771685098009</v>
      </c>
      <c r="BP384" s="81">
        <v>83.114647024455607</v>
      </c>
      <c r="BQ384" s="81">
        <v>49.868788214673401</v>
      </c>
      <c r="BR384" s="81">
        <v>119.771685098009</v>
      </c>
      <c r="BS384" s="81">
        <v>83.114647024455607</v>
      </c>
      <c r="BT384" s="81">
        <v>49.868788214673401</v>
      </c>
      <c r="BU384" s="81">
        <v>755.18299997852398</v>
      </c>
      <c r="BV384" s="81">
        <f t="shared" si="51"/>
        <v>226.5548999935572</v>
      </c>
      <c r="BW384">
        <f t="shared" si="52"/>
        <v>171.10240728287002</v>
      </c>
      <c r="BX384" s="255">
        <f t="shared" si="53"/>
        <v>0.75523595953005584</v>
      </c>
      <c r="BY384" s="255"/>
    </row>
    <row r="385" spans="58:77" x14ac:dyDescent="0.25">
      <c r="BF385">
        <v>382</v>
      </c>
      <c r="BG385">
        <v>150</v>
      </c>
      <c r="BH385" t="s">
        <v>12</v>
      </c>
      <c r="BI385" t="s">
        <v>7</v>
      </c>
      <c r="BJ385" t="s">
        <v>52</v>
      </c>
      <c r="BK385">
        <v>5</v>
      </c>
      <c r="BL385" s="254">
        <v>145.387662628219</v>
      </c>
      <c r="BM385" s="81">
        <v>78.820956156442506</v>
      </c>
      <c r="BN385" s="81">
        <v>47.292573693865499</v>
      </c>
      <c r="BO385" s="81">
        <v>145.387662628219</v>
      </c>
      <c r="BP385" s="81">
        <v>78.820956156442506</v>
      </c>
      <c r="BQ385" s="81">
        <v>47.292573693865499</v>
      </c>
      <c r="BR385" s="81">
        <v>145.387662628219</v>
      </c>
      <c r="BS385" s="81">
        <v>78.820956156442506</v>
      </c>
      <c r="BT385" s="81">
        <v>47.292573693865499</v>
      </c>
      <c r="BU385" s="81">
        <v>1742.8525000327099</v>
      </c>
      <c r="BV385" s="81">
        <f t="shared" si="51"/>
        <v>522.85575000981294</v>
      </c>
      <c r="BW385">
        <f t="shared" si="52"/>
        <v>207.69666089745573</v>
      </c>
      <c r="BX385" s="255">
        <f t="shared" si="53"/>
        <v>0.3972351090976004</v>
      </c>
      <c r="BY385" s="255"/>
    </row>
    <row r="386" spans="58:77" x14ac:dyDescent="0.25">
      <c r="BF386">
        <v>383</v>
      </c>
      <c r="BG386">
        <v>150</v>
      </c>
      <c r="BH386" t="s">
        <v>12</v>
      </c>
      <c r="BI386" t="s">
        <v>7</v>
      </c>
      <c r="BJ386" t="s">
        <v>61</v>
      </c>
      <c r="BK386">
        <v>1</v>
      </c>
      <c r="BL386" s="254">
        <v>11.6229547705762</v>
      </c>
      <c r="BM386" s="81">
        <v>7.2341039203017701</v>
      </c>
      <c r="BN386" s="81">
        <v>4.3404623521810599</v>
      </c>
      <c r="BO386" s="81">
        <v>11.6229547705762</v>
      </c>
      <c r="BP386" s="81">
        <v>7.2341039203017701</v>
      </c>
      <c r="BQ386" s="81">
        <v>4.3404623521810599</v>
      </c>
      <c r="BR386" s="81">
        <v>11.6229547705762</v>
      </c>
      <c r="BS386" s="81">
        <v>7.2341039203017701</v>
      </c>
      <c r="BT386" s="81">
        <v>4.3404623521810599</v>
      </c>
      <c r="BU386" s="81">
        <v>148.53545000665201</v>
      </c>
      <c r="BV386" s="81">
        <f t="shared" si="51"/>
        <v>44.5606350019956</v>
      </c>
      <c r="BW386">
        <f t="shared" si="52"/>
        <v>16.604221100823143</v>
      </c>
      <c r="BX386" s="255">
        <f t="shared" si="53"/>
        <v>0.37262083675601887</v>
      </c>
      <c r="BY386" s="255"/>
    </row>
    <row r="387" spans="58:77" x14ac:dyDescent="0.25">
      <c r="BF387">
        <v>384</v>
      </c>
      <c r="BG387">
        <v>150</v>
      </c>
      <c r="BH387" t="s">
        <v>12</v>
      </c>
      <c r="BI387" t="s">
        <v>7</v>
      </c>
      <c r="BJ387" t="s">
        <v>65</v>
      </c>
      <c r="BK387">
        <v>30</v>
      </c>
      <c r="BL387" s="254">
        <v>627.23892891057903</v>
      </c>
      <c r="BM387" s="81">
        <v>386.29316096376601</v>
      </c>
      <c r="BN387" s="81">
        <v>257.89552017961</v>
      </c>
      <c r="BO387" s="81">
        <v>649.00528191170395</v>
      </c>
      <c r="BP387" s="81">
        <v>408.05951396489098</v>
      </c>
      <c r="BQ387" s="81">
        <v>279.66187318073497</v>
      </c>
      <c r="BR387" s="81">
        <v>670.77163491282897</v>
      </c>
      <c r="BS387" s="81">
        <v>429.82586696601697</v>
      </c>
      <c r="BT387" s="81">
        <v>300.40555897750801</v>
      </c>
      <c r="BU387" s="81">
        <v>17891.192549994899</v>
      </c>
      <c r="BV387" s="81">
        <f t="shared" si="51"/>
        <v>5367.35776499847</v>
      </c>
      <c r="BW387">
        <f t="shared" si="52"/>
        <v>896.05561272939872</v>
      </c>
      <c r="BX387" s="255">
        <f t="shared" si="53"/>
        <v>0.16694538578604592</v>
      </c>
      <c r="BY387" s="255"/>
    </row>
    <row r="388" spans="58:77" x14ac:dyDescent="0.25">
      <c r="BF388">
        <v>385</v>
      </c>
      <c r="BG388">
        <v>150</v>
      </c>
      <c r="BH388" t="s">
        <v>12</v>
      </c>
      <c r="BI388" t="s">
        <v>7</v>
      </c>
      <c r="BJ388" t="s">
        <v>67</v>
      </c>
      <c r="BK388">
        <v>3</v>
      </c>
      <c r="BL388" s="254">
        <v>357.18144576132102</v>
      </c>
      <c r="BM388" s="81">
        <v>305.17908827087001</v>
      </c>
      <c r="BN388" s="81">
        <v>257.16418816354701</v>
      </c>
      <c r="BO388" s="81">
        <v>418.89539176217602</v>
      </c>
      <c r="BP388" s="81">
        <v>366.89303427172501</v>
      </c>
      <c r="BQ388" s="81">
        <v>318.87813416440201</v>
      </c>
      <c r="BR388" s="81">
        <v>480.60933776303</v>
      </c>
      <c r="BS388" s="81">
        <v>428.60698027257899</v>
      </c>
      <c r="BT388" s="81">
        <v>380.59208016525599</v>
      </c>
      <c r="BU388" s="81">
        <v>2646.3596000165899</v>
      </c>
      <c r="BV388" s="81">
        <f t="shared" si="51"/>
        <v>793.90788000497696</v>
      </c>
      <c r="BW388">
        <f t="shared" si="52"/>
        <v>510.25920823045863</v>
      </c>
      <c r="BX388" s="255">
        <f t="shared" si="53"/>
        <v>0.64271840736391206</v>
      </c>
      <c r="BY388" s="255"/>
    </row>
    <row r="389" spans="58:77" x14ac:dyDescent="0.25">
      <c r="BF389">
        <v>386</v>
      </c>
      <c r="BG389">
        <v>150</v>
      </c>
      <c r="BH389" t="s">
        <v>12</v>
      </c>
      <c r="BI389" t="s">
        <v>7</v>
      </c>
      <c r="BJ389" t="s">
        <v>69</v>
      </c>
      <c r="BK389">
        <v>16</v>
      </c>
      <c r="BL389" s="254">
        <v>1063.6935464363801</v>
      </c>
      <c r="BM389" s="81">
        <v>753.07865249407598</v>
      </c>
      <c r="BN389" s="81">
        <v>451.84719149644599</v>
      </c>
      <c r="BO389" s="81">
        <v>1063.6935464363801</v>
      </c>
      <c r="BP389" s="81">
        <v>753.07865249407598</v>
      </c>
      <c r="BQ389" s="81">
        <v>451.84719149644599</v>
      </c>
      <c r="BR389" s="81">
        <v>1063.6935464363801</v>
      </c>
      <c r="BS389" s="81">
        <v>753.07865249407598</v>
      </c>
      <c r="BT389" s="81">
        <v>451.84719149644599</v>
      </c>
      <c r="BU389" s="81">
        <v>10589.829649891401</v>
      </c>
      <c r="BV389" s="81">
        <f t="shared" ref="BV389:BV452" si="54">0.3*BU389</f>
        <v>3176.9488949674201</v>
      </c>
      <c r="BW389">
        <f t="shared" ref="BW389:BW452" si="55">BL389/0.7</f>
        <v>1519.5622091948287</v>
      </c>
      <c r="BX389" s="255">
        <f t="shared" ref="BX389:BX452" si="56">BW389/BV389</f>
        <v>0.47830867270227584</v>
      </c>
      <c r="BY389" s="255"/>
    </row>
    <row r="390" spans="58:77" x14ac:dyDescent="0.25">
      <c r="BF390">
        <v>387</v>
      </c>
      <c r="BG390">
        <v>150</v>
      </c>
      <c r="BH390" t="s">
        <v>12</v>
      </c>
      <c r="BI390" t="s">
        <v>7</v>
      </c>
      <c r="BJ390" t="s">
        <v>71</v>
      </c>
      <c r="BK390">
        <v>7</v>
      </c>
      <c r="BL390" s="254">
        <v>129.82321755332501</v>
      </c>
      <c r="BM390" s="81">
        <v>89.997885376533105</v>
      </c>
      <c r="BN390" s="81">
        <v>53.998731225919798</v>
      </c>
      <c r="BO390" s="81">
        <v>129.82321755332501</v>
      </c>
      <c r="BP390" s="81">
        <v>89.997885376533105</v>
      </c>
      <c r="BQ390" s="81">
        <v>53.998731225919798</v>
      </c>
      <c r="BR390" s="81">
        <v>129.82321755332501</v>
      </c>
      <c r="BS390" s="81">
        <v>89.997885376533105</v>
      </c>
      <c r="BT390" s="81">
        <v>53.998731225919798</v>
      </c>
      <c r="BU390" s="81">
        <v>4351.3616999030301</v>
      </c>
      <c r="BV390" s="81">
        <f t="shared" si="54"/>
        <v>1305.4085099709089</v>
      </c>
      <c r="BW390">
        <f t="shared" si="55"/>
        <v>185.46173936189288</v>
      </c>
      <c r="BX390" s="255">
        <f t="shared" si="56"/>
        <v>0.1420718020032104</v>
      </c>
      <c r="BY390" s="255"/>
    </row>
    <row r="391" spans="58:77" x14ac:dyDescent="0.25">
      <c r="BF391">
        <v>388</v>
      </c>
      <c r="BG391">
        <v>150</v>
      </c>
      <c r="BH391" t="s">
        <v>12</v>
      </c>
      <c r="BI391" t="s">
        <v>7</v>
      </c>
      <c r="BJ391" t="s">
        <v>73</v>
      </c>
      <c r="BK391">
        <v>7</v>
      </c>
      <c r="BL391" s="254">
        <v>147.97913735406601</v>
      </c>
      <c r="BM391" s="81">
        <v>99.3383789845455</v>
      </c>
      <c r="BN391" s="81">
        <v>59.603027390727298</v>
      </c>
      <c r="BO391" s="81">
        <v>147.97913735406601</v>
      </c>
      <c r="BP391" s="81">
        <v>99.3383789845455</v>
      </c>
      <c r="BQ391" s="81">
        <v>59.603027390727298</v>
      </c>
      <c r="BR391" s="81">
        <v>147.97913735406601</v>
      </c>
      <c r="BS391" s="81">
        <v>99.3383789845455</v>
      </c>
      <c r="BT391" s="81">
        <v>59.603027390727298</v>
      </c>
      <c r="BU391" s="81">
        <v>4895.8445000083002</v>
      </c>
      <c r="BV391" s="81">
        <f t="shared" si="54"/>
        <v>1468.7533500024899</v>
      </c>
      <c r="BW391">
        <f t="shared" si="55"/>
        <v>211.39876764866574</v>
      </c>
      <c r="BX391" s="255">
        <f t="shared" si="56"/>
        <v>0.14393074756105739</v>
      </c>
      <c r="BY391" s="255"/>
    </row>
    <row r="392" spans="58:77" x14ac:dyDescent="0.25">
      <c r="BF392">
        <v>389</v>
      </c>
      <c r="BG392">
        <v>150</v>
      </c>
      <c r="BH392" t="s">
        <v>12</v>
      </c>
      <c r="BI392" t="s">
        <v>15</v>
      </c>
      <c r="BJ392" t="s">
        <v>44</v>
      </c>
      <c r="BK392">
        <v>6</v>
      </c>
      <c r="BL392" s="254">
        <v>222.39465066549499</v>
      </c>
      <c r="BM392" s="81">
        <v>154.32907097419499</v>
      </c>
      <c r="BN392" s="81">
        <v>92.597442584517196</v>
      </c>
      <c r="BO392" s="81">
        <v>222.39465066549499</v>
      </c>
      <c r="BP392" s="81">
        <v>154.32907097419499</v>
      </c>
      <c r="BQ392" s="81">
        <v>92.597442584517196</v>
      </c>
      <c r="BR392" s="81">
        <v>222.39465066549499</v>
      </c>
      <c r="BS392" s="81">
        <v>154.32907097419499</v>
      </c>
      <c r="BT392" s="81">
        <v>92.597442584517196</v>
      </c>
      <c r="BU392" s="81">
        <v>2934.7592499984598</v>
      </c>
      <c r="BV392" s="81">
        <f t="shared" si="54"/>
        <v>880.42777499953797</v>
      </c>
      <c r="BW392">
        <f t="shared" si="55"/>
        <v>317.70664380785001</v>
      </c>
      <c r="BX392" s="255">
        <f t="shared" si="56"/>
        <v>0.36085486263540101</v>
      </c>
      <c r="BY392" s="255"/>
    </row>
    <row r="393" spans="58:77" x14ac:dyDescent="0.25">
      <c r="BF393">
        <v>390</v>
      </c>
      <c r="BG393">
        <v>150</v>
      </c>
      <c r="BH393" t="s">
        <v>12</v>
      </c>
      <c r="BI393" t="s">
        <v>15</v>
      </c>
      <c r="BJ393" t="s">
        <v>52</v>
      </c>
      <c r="BK393">
        <v>25</v>
      </c>
      <c r="BL393" s="254">
        <v>707.78413509812503</v>
      </c>
      <c r="BM393" s="81">
        <v>383.72047030878298</v>
      </c>
      <c r="BN393" s="81">
        <v>230.23228218526901</v>
      </c>
      <c r="BO393" s="81">
        <v>707.78413509812503</v>
      </c>
      <c r="BP393" s="81">
        <v>383.72047030878298</v>
      </c>
      <c r="BQ393" s="81">
        <v>230.23228218526901</v>
      </c>
      <c r="BR393" s="81">
        <v>707.78413509812503</v>
      </c>
      <c r="BS393" s="81">
        <v>383.72047030878298</v>
      </c>
      <c r="BT393" s="81">
        <v>230.23228218526901</v>
      </c>
      <c r="BU393" s="81">
        <v>9869.9690501021996</v>
      </c>
      <c r="BV393" s="81">
        <f t="shared" si="54"/>
        <v>2960.9907150306599</v>
      </c>
      <c r="BW393">
        <f t="shared" si="55"/>
        <v>1011.1201929973215</v>
      </c>
      <c r="BX393" s="255">
        <f t="shared" si="56"/>
        <v>0.3414803659682708</v>
      </c>
      <c r="BY393" s="255"/>
    </row>
    <row r="394" spans="58:77" x14ac:dyDescent="0.25">
      <c r="BF394">
        <v>391</v>
      </c>
      <c r="BG394">
        <v>150</v>
      </c>
      <c r="BH394" t="s">
        <v>12</v>
      </c>
      <c r="BI394" t="s">
        <v>15</v>
      </c>
      <c r="BJ394" t="s">
        <v>61</v>
      </c>
      <c r="BK394">
        <v>9</v>
      </c>
      <c r="BL394" s="254">
        <v>569.142135041507</v>
      </c>
      <c r="BM394" s="81">
        <v>354.23293229494101</v>
      </c>
      <c r="BN394" s="81">
        <v>212.53975937696401</v>
      </c>
      <c r="BO394" s="81">
        <v>569.142135041507</v>
      </c>
      <c r="BP394" s="81">
        <v>354.23293229494101</v>
      </c>
      <c r="BQ394" s="81">
        <v>212.53975937696401</v>
      </c>
      <c r="BR394" s="81">
        <v>569.142135041507</v>
      </c>
      <c r="BS394" s="81">
        <v>354.23293229494101</v>
      </c>
      <c r="BT394" s="81">
        <v>212.53975937696401</v>
      </c>
      <c r="BU394" s="81">
        <v>7185.7534500127404</v>
      </c>
      <c r="BV394" s="81">
        <f t="shared" si="54"/>
        <v>2155.7260350038218</v>
      </c>
      <c r="BW394">
        <f t="shared" si="55"/>
        <v>813.06019291643861</v>
      </c>
      <c r="BX394" s="255">
        <f t="shared" si="56"/>
        <v>0.3771630437793535</v>
      </c>
      <c r="BY394" s="255"/>
    </row>
    <row r="395" spans="58:77" x14ac:dyDescent="0.25">
      <c r="BF395">
        <v>392</v>
      </c>
      <c r="BG395">
        <v>150</v>
      </c>
      <c r="BH395" t="s">
        <v>12</v>
      </c>
      <c r="BI395" t="s">
        <v>15</v>
      </c>
      <c r="BJ395" t="s">
        <v>63</v>
      </c>
      <c r="BK395">
        <v>14</v>
      </c>
      <c r="BL395" s="254">
        <v>740.04394049364396</v>
      </c>
      <c r="BM395" s="81">
        <v>468.155912648428</v>
      </c>
      <c r="BN395" s="81">
        <v>280.89354758905699</v>
      </c>
      <c r="BO395" s="81">
        <v>740.04394049364396</v>
      </c>
      <c r="BP395" s="81">
        <v>468.155912648428</v>
      </c>
      <c r="BQ395" s="81">
        <v>280.89354758905699</v>
      </c>
      <c r="BR395" s="81">
        <v>740.04394049364396</v>
      </c>
      <c r="BS395" s="81">
        <v>468.155912648428</v>
      </c>
      <c r="BT395" s="81">
        <v>280.89354758905699</v>
      </c>
      <c r="BU395" s="81">
        <v>9420.0189499644202</v>
      </c>
      <c r="BV395" s="81">
        <f t="shared" si="54"/>
        <v>2826.0056849893258</v>
      </c>
      <c r="BW395">
        <f t="shared" si="55"/>
        <v>1057.2056292766342</v>
      </c>
      <c r="BX395" s="255">
        <f t="shared" si="56"/>
        <v>0.37409890393784806</v>
      </c>
      <c r="BY395" s="255"/>
    </row>
    <row r="396" spans="58:77" x14ac:dyDescent="0.25">
      <c r="BF396">
        <v>393</v>
      </c>
      <c r="BG396">
        <v>150</v>
      </c>
      <c r="BH396" t="s">
        <v>12</v>
      </c>
      <c r="BI396" t="s">
        <v>15</v>
      </c>
      <c r="BJ396" t="s">
        <v>65</v>
      </c>
      <c r="BK396">
        <v>73</v>
      </c>
      <c r="BL396" s="254">
        <v>2319.0323163518401</v>
      </c>
      <c r="BM396" s="81">
        <v>1340.3024501498401</v>
      </c>
      <c r="BN396" s="81">
        <v>804.18147008990604</v>
      </c>
      <c r="BO396" s="81">
        <v>2346.3651820195901</v>
      </c>
      <c r="BP396" s="81">
        <v>1340.3024501498401</v>
      </c>
      <c r="BQ396" s="81">
        <v>804.18147008990604</v>
      </c>
      <c r="BR396" s="81">
        <v>2346.3651820195901</v>
      </c>
      <c r="BS396" s="81">
        <v>1340.3024501498401</v>
      </c>
      <c r="BT396" s="81">
        <v>804.18147008990604</v>
      </c>
      <c r="BU396" s="81">
        <v>59381.966950068803</v>
      </c>
      <c r="BV396" s="81">
        <f t="shared" si="54"/>
        <v>17814.590085020642</v>
      </c>
      <c r="BW396">
        <f t="shared" si="55"/>
        <v>3312.9033090740577</v>
      </c>
      <c r="BX396" s="255">
        <f t="shared" si="56"/>
        <v>0.18596573332662339</v>
      </c>
      <c r="BY396" s="255"/>
    </row>
    <row r="397" spans="58:77" x14ac:dyDescent="0.25">
      <c r="BF397">
        <v>394</v>
      </c>
      <c r="BG397">
        <v>150</v>
      </c>
      <c r="BH397" t="s">
        <v>12</v>
      </c>
      <c r="BI397" t="s">
        <v>15</v>
      </c>
      <c r="BJ397" t="s">
        <v>67</v>
      </c>
      <c r="BK397">
        <v>28</v>
      </c>
      <c r="BL397" s="254">
        <v>1058.0324692582999</v>
      </c>
      <c r="BM397" s="81">
        <v>738.22133146480905</v>
      </c>
      <c r="BN397" s="81">
        <v>442.93279887888502</v>
      </c>
      <c r="BO397" s="81">
        <v>1058.0324692582999</v>
      </c>
      <c r="BP397" s="81">
        <v>738.22133146480905</v>
      </c>
      <c r="BQ397" s="81">
        <v>442.93279887888502</v>
      </c>
      <c r="BR397" s="81">
        <v>1058.0324692582999</v>
      </c>
      <c r="BS397" s="81">
        <v>738.22133146480905</v>
      </c>
      <c r="BT397" s="81">
        <v>442.93279887888502</v>
      </c>
      <c r="BU397" s="81">
        <v>21360.001300169301</v>
      </c>
      <c r="BV397" s="81">
        <f t="shared" si="54"/>
        <v>6408.00039005079</v>
      </c>
      <c r="BW397">
        <f t="shared" si="55"/>
        <v>1511.4749560832856</v>
      </c>
      <c r="BX397" s="255">
        <f t="shared" si="56"/>
        <v>0.23587310612996165</v>
      </c>
      <c r="BY397" s="255"/>
    </row>
    <row r="398" spans="58:77" x14ac:dyDescent="0.25">
      <c r="BF398">
        <v>395</v>
      </c>
      <c r="BG398">
        <v>150</v>
      </c>
      <c r="BH398" t="s">
        <v>12</v>
      </c>
      <c r="BI398" t="s">
        <v>15</v>
      </c>
      <c r="BJ398" t="s">
        <v>69</v>
      </c>
      <c r="BK398">
        <v>132</v>
      </c>
      <c r="BL398" s="254">
        <v>4505.7760144838703</v>
      </c>
      <c r="BM398" s="81">
        <v>3210.6883397186002</v>
      </c>
      <c r="BN398" s="81">
        <v>1954.7242504305</v>
      </c>
      <c r="BO398" s="81">
        <v>4529.3687199833203</v>
      </c>
      <c r="BP398" s="81">
        <v>3234.2810452180502</v>
      </c>
      <c r="BQ398" s="81">
        <v>1977.51969495362</v>
      </c>
      <c r="BR398" s="81">
        <v>4552.9614254827702</v>
      </c>
      <c r="BS398" s="81">
        <v>3257.8737507175001</v>
      </c>
      <c r="BT398" s="81">
        <v>1981.06515109885</v>
      </c>
      <c r="BU398" s="81">
        <v>75467.083050015004</v>
      </c>
      <c r="BV398" s="81">
        <f t="shared" si="54"/>
        <v>22640.124915004501</v>
      </c>
      <c r="BW398">
        <f t="shared" si="55"/>
        <v>6436.8228778341008</v>
      </c>
      <c r="BX398" s="255">
        <f t="shared" si="56"/>
        <v>0.28431039590104756</v>
      </c>
      <c r="BY398" s="255"/>
    </row>
    <row r="399" spans="58:77" x14ac:dyDescent="0.25">
      <c r="BF399">
        <v>396</v>
      </c>
      <c r="BG399">
        <v>150</v>
      </c>
      <c r="BH399" t="s">
        <v>12</v>
      </c>
      <c r="BI399" t="s">
        <v>15</v>
      </c>
      <c r="BJ399" t="s">
        <v>71</v>
      </c>
      <c r="BK399">
        <v>18</v>
      </c>
      <c r="BL399" s="254">
        <v>775.70815094565603</v>
      </c>
      <c r="BM399" s="81">
        <v>549.10127015297303</v>
      </c>
      <c r="BN399" s="81">
        <v>344.26541349188898</v>
      </c>
      <c r="BO399" s="81">
        <v>788.045360445744</v>
      </c>
      <c r="BP399" s="81">
        <v>561.43847965306099</v>
      </c>
      <c r="BQ399" s="81">
        <v>356.602622991977</v>
      </c>
      <c r="BR399" s="81">
        <v>800.38256994583196</v>
      </c>
      <c r="BS399" s="81">
        <v>573.77568915314896</v>
      </c>
      <c r="BT399" s="81">
        <v>368.93983249206502</v>
      </c>
      <c r="BU399" s="81">
        <v>34371.852999808601</v>
      </c>
      <c r="BV399" s="81">
        <f t="shared" si="54"/>
        <v>10311.555899942579</v>
      </c>
      <c r="BW399">
        <f t="shared" si="55"/>
        <v>1108.1545013509372</v>
      </c>
      <c r="BX399" s="255">
        <f t="shared" si="56"/>
        <v>0.10746724472076111</v>
      </c>
      <c r="BY399" s="255"/>
    </row>
    <row r="400" spans="58:77" x14ac:dyDescent="0.25">
      <c r="BF400">
        <v>397</v>
      </c>
      <c r="BG400">
        <v>150</v>
      </c>
      <c r="BH400" t="s">
        <v>12</v>
      </c>
      <c r="BI400" t="s">
        <v>15</v>
      </c>
      <c r="BJ400" t="s">
        <v>73</v>
      </c>
      <c r="BK400">
        <v>13</v>
      </c>
      <c r="BL400" s="254">
        <v>517.39836201855996</v>
      </c>
      <c r="BM400" s="81">
        <v>347.329464755598</v>
      </c>
      <c r="BN400" s="81">
        <v>208.397678853358</v>
      </c>
      <c r="BO400" s="81">
        <v>517.39836201855996</v>
      </c>
      <c r="BP400" s="81">
        <v>347.329464755598</v>
      </c>
      <c r="BQ400" s="81">
        <v>208.397678853358</v>
      </c>
      <c r="BR400" s="81">
        <v>517.39836201855996</v>
      </c>
      <c r="BS400" s="81">
        <v>347.329464755598</v>
      </c>
      <c r="BT400" s="81">
        <v>208.397678853358</v>
      </c>
      <c r="BU400" s="81">
        <v>13628.5916500124</v>
      </c>
      <c r="BV400" s="81">
        <f t="shared" si="54"/>
        <v>4088.5774950037198</v>
      </c>
      <c r="BW400">
        <f t="shared" si="55"/>
        <v>739.14051716937138</v>
      </c>
      <c r="BX400" s="255">
        <f t="shared" si="56"/>
        <v>0.18078182890567882</v>
      </c>
      <c r="BY400" s="255"/>
    </row>
    <row r="401" spans="58:77" x14ac:dyDescent="0.25">
      <c r="BF401">
        <v>398</v>
      </c>
      <c r="BG401">
        <v>150</v>
      </c>
      <c r="BH401" t="s">
        <v>13</v>
      </c>
      <c r="BI401" t="s">
        <v>7</v>
      </c>
      <c r="BJ401" t="s">
        <v>52</v>
      </c>
      <c r="BK401">
        <v>1</v>
      </c>
      <c r="BL401" s="254">
        <v>23.098974436259098</v>
      </c>
      <c r="BM401" s="81">
        <v>12.5229556510235</v>
      </c>
      <c r="BN401" s="81">
        <v>7.5137733906141397</v>
      </c>
      <c r="BO401" s="81">
        <v>23.098974436259098</v>
      </c>
      <c r="BP401" s="81">
        <v>12.5229556510235</v>
      </c>
      <c r="BQ401" s="81">
        <v>7.5137733906141397</v>
      </c>
      <c r="BR401" s="81">
        <v>23.098974436259098</v>
      </c>
      <c r="BS401" s="81">
        <v>12.5229556510235</v>
      </c>
      <c r="BT401" s="81">
        <v>7.5137733906141397</v>
      </c>
      <c r="BU401" s="81">
        <v>379.218500001324</v>
      </c>
      <c r="BV401" s="81">
        <f t="shared" si="54"/>
        <v>113.7655500003972</v>
      </c>
      <c r="BW401">
        <f t="shared" si="55"/>
        <v>32.998534908941572</v>
      </c>
      <c r="BX401" s="255">
        <f t="shared" si="56"/>
        <v>0.29005735839035951</v>
      </c>
      <c r="BY401" s="255"/>
    </row>
    <row r="402" spans="58:77" x14ac:dyDescent="0.25">
      <c r="BF402">
        <v>399</v>
      </c>
      <c r="BG402">
        <v>150</v>
      </c>
      <c r="BH402" t="s">
        <v>13</v>
      </c>
      <c r="BI402" t="s">
        <v>7</v>
      </c>
      <c r="BJ402" t="s">
        <v>63</v>
      </c>
      <c r="BK402">
        <v>1</v>
      </c>
      <c r="BL402" s="254">
        <v>157.21986132677901</v>
      </c>
      <c r="BM402" s="81">
        <v>99.458158682848904</v>
      </c>
      <c r="BN402" s="81">
        <v>59.674895209709298</v>
      </c>
      <c r="BO402" s="81">
        <v>157.21986132677901</v>
      </c>
      <c r="BP402" s="81">
        <v>99.458158682848904</v>
      </c>
      <c r="BQ402" s="81">
        <v>59.674895209709298</v>
      </c>
      <c r="BR402" s="81">
        <v>157.21986132677901</v>
      </c>
      <c r="BS402" s="81">
        <v>99.458158682848904</v>
      </c>
      <c r="BT402" s="81">
        <v>59.674895209709298</v>
      </c>
      <c r="BU402" s="81">
        <v>2109.8706500027602</v>
      </c>
      <c r="BV402" s="81">
        <f t="shared" si="54"/>
        <v>632.96119500082807</v>
      </c>
      <c r="BW402">
        <f t="shared" si="55"/>
        <v>224.5998018953986</v>
      </c>
      <c r="BX402" s="255">
        <f t="shared" si="56"/>
        <v>0.35483976532732747</v>
      </c>
      <c r="BY402" s="255"/>
    </row>
    <row r="403" spans="58:77" x14ac:dyDescent="0.25">
      <c r="BF403">
        <v>400</v>
      </c>
      <c r="BG403">
        <v>150</v>
      </c>
      <c r="BH403" t="s">
        <v>13</v>
      </c>
      <c r="BI403" t="s">
        <v>7</v>
      </c>
      <c r="BJ403" t="s">
        <v>65</v>
      </c>
      <c r="BK403">
        <v>1</v>
      </c>
      <c r="BL403" s="254">
        <v>5.1197145581924399</v>
      </c>
      <c r="BM403" s="81">
        <v>2.9245089464321299</v>
      </c>
      <c r="BN403" s="81">
        <v>1.7547053678592699</v>
      </c>
      <c r="BO403" s="81">
        <v>5.1197145581924399</v>
      </c>
      <c r="BP403" s="81">
        <v>2.9245089464321299</v>
      </c>
      <c r="BQ403" s="81">
        <v>1.7547053678592699</v>
      </c>
      <c r="BR403" s="81">
        <v>5.1197145581924399</v>
      </c>
      <c r="BS403" s="81">
        <v>2.9245089464321299</v>
      </c>
      <c r="BT403" s="81">
        <v>1.7547053678592699</v>
      </c>
      <c r="BU403" s="81">
        <v>216.614400000166</v>
      </c>
      <c r="BV403" s="81">
        <f t="shared" si="54"/>
        <v>64.984320000049792</v>
      </c>
      <c r="BW403">
        <f t="shared" si="55"/>
        <v>7.3138779402749146</v>
      </c>
      <c r="BX403" s="255">
        <f t="shared" si="56"/>
        <v>0.11254834920592091</v>
      </c>
      <c r="BY403" s="255"/>
    </row>
    <row r="404" spans="58:77" x14ac:dyDescent="0.25">
      <c r="BF404">
        <v>401</v>
      </c>
      <c r="BG404">
        <v>150</v>
      </c>
      <c r="BH404" t="s">
        <v>13</v>
      </c>
      <c r="BI404" t="s">
        <v>7</v>
      </c>
      <c r="BJ404" t="s">
        <v>67</v>
      </c>
      <c r="BK404">
        <v>2</v>
      </c>
      <c r="BL404" s="254">
        <v>59.298443001726298</v>
      </c>
      <c r="BM404" s="81">
        <v>41.3743215056639</v>
      </c>
      <c r="BN404" s="81">
        <v>24.824592903398301</v>
      </c>
      <c r="BO404" s="81">
        <v>59.298443001726298</v>
      </c>
      <c r="BP404" s="81">
        <v>41.3743215056639</v>
      </c>
      <c r="BQ404" s="81">
        <v>24.824592903398301</v>
      </c>
      <c r="BR404" s="81">
        <v>59.298443001726298</v>
      </c>
      <c r="BS404" s="81">
        <v>41.3743215056639</v>
      </c>
      <c r="BT404" s="81">
        <v>24.824592903398301</v>
      </c>
      <c r="BU404" s="81">
        <v>992.78690004168902</v>
      </c>
      <c r="BV404" s="81">
        <f t="shared" si="54"/>
        <v>297.8360700125067</v>
      </c>
      <c r="BW404">
        <f t="shared" si="55"/>
        <v>84.712061431037569</v>
      </c>
      <c r="BX404" s="255">
        <f t="shared" si="56"/>
        <v>0.28442512496045341</v>
      </c>
      <c r="BY404" s="255"/>
    </row>
    <row r="405" spans="58:77" x14ac:dyDescent="0.25">
      <c r="BF405">
        <v>402</v>
      </c>
      <c r="BG405">
        <v>150</v>
      </c>
      <c r="BH405" t="s">
        <v>13</v>
      </c>
      <c r="BI405" t="s">
        <v>7</v>
      </c>
      <c r="BJ405" t="s">
        <v>69</v>
      </c>
      <c r="BK405">
        <v>4</v>
      </c>
      <c r="BL405" s="254">
        <v>112.888253807149</v>
      </c>
      <c r="BM405" s="81">
        <v>79.923145481434105</v>
      </c>
      <c r="BN405" s="81">
        <v>47.9538872888605</v>
      </c>
      <c r="BO405" s="81">
        <v>112.888253807149</v>
      </c>
      <c r="BP405" s="81">
        <v>79.923145481434105</v>
      </c>
      <c r="BQ405" s="81">
        <v>47.9538872888605</v>
      </c>
      <c r="BR405" s="81">
        <v>112.888253807149</v>
      </c>
      <c r="BS405" s="81">
        <v>79.923145481434105</v>
      </c>
      <c r="BT405" s="81">
        <v>47.9538872888605</v>
      </c>
      <c r="BU405" s="81">
        <v>1545.9006000018201</v>
      </c>
      <c r="BV405" s="81">
        <f t="shared" si="54"/>
        <v>463.77018000054602</v>
      </c>
      <c r="BW405">
        <f t="shared" si="55"/>
        <v>161.26893401021286</v>
      </c>
      <c r="BX405" s="255">
        <f t="shared" si="56"/>
        <v>0.34773459132284656</v>
      </c>
      <c r="BY405" s="255"/>
    </row>
    <row r="406" spans="58:77" x14ac:dyDescent="0.25">
      <c r="BF406">
        <v>403</v>
      </c>
      <c r="BG406">
        <v>150</v>
      </c>
      <c r="BH406" t="s">
        <v>13</v>
      </c>
      <c r="BI406" t="s">
        <v>7</v>
      </c>
      <c r="BJ406" t="s">
        <v>71</v>
      </c>
      <c r="BK406">
        <v>1</v>
      </c>
      <c r="BL406" s="254">
        <v>46.118229174243801</v>
      </c>
      <c r="BM406" s="81">
        <v>31.970730515036198</v>
      </c>
      <c r="BN406" s="81">
        <v>19.182438309021698</v>
      </c>
      <c r="BO406" s="81">
        <v>46.118229174243801</v>
      </c>
      <c r="BP406" s="81">
        <v>31.970730515036198</v>
      </c>
      <c r="BQ406" s="81">
        <v>19.182438309021698</v>
      </c>
      <c r="BR406" s="81">
        <v>46.118229174243801</v>
      </c>
      <c r="BS406" s="81">
        <v>31.970730515036198</v>
      </c>
      <c r="BT406" s="81">
        <v>19.182438309021698</v>
      </c>
      <c r="BU406" s="81">
        <v>796.21220000574999</v>
      </c>
      <c r="BV406" s="81">
        <f t="shared" si="54"/>
        <v>238.86366000172498</v>
      </c>
      <c r="BW406">
        <f t="shared" si="55"/>
        <v>65.883184534634012</v>
      </c>
      <c r="BX406" s="255">
        <f t="shared" si="56"/>
        <v>0.2758192038678392</v>
      </c>
      <c r="BY406" s="255"/>
    </row>
    <row r="407" spans="58:77" x14ac:dyDescent="0.25">
      <c r="BF407">
        <v>404</v>
      </c>
      <c r="BG407">
        <v>150</v>
      </c>
      <c r="BH407" t="s">
        <v>13</v>
      </c>
      <c r="BI407" t="s">
        <v>15</v>
      </c>
      <c r="BJ407" t="s">
        <v>52</v>
      </c>
      <c r="BK407">
        <v>3</v>
      </c>
      <c r="BL407" s="254">
        <v>78.9397589368171</v>
      </c>
      <c r="BM407" s="81">
        <v>42.796666276078597</v>
      </c>
      <c r="BN407" s="81">
        <v>25.677999765647201</v>
      </c>
      <c r="BO407" s="81">
        <v>78.9397589368171</v>
      </c>
      <c r="BP407" s="81">
        <v>42.796666276078597</v>
      </c>
      <c r="BQ407" s="81">
        <v>25.677999765647201</v>
      </c>
      <c r="BR407" s="81">
        <v>78.9397589368171</v>
      </c>
      <c r="BS407" s="81">
        <v>42.796666276078597</v>
      </c>
      <c r="BT407" s="81">
        <v>25.677999765647201</v>
      </c>
      <c r="BU407" s="81">
        <v>2292.7124999848402</v>
      </c>
      <c r="BV407" s="81">
        <f t="shared" si="54"/>
        <v>687.81374999545199</v>
      </c>
      <c r="BW407">
        <f t="shared" si="55"/>
        <v>112.77108419545301</v>
      </c>
      <c r="BX407" s="255">
        <f t="shared" si="56"/>
        <v>0.16395584443637348</v>
      </c>
      <c r="BY407" s="255"/>
    </row>
    <row r="408" spans="58:77" x14ac:dyDescent="0.25">
      <c r="BF408">
        <v>405</v>
      </c>
      <c r="BG408">
        <v>150</v>
      </c>
      <c r="BH408" t="s">
        <v>13</v>
      </c>
      <c r="BI408" t="s">
        <v>15</v>
      </c>
      <c r="BJ408" t="s">
        <v>61</v>
      </c>
      <c r="BK408">
        <v>1</v>
      </c>
      <c r="BL408" s="254">
        <v>15.6885973857983</v>
      </c>
      <c r="BM408" s="81">
        <v>9.7645517936583595</v>
      </c>
      <c r="BN408" s="81">
        <v>5.85873107619501</v>
      </c>
      <c r="BO408" s="81">
        <v>15.6885973857983</v>
      </c>
      <c r="BP408" s="81">
        <v>9.7645517936583595</v>
      </c>
      <c r="BQ408" s="81">
        <v>5.85873107619501</v>
      </c>
      <c r="BR408" s="81">
        <v>15.6885973857983</v>
      </c>
      <c r="BS408" s="81">
        <v>9.7645517936583595</v>
      </c>
      <c r="BT408" s="81">
        <v>5.85873107619501</v>
      </c>
      <c r="BU408" s="81">
        <v>2851.2779999552599</v>
      </c>
      <c r="BV408" s="81">
        <f t="shared" si="54"/>
        <v>855.38339998657796</v>
      </c>
      <c r="BW408">
        <f t="shared" si="55"/>
        <v>22.412281979711857</v>
      </c>
      <c r="BX408" s="255">
        <f t="shared" si="56"/>
        <v>2.6201446018315918E-2</v>
      </c>
      <c r="BY408" s="255"/>
    </row>
    <row r="409" spans="58:77" x14ac:dyDescent="0.25">
      <c r="BF409">
        <v>406</v>
      </c>
      <c r="BG409">
        <v>150</v>
      </c>
      <c r="BH409" t="s">
        <v>13</v>
      </c>
      <c r="BI409" t="s">
        <v>15</v>
      </c>
      <c r="BJ409" t="s">
        <v>63</v>
      </c>
      <c r="BK409">
        <v>2</v>
      </c>
      <c r="BL409" s="254">
        <v>19.106397610184398</v>
      </c>
      <c r="BM409" s="81">
        <v>12.086813391990001</v>
      </c>
      <c r="BN409" s="81">
        <v>7.25208803519401</v>
      </c>
      <c r="BO409" s="81">
        <v>19.106397610184398</v>
      </c>
      <c r="BP409" s="81">
        <v>12.086813391990001</v>
      </c>
      <c r="BQ409" s="81">
        <v>7.25208803519401</v>
      </c>
      <c r="BR409" s="81">
        <v>19.106397610184398</v>
      </c>
      <c r="BS409" s="81">
        <v>12.086813391990001</v>
      </c>
      <c r="BT409" s="81">
        <v>7.25208803519401</v>
      </c>
      <c r="BU409" s="81">
        <v>431.29104997501599</v>
      </c>
      <c r="BV409" s="81">
        <f t="shared" si="54"/>
        <v>129.3873149925048</v>
      </c>
      <c r="BW409">
        <f t="shared" si="55"/>
        <v>27.294853728834855</v>
      </c>
      <c r="BX409" s="255">
        <f t="shared" si="56"/>
        <v>0.21095463438912851</v>
      </c>
      <c r="BY409" s="255"/>
    </row>
    <row r="410" spans="58:77" x14ac:dyDescent="0.25">
      <c r="BF410">
        <v>407</v>
      </c>
      <c r="BG410">
        <v>150</v>
      </c>
      <c r="BH410" t="s">
        <v>13</v>
      </c>
      <c r="BI410" t="s">
        <v>15</v>
      </c>
      <c r="BJ410" t="s">
        <v>65</v>
      </c>
      <c r="BK410">
        <v>5</v>
      </c>
      <c r="BL410" s="254">
        <v>108.674474355231</v>
      </c>
      <c r="BM410" s="81">
        <v>62.077576569599302</v>
      </c>
      <c r="BN410" s="81">
        <v>37.246545941759599</v>
      </c>
      <c r="BO410" s="81">
        <v>108.674474355231</v>
      </c>
      <c r="BP410" s="81">
        <v>62.077576569599302</v>
      </c>
      <c r="BQ410" s="81">
        <v>37.246545941759599</v>
      </c>
      <c r="BR410" s="81">
        <v>108.674474355231</v>
      </c>
      <c r="BS410" s="81">
        <v>62.077576569599302</v>
      </c>
      <c r="BT410" s="81">
        <v>37.246545941759599</v>
      </c>
      <c r="BU410" s="81">
        <v>2129.2538500339101</v>
      </c>
      <c r="BV410" s="81">
        <f t="shared" si="54"/>
        <v>638.77615501017306</v>
      </c>
      <c r="BW410">
        <f t="shared" si="55"/>
        <v>155.24924907890144</v>
      </c>
      <c r="BX410" s="255">
        <f t="shared" si="56"/>
        <v>0.24304171009080475</v>
      </c>
      <c r="BY410" s="255"/>
    </row>
    <row r="411" spans="58:77" x14ac:dyDescent="0.25">
      <c r="BF411">
        <v>408</v>
      </c>
      <c r="BG411">
        <v>150</v>
      </c>
      <c r="BH411" t="s">
        <v>13</v>
      </c>
      <c r="BI411" t="s">
        <v>15</v>
      </c>
      <c r="BJ411" t="s">
        <v>67</v>
      </c>
      <c r="BK411">
        <v>2</v>
      </c>
      <c r="BL411" s="254">
        <v>71.0098854945673</v>
      </c>
      <c r="BM411" s="81">
        <v>49.545750003032602</v>
      </c>
      <c r="BN411" s="81">
        <v>29.727450001819498</v>
      </c>
      <c r="BO411" s="81">
        <v>71.0098854945673</v>
      </c>
      <c r="BP411" s="81">
        <v>49.545750003032602</v>
      </c>
      <c r="BQ411" s="81">
        <v>29.727450001819498</v>
      </c>
      <c r="BR411" s="81">
        <v>71.0098854945673</v>
      </c>
      <c r="BS411" s="81">
        <v>49.545750003032602</v>
      </c>
      <c r="BT411" s="81">
        <v>29.727450001819498</v>
      </c>
      <c r="BU411" s="81">
        <v>3422.1252499637899</v>
      </c>
      <c r="BV411" s="81">
        <f t="shared" si="54"/>
        <v>1026.637574989137</v>
      </c>
      <c r="BW411">
        <f t="shared" si="55"/>
        <v>101.44269356366758</v>
      </c>
      <c r="BX411" s="255">
        <f t="shared" si="56"/>
        <v>9.8810618308745379E-2</v>
      </c>
      <c r="BY411" s="255"/>
    </row>
    <row r="412" spans="58:77" x14ac:dyDescent="0.25">
      <c r="BF412">
        <v>409</v>
      </c>
      <c r="BG412">
        <v>150</v>
      </c>
      <c r="BH412" t="s">
        <v>13</v>
      </c>
      <c r="BI412" t="s">
        <v>15</v>
      </c>
      <c r="BJ412" t="s">
        <v>69</v>
      </c>
      <c r="BK412">
        <v>19</v>
      </c>
      <c r="BL412" s="254">
        <v>426.51090258827901</v>
      </c>
      <c r="BM412" s="81">
        <v>301.963151766122</v>
      </c>
      <c r="BN412" s="81">
        <v>181.17789105967299</v>
      </c>
      <c r="BO412" s="81">
        <v>426.51090258827901</v>
      </c>
      <c r="BP412" s="81">
        <v>301.963151766122</v>
      </c>
      <c r="BQ412" s="81">
        <v>181.17789105967299</v>
      </c>
      <c r="BR412" s="81">
        <v>426.51090258827901</v>
      </c>
      <c r="BS412" s="81">
        <v>301.963151766122</v>
      </c>
      <c r="BT412" s="81">
        <v>181.17789105967299</v>
      </c>
      <c r="BU412" s="81">
        <v>6140.1841501035096</v>
      </c>
      <c r="BV412" s="81">
        <f t="shared" si="54"/>
        <v>1842.0552450310529</v>
      </c>
      <c r="BW412">
        <f t="shared" si="55"/>
        <v>609.30128941182716</v>
      </c>
      <c r="BX412" s="255">
        <f t="shared" si="56"/>
        <v>0.33077253847593246</v>
      </c>
      <c r="BY412" s="255"/>
    </row>
    <row r="413" spans="58:77" x14ac:dyDescent="0.25">
      <c r="BF413">
        <v>410</v>
      </c>
      <c r="BG413">
        <v>150</v>
      </c>
      <c r="BH413" t="s">
        <v>13</v>
      </c>
      <c r="BI413" t="s">
        <v>15</v>
      </c>
      <c r="BJ413" t="s">
        <v>71</v>
      </c>
      <c r="BK413">
        <v>9</v>
      </c>
      <c r="BL413" s="254">
        <v>60.444659877586602</v>
      </c>
      <c r="BM413" s="81">
        <v>41.902301250946202</v>
      </c>
      <c r="BN413" s="81">
        <v>25.141380750567698</v>
      </c>
      <c r="BO413" s="81">
        <v>60.444659877586602</v>
      </c>
      <c r="BP413" s="81">
        <v>41.902301250946202</v>
      </c>
      <c r="BQ413" s="81">
        <v>25.141380750567698</v>
      </c>
      <c r="BR413" s="81">
        <v>60.444659877586602</v>
      </c>
      <c r="BS413" s="81">
        <v>41.902301250946202</v>
      </c>
      <c r="BT413" s="81">
        <v>25.141380750567698</v>
      </c>
      <c r="BU413" s="81">
        <v>1687.25904998235</v>
      </c>
      <c r="BV413" s="81">
        <f t="shared" si="54"/>
        <v>506.17771499470496</v>
      </c>
      <c r="BW413">
        <f t="shared" si="55"/>
        <v>86.349514110838015</v>
      </c>
      <c r="BX413" s="255">
        <f t="shared" si="56"/>
        <v>0.17059129936556236</v>
      </c>
      <c r="BY413" s="255"/>
    </row>
    <row r="414" spans="58:77" x14ac:dyDescent="0.25">
      <c r="BF414">
        <v>411</v>
      </c>
      <c r="BG414">
        <v>150</v>
      </c>
      <c r="BH414" t="s">
        <v>14</v>
      </c>
      <c r="BI414" t="s">
        <v>7</v>
      </c>
      <c r="BJ414" t="s">
        <v>44</v>
      </c>
      <c r="BK414">
        <v>2</v>
      </c>
      <c r="BL414" s="254">
        <v>81.344187930132705</v>
      </c>
      <c r="BM414" s="81">
        <v>56.448178563835697</v>
      </c>
      <c r="BN414" s="81">
        <v>33.868907138301402</v>
      </c>
      <c r="BO414" s="81">
        <v>81.344187930132705</v>
      </c>
      <c r="BP414" s="81">
        <v>56.448178563835697</v>
      </c>
      <c r="BQ414" s="81">
        <v>33.868907138301402</v>
      </c>
      <c r="BR414" s="81">
        <v>81.344187930132705</v>
      </c>
      <c r="BS414" s="81">
        <v>56.448178563835697</v>
      </c>
      <c r="BT414" s="81">
        <v>33.868907138301402</v>
      </c>
      <c r="BU414" s="81">
        <v>493.13934998995597</v>
      </c>
      <c r="BV414" s="81">
        <f t="shared" si="54"/>
        <v>147.94180499698678</v>
      </c>
      <c r="BW414">
        <f t="shared" si="55"/>
        <v>116.20598275733245</v>
      </c>
      <c r="BX414" s="255">
        <f t="shared" si="56"/>
        <v>0.78548441909100197</v>
      </c>
      <c r="BY414" s="255"/>
    </row>
    <row r="415" spans="58:77" x14ac:dyDescent="0.25">
      <c r="BF415">
        <v>412</v>
      </c>
      <c r="BG415">
        <v>150</v>
      </c>
      <c r="BH415" t="s">
        <v>14</v>
      </c>
      <c r="BI415" t="s">
        <v>7</v>
      </c>
      <c r="BJ415" t="s">
        <v>52</v>
      </c>
      <c r="BK415">
        <v>1</v>
      </c>
      <c r="BL415" s="254">
        <v>11.264585256391999</v>
      </c>
      <c r="BM415" s="81">
        <v>6.1070201182410999</v>
      </c>
      <c r="BN415" s="81">
        <v>3.6642120709446599</v>
      </c>
      <c r="BO415" s="81">
        <v>11.264585256391999</v>
      </c>
      <c r="BP415" s="81">
        <v>6.1070201182410999</v>
      </c>
      <c r="BQ415" s="81">
        <v>3.6642120709446599</v>
      </c>
      <c r="BR415" s="81">
        <v>11.264585256391999</v>
      </c>
      <c r="BS415" s="81">
        <v>6.1070201182410999</v>
      </c>
      <c r="BT415" s="81">
        <v>3.6642120709446599</v>
      </c>
      <c r="BU415" s="81">
        <v>290.51220000934501</v>
      </c>
      <c r="BV415" s="81">
        <f t="shared" si="54"/>
        <v>87.153660002803505</v>
      </c>
      <c r="BW415">
        <f t="shared" si="55"/>
        <v>16.092264651988572</v>
      </c>
      <c r="BX415" s="255">
        <f t="shared" si="56"/>
        <v>0.1846424424570457</v>
      </c>
      <c r="BY415" s="255"/>
    </row>
    <row r="416" spans="58:77" x14ac:dyDescent="0.25">
      <c r="BF416">
        <v>413</v>
      </c>
      <c r="BG416">
        <v>150</v>
      </c>
      <c r="BH416" t="s">
        <v>14</v>
      </c>
      <c r="BI416" t="s">
        <v>7</v>
      </c>
      <c r="BJ416" t="s">
        <v>61</v>
      </c>
      <c r="BK416">
        <v>6</v>
      </c>
      <c r="BL416" s="254">
        <v>88.870164459796598</v>
      </c>
      <c r="BM416" s="81">
        <v>55.312613514076901</v>
      </c>
      <c r="BN416" s="81">
        <v>33.187568108446101</v>
      </c>
      <c r="BO416" s="81">
        <v>88.870164459796598</v>
      </c>
      <c r="BP416" s="81">
        <v>55.312613514076901</v>
      </c>
      <c r="BQ416" s="81">
        <v>33.187568108446101</v>
      </c>
      <c r="BR416" s="81">
        <v>88.870164459796598</v>
      </c>
      <c r="BS416" s="81">
        <v>55.312613514076901</v>
      </c>
      <c r="BT416" s="81">
        <v>33.187568108446101</v>
      </c>
      <c r="BU416" s="81">
        <v>1819.1940999977301</v>
      </c>
      <c r="BV416" s="81">
        <f t="shared" si="54"/>
        <v>545.75822999931904</v>
      </c>
      <c r="BW416">
        <f t="shared" si="55"/>
        <v>126.95737779970943</v>
      </c>
      <c r="BX416" s="255">
        <f t="shared" si="56"/>
        <v>0.23262567712422375</v>
      </c>
      <c r="BY416" s="255"/>
    </row>
    <row r="417" spans="58:77" x14ac:dyDescent="0.25">
      <c r="BF417">
        <v>414</v>
      </c>
      <c r="BG417">
        <v>150</v>
      </c>
      <c r="BH417" t="s">
        <v>14</v>
      </c>
      <c r="BI417" t="s">
        <v>7</v>
      </c>
      <c r="BJ417" t="s">
        <v>63</v>
      </c>
      <c r="BK417">
        <v>2</v>
      </c>
      <c r="BL417" s="254">
        <v>43.897343269679901</v>
      </c>
      <c r="BM417" s="81">
        <v>27.7697034956464</v>
      </c>
      <c r="BN417" s="81">
        <v>16.661822097387802</v>
      </c>
      <c r="BO417" s="81">
        <v>43.897343269679901</v>
      </c>
      <c r="BP417" s="81">
        <v>27.7697034956464</v>
      </c>
      <c r="BQ417" s="81">
        <v>16.661822097387802</v>
      </c>
      <c r="BR417" s="81">
        <v>43.897343269679901</v>
      </c>
      <c r="BS417" s="81">
        <v>27.7697034956464</v>
      </c>
      <c r="BT417" s="81">
        <v>16.661822097387802</v>
      </c>
      <c r="BU417" s="81">
        <v>370.07925000174203</v>
      </c>
      <c r="BV417" s="81">
        <f t="shared" si="54"/>
        <v>111.0237750005226</v>
      </c>
      <c r="BW417">
        <f t="shared" si="55"/>
        <v>62.710490385257003</v>
      </c>
      <c r="BX417" s="255">
        <f t="shared" si="56"/>
        <v>0.5648383905605967</v>
      </c>
      <c r="BY417" s="255"/>
    </row>
    <row r="418" spans="58:77" x14ac:dyDescent="0.25">
      <c r="BF418">
        <v>415</v>
      </c>
      <c r="BG418">
        <v>150</v>
      </c>
      <c r="BH418" t="s">
        <v>14</v>
      </c>
      <c r="BI418" t="s">
        <v>7</v>
      </c>
      <c r="BJ418" t="s">
        <v>65</v>
      </c>
      <c r="BK418">
        <v>6</v>
      </c>
      <c r="BL418" s="254">
        <v>91.847679173972494</v>
      </c>
      <c r="BM418" s="81">
        <v>52.465690498992402</v>
      </c>
      <c r="BN418" s="81">
        <v>31.479414299395401</v>
      </c>
      <c r="BO418" s="81">
        <v>91.847679173972494</v>
      </c>
      <c r="BP418" s="81">
        <v>52.465690498992402</v>
      </c>
      <c r="BQ418" s="81">
        <v>31.479414299395401</v>
      </c>
      <c r="BR418" s="81">
        <v>91.847679173972494</v>
      </c>
      <c r="BS418" s="81">
        <v>52.465690498992402</v>
      </c>
      <c r="BT418" s="81">
        <v>31.479414299395401</v>
      </c>
      <c r="BU418" s="81">
        <v>4284.5875499850499</v>
      </c>
      <c r="BV418" s="81">
        <f t="shared" si="54"/>
        <v>1285.3762649955149</v>
      </c>
      <c r="BW418">
        <f t="shared" si="55"/>
        <v>131.21097024853213</v>
      </c>
      <c r="BX418" s="255">
        <f t="shared" si="56"/>
        <v>0.10207981415386566</v>
      </c>
      <c r="BY418" s="255"/>
    </row>
    <row r="419" spans="58:77" x14ac:dyDescent="0.25">
      <c r="BF419">
        <v>416</v>
      </c>
      <c r="BG419">
        <v>150</v>
      </c>
      <c r="BH419" t="s">
        <v>14</v>
      </c>
      <c r="BI419" t="s">
        <v>7</v>
      </c>
      <c r="BJ419" t="s">
        <v>67</v>
      </c>
      <c r="BK419">
        <v>3</v>
      </c>
      <c r="BL419" s="254">
        <v>150.514368911286</v>
      </c>
      <c r="BM419" s="81">
        <v>112.12441128034899</v>
      </c>
      <c r="BN419" s="81">
        <v>67.274646768209607</v>
      </c>
      <c r="BO419" s="81">
        <v>160.69878053467801</v>
      </c>
      <c r="BP419" s="81">
        <v>112.12441128034899</v>
      </c>
      <c r="BQ419" s="81">
        <v>67.274646768209607</v>
      </c>
      <c r="BR419" s="81">
        <v>160.69878053467801</v>
      </c>
      <c r="BS419" s="81">
        <v>112.12441128034899</v>
      </c>
      <c r="BT419" s="81">
        <v>67.274646768209607</v>
      </c>
      <c r="BU419" s="81">
        <v>5225.6225499952698</v>
      </c>
      <c r="BV419" s="81">
        <f t="shared" si="54"/>
        <v>1567.6867649985809</v>
      </c>
      <c r="BW419">
        <f t="shared" si="55"/>
        <v>215.02052701612286</v>
      </c>
      <c r="BX419" s="255">
        <f t="shared" si="56"/>
        <v>0.13715783778803381</v>
      </c>
      <c r="BY419" s="255"/>
    </row>
    <row r="420" spans="58:77" x14ac:dyDescent="0.25">
      <c r="BF420">
        <v>417</v>
      </c>
      <c r="BG420">
        <v>150</v>
      </c>
      <c r="BH420" t="s">
        <v>14</v>
      </c>
      <c r="BI420" t="s">
        <v>7</v>
      </c>
      <c r="BJ420" t="s">
        <v>69</v>
      </c>
      <c r="BK420">
        <v>7</v>
      </c>
      <c r="BL420" s="254">
        <v>391.82921264719999</v>
      </c>
      <c r="BM420" s="81">
        <v>297.25185256342297</v>
      </c>
      <c r="BN420" s="81">
        <v>205.53160053768701</v>
      </c>
      <c r="BO420" s="81">
        <v>414.479620146895</v>
      </c>
      <c r="BP420" s="81">
        <v>319.90226006311701</v>
      </c>
      <c r="BQ420" s="81">
        <v>228.182008037381</v>
      </c>
      <c r="BR420" s="81">
        <v>437.13002764658899</v>
      </c>
      <c r="BS420" s="81">
        <v>342.552667562811</v>
      </c>
      <c r="BT420" s="81">
        <v>240.98516879810401</v>
      </c>
      <c r="BU420" s="81">
        <v>5208.2315000532899</v>
      </c>
      <c r="BV420" s="81">
        <f t="shared" si="54"/>
        <v>1562.4694500159869</v>
      </c>
      <c r="BW420">
        <f t="shared" si="55"/>
        <v>559.75601806742861</v>
      </c>
      <c r="BX420" s="255">
        <f t="shared" si="56"/>
        <v>0.35825085608022689</v>
      </c>
      <c r="BY420" s="255"/>
    </row>
    <row r="421" spans="58:77" x14ac:dyDescent="0.25">
      <c r="BF421">
        <v>418</v>
      </c>
      <c r="BG421">
        <v>150</v>
      </c>
      <c r="BH421" t="s">
        <v>14</v>
      </c>
      <c r="BI421" t="s">
        <v>7</v>
      </c>
      <c r="BJ421" t="s">
        <v>71</v>
      </c>
      <c r="BK421">
        <v>1</v>
      </c>
      <c r="BL421" s="254">
        <v>4.8291339449469897</v>
      </c>
      <c r="BM421" s="81">
        <v>3.34772047277866</v>
      </c>
      <c r="BN421" s="81">
        <v>2.0086322836671902</v>
      </c>
      <c r="BO421" s="81">
        <v>4.8291339449469897</v>
      </c>
      <c r="BP421" s="81">
        <v>3.34772047277866</v>
      </c>
      <c r="BQ421" s="81">
        <v>2.0086322836671902</v>
      </c>
      <c r="BR421" s="81">
        <v>4.8291339449469897</v>
      </c>
      <c r="BS421" s="81">
        <v>3.34772047277866</v>
      </c>
      <c r="BT421" s="81">
        <v>2.0086322836671902</v>
      </c>
      <c r="BU421" s="81">
        <v>2374.7520499616799</v>
      </c>
      <c r="BV421" s="81">
        <f t="shared" si="54"/>
        <v>712.42561498850398</v>
      </c>
      <c r="BW421">
        <f t="shared" si="55"/>
        <v>6.8987627784956995</v>
      </c>
      <c r="BX421" s="255">
        <f t="shared" si="56"/>
        <v>9.6834850310751688E-3</v>
      </c>
      <c r="BY421" s="255"/>
    </row>
    <row r="422" spans="58:77" x14ac:dyDescent="0.25">
      <c r="BF422">
        <v>419</v>
      </c>
      <c r="BG422">
        <v>150</v>
      </c>
      <c r="BH422" t="s">
        <v>14</v>
      </c>
      <c r="BI422" t="s">
        <v>7</v>
      </c>
      <c r="BJ422" t="s">
        <v>73</v>
      </c>
      <c r="BK422">
        <v>3</v>
      </c>
      <c r="BL422" s="254">
        <v>62.946224280753398</v>
      </c>
      <c r="BM422" s="81">
        <v>51.535075154231798</v>
      </c>
      <c r="BN422" s="81">
        <v>30.921045092539099</v>
      </c>
      <c r="BO422" s="81">
        <v>76.7690800147505</v>
      </c>
      <c r="BP422" s="81">
        <v>51.535075154231798</v>
      </c>
      <c r="BQ422" s="81">
        <v>30.921045092539099</v>
      </c>
      <c r="BR422" s="81">
        <v>76.7690800147505</v>
      </c>
      <c r="BS422" s="81">
        <v>51.535075154231798</v>
      </c>
      <c r="BT422" s="81">
        <v>30.921045092539099</v>
      </c>
      <c r="BU422" s="81">
        <v>696.84344997383801</v>
      </c>
      <c r="BV422" s="81">
        <f t="shared" si="54"/>
        <v>209.0530349921514</v>
      </c>
      <c r="BW422">
        <f t="shared" si="55"/>
        <v>89.923177543933434</v>
      </c>
      <c r="BX422" s="255">
        <f t="shared" si="56"/>
        <v>0.4301452860864205</v>
      </c>
      <c r="BY422" s="255"/>
    </row>
    <row r="423" spans="58:77" x14ac:dyDescent="0.25">
      <c r="BF423">
        <v>420</v>
      </c>
      <c r="BG423">
        <v>150</v>
      </c>
      <c r="BH423" t="s">
        <v>14</v>
      </c>
      <c r="BI423" t="s">
        <v>15</v>
      </c>
      <c r="BJ423" t="s">
        <v>44</v>
      </c>
      <c r="BK423">
        <v>5</v>
      </c>
      <c r="BL423" s="254">
        <v>141.67894983857499</v>
      </c>
      <c r="BM423" s="81">
        <v>98.317026240323102</v>
      </c>
      <c r="BN423" s="81">
        <v>58.990215744193797</v>
      </c>
      <c r="BO423" s="81">
        <v>141.67894983857499</v>
      </c>
      <c r="BP423" s="81">
        <v>98.317026240323102</v>
      </c>
      <c r="BQ423" s="81">
        <v>58.990215744193797</v>
      </c>
      <c r="BR423" s="81">
        <v>141.67894983857499</v>
      </c>
      <c r="BS423" s="81">
        <v>98.317026240323102</v>
      </c>
      <c r="BT423" s="81">
        <v>58.990215744193797</v>
      </c>
      <c r="BU423" s="81">
        <v>3721.4779000261801</v>
      </c>
      <c r="BV423" s="81">
        <f t="shared" si="54"/>
        <v>1116.4433700078539</v>
      </c>
      <c r="BW423">
        <f t="shared" si="55"/>
        <v>202.39849976939286</v>
      </c>
      <c r="BX423" s="255">
        <f t="shared" si="56"/>
        <v>0.18128863962707667</v>
      </c>
      <c r="BY423" s="255"/>
    </row>
    <row r="424" spans="58:77" x14ac:dyDescent="0.25">
      <c r="BF424">
        <v>421</v>
      </c>
      <c r="BG424">
        <v>150</v>
      </c>
      <c r="BH424" t="s">
        <v>14</v>
      </c>
      <c r="BI424" t="s">
        <v>15</v>
      </c>
      <c r="BJ424" t="s">
        <v>52</v>
      </c>
      <c r="BK424">
        <v>6</v>
      </c>
      <c r="BL424" s="254">
        <v>159.93957821235099</v>
      </c>
      <c r="BM424" s="81">
        <v>86.710180589345399</v>
      </c>
      <c r="BN424" s="81">
        <v>52.026108353607199</v>
      </c>
      <c r="BO424" s="81">
        <v>159.93957821235099</v>
      </c>
      <c r="BP424" s="81">
        <v>86.710180589345399</v>
      </c>
      <c r="BQ424" s="81">
        <v>52.026108353607199</v>
      </c>
      <c r="BR424" s="81">
        <v>159.93957821235099</v>
      </c>
      <c r="BS424" s="81">
        <v>86.710180589345399</v>
      </c>
      <c r="BT424" s="81">
        <v>52.026108353607199</v>
      </c>
      <c r="BU424" s="81">
        <v>3130.3957999968702</v>
      </c>
      <c r="BV424" s="81">
        <f t="shared" si="54"/>
        <v>939.11873999906106</v>
      </c>
      <c r="BW424">
        <f t="shared" si="55"/>
        <v>228.48511173193</v>
      </c>
      <c r="BX424" s="255">
        <f t="shared" si="56"/>
        <v>0.2432973616649993</v>
      </c>
      <c r="BY424" s="255"/>
    </row>
    <row r="425" spans="58:77" x14ac:dyDescent="0.25">
      <c r="BF425">
        <v>422</v>
      </c>
      <c r="BG425">
        <v>150</v>
      </c>
      <c r="BH425" t="s">
        <v>14</v>
      </c>
      <c r="BI425" t="s">
        <v>15</v>
      </c>
      <c r="BJ425" t="s">
        <v>61</v>
      </c>
      <c r="BK425">
        <v>4</v>
      </c>
      <c r="BL425" s="254">
        <v>32.190323294640997</v>
      </c>
      <c r="BM425" s="81">
        <v>20.035193161988001</v>
      </c>
      <c r="BN425" s="81">
        <v>12.0211158971928</v>
      </c>
      <c r="BO425" s="81">
        <v>32.190323294640997</v>
      </c>
      <c r="BP425" s="81">
        <v>20.035193161988001</v>
      </c>
      <c r="BQ425" s="81">
        <v>12.0211158971928</v>
      </c>
      <c r="BR425" s="81">
        <v>32.190323294640997</v>
      </c>
      <c r="BS425" s="81">
        <v>20.035193161988001</v>
      </c>
      <c r="BT425" s="81">
        <v>12.0211158971928</v>
      </c>
      <c r="BU425" s="81">
        <v>524.456749994441</v>
      </c>
      <c r="BV425" s="81">
        <f t="shared" si="54"/>
        <v>157.33702499833228</v>
      </c>
      <c r="BW425">
        <f t="shared" si="55"/>
        <v>45.986176135201426</v>
      </c>
      <c r="BX425" s="255">
        <f t="shared" si="56"/>
        <v>0.29227815980179406</v>
      </c>
      <c r="BY425" s="255"/>
    </row>
    <row r="426" spans="58:77" x14ac:dyDescent="0.25">
      <c r="BF426">
        <v>423</v>
      </c>
      <c r="BG426">
        <v>150</v>
      </c>
      <c r="BH426" t="s">
        <v>14</v>
      </c>
      <c r="BI426" t="s">
        <v>15</v>
      </c>
      <c r="BJ426" t="s">
        <v>63</v>
      </c>
      <c r="BK426">
        <v>5</v>
      </c>
      <c r="BL426" s="254">
        <v>354.69746194006001</v>
      </c>
      <c r="BM426" s="81">
        <v>235.11016352848901</v>
      </c>
      <c r="BN426" s="81">
        <v>141.06609811709299</v>
      </c>
      <c r="BO426" s="81">
        <v>367.74826543977201</v>
      </c>
      <c r="BP426" s="81">
        <v>235.11016352848901</v>
      </c>
      <c r="BQ426" s="81">
        <v>141.06609811709299</v>
      </c>
      <c r="BR426" s="81">
        <v>371.65364607579102</v>
      </c>
      <c r="BS426" s="81">
        <v>235.11016352848901</v>
      </c>
      <c r="BT426" s="81">
        <v>141.06609811709299</v>
      </c>
      <c r="BU426" s="81">
        <v>11698.8288500616</v>
      </c>
      <c r="BV426" s="81">
        <f t="shared" si="54"/>
        <v>3509.64865501848</v>
      </c>
      <c r="BW426">
        <f t="shared" si="55"/>
        <v>506.71065991437149</v>
      </c>
      <c r="BX426" s="255">
        <f t="shared" si="56"/>
        <v>0.14437646320802541</v>
      </c>
      <c r="BY426" s="255"/>
    </row>
    <row r="427" spans="58:77" x14ac:dyDescent="0.25">
      <c r="BF427">
        <v>424</v>
      </c>
      <c r="BG427">
        <v>150</v>
      </c>
      <c r="BH427" t="s">
        <v>14</v>
      </c>
      <c r="BI427" t="s">
        <v>15</v>
      </c>
      <c r="BJ427" t="s">
        <v>65</v>
      </c>
      <c r="BK427">
        <v>11</v>
      </c>
      <c r="BL427" s="254">
        <v>269.08107619016101</v>
      </c>
      <c r="BM427" s="81">
        <v>191.30187854927999</v>
      </c>
      <c r="BN427" s="81">
        <v>114.78112712956801</v>
      </c>
      <c r="BO427" s="81">
        <v>306.587811190374</v>
      </c>
      <c r="BP427" s="81">
        <v>191.30187854927999</v>
      </c>
      <c r="BQ427" s="81">
        <v>114.78112712956801</v>
      </c>
      <c r="BR427" s="81">
        <v>334.897594966562</v>
      </c>
      <c r="BS427" s="81">
        <v>191.30187854927999</v>
      </c>
      <c r="BT427" s="81">
        <v>114.78112712956801</v>
      </c>
      <c r="BU427" s="81">
        <v>9981.5998999312396</v>
      </c>
      <c r="BV427" s="81">
        <f t="shared" si="54"/>
        <v>2994.4799699793716</v>
      </c>
      <c r="BW427">
        <f t="shared" si="55"/>
        <v>384.40153741451576</v>
      </c>
      <c r="BX427" s="255">
        <f t="shared" si="56"/>
        <v>0.12837004797770071</v>
      </c>
      <c r="BY427" s="255"/>
    </row>
    <row r="428" spans="58:77" x14ac:dyDescent="0.25">
      <c r="BF428">
        <v>425</v>
      </c>
      <c r="BG428">
        <v>150</v>
      </c>
      <c r="BH428" t="s">
        <v>14</v>
      </c>
      <c r="BI428" t="s">
        <v>15</v>
      </c>
      <c r="BJ428" t="s">
        <v>67</v>
      </c>
      <c r="BK428">
        <v>7</v>
      </c>
      <c r="BL428" s="254">
        <v>447.25850634052102</v>
      </c>
      <c r="BM428" s="81">
        <v>312.06581995647002</v>
      </c>
      <c r="BN428" s="81">
        <v>187.239491973882</v>
      </c>
      <c r="BO428" s="81">
        <v>447.25850634052102</v>
      </c>
      <c r="BP428" s="81">
        <v>312.06581995647002</v>
      </c>
      <c r="BQ428" s="81">
        <v>187.239491973882</v>
      </c>
      <c r="BR428" s="81">
        <v>447.25850634052102</v>
      </c>
      <c r="BS428" s="81">
        <v>312.06581995647002</v>
      </c>
      <c r="BT428" s="81">
        <v>187.239491973882</v>
      </c>
      <c r="BU428" s="81">
        <v>6295.1273999907198</v>
      </c>
      <c r="BV428" s="81">
        <f t="shared" si="54"/>
        <v>1888.5382199972159</v>
      </c>
      <c r="BW428">
        <f t="shared" si="55"/>
        <v>638.94072334360146</v>
      </c>
      <c r="BX428" s="255">
        <f t="shared" si="56"/>
        <v>0.33832554542875143</v>
      </c>
      <c r="BY428" s="255"/>
    </row>
    <row r="429" spans="58:77" x14ac:dyDescent="0.25">
      <c r="BF429">
        <v>426</v>
      </c>
      <c r="BG429">
        <v>150</v>
      </c>
      <c r="BH429" t="s">
        <v>14</v>
      </c>
      <c r="BI429" t="s">
        <v>15</v>
      </c>
      <c r="BJ429" t="s">
        <v>69</v>
      </c>
      <c r="BK429">
        <v>27</v>
      </c>
      <c r="BL429" s="254">
        <v>1025.29899416228</v>
      </c>
      <c r="BM429" s="81">
        <v>741.42788410347305</v>
      </c>
      <c r="BN429" s="81">
        <v>444.85673046208399</v>
      </c>
      <c r="BO429" s="81">
        <v>1043.55832966293</v>
      </c>
      <c r="BP429" s="81">
        <v>741.42788410347305</v>
      </c>
      <c r="BQ429" s="81">
        <v>444.85673046208399</v>
      </c>
      <c r="BR429" s="81">
        <v>1047.23730098702</v>
      </c>
      <c r="BS429" s="81">
        <v>741.42788410347305</v>
      </c>
      <c r="BT429" s="81">
        <v>444.85673046208399</v>
      </c>
      <c r="BU429" s="81">
        <v>24190.472900029101</v>
      </c>
      <c r="BV429" s="81">
        <f t="shared" si="54"/>
        <v>7257.1418700087297</v>
      </c>
      <c r="BW429">
        <f t="shared" si="55"/>
        <v>1464.7128488032572</v>
      </c>
      <c r="BX429" s="255">
        <f t="shared" si="56"/>
        <v>0.20183053811534421</v>
      </c>
      <c r="BY429" s="255"/>
    </row>
    <row r="430" spans="58:77" x14ac:dyDescent="0.25">
      <c r="BF430">
        <v>427</v>
      </c>
      <c r="BG430">
        <v>150</v>
      </c>
      <c r="BH430" t="s">
        <v>14</v>
      </c>
      <c r="BI430" t="s">
        <v>15</v>
      </c>
      <c r="BJ430" t="s">
        <v>71</v>
      </c>
      <c r="BK430">
        <v>13</v>
      </c>
      <c r="BL430" s="254">
        <v>397.56638285076599</v>
      </c>
      <c r="BM430" s="81">
        <v>290.01749226573497</v>
      </c>
      <c r="BN430" s="81">
        <v>175.052303521596</v>
      </c>
      <c r="BO430" s="81">
        <v>415.24215066678801</v>
      </c>
      <c r="BP430" s="81">
        <v>291.75383920266</v>
      </c>
      <c r="BQ430" s="81">
        <v>175.052303521596</v>
      </c>
      <c r="BR430" s="81">
        <v>420.85902330213099</v>
      </c>
      <c r="BS430" s="81">
        <v>291.75383920266</v>
      </c>
      <c r="BT430" s="81">
        <v>175.052303521596</v>
      </c>
      <c r="BU430" s="81">
        <v>21670.979250081698</v>
      </c>
      <c r="BV430" s="81">
        <f t="shared" si="54"/>
        <v>6501.2937750245092</v>
      </c>
      <c r="BW430">
        <f t="shared" si="55"/>
        <v>567.95197550109435</v>
      </c>
      <c r="BX430" s="255">
        <f t="shared" si="56"/>
        <v>8.7359838695945297E-2</v>
      </c>
      <c r="BY430" s="255"/>
    </row>
    <row r="431" spans="58:77" x14ac:dyDescent="0.25">
      <c r="BF431">
        <v>428</v>
      </c>
      <c r="BG431">
        <v>150</v>
      </c>
      <c r="BH431" t="s">
        <v>14</v>
      </c>
      <c r="BI431" t="s">
        <v>15</v>
      </c>
      <c r="BJ431" t="s">
        <v>73</v>
      </c>
      <c r="BK431">
        <v>1</v>
      </c>
      <c r="BL431" s="254">
        <v>39.731665134244501</v>
      </c>
      <c r="BM431" s="81">
        <v>26.6718625298445</v>
      </c>
      <c r="BN431" s="81">
        <v>16.003117517906698</v>
      </c>
      <c r="BO431" s="81">
        <v>39.731665134244501</v>
      </c>
      <c r="BP431" s="81">
        <v>26.6718625298445</v>
      </c>
      <c r="BQ431" s="81">
        <v>16.003117517906698</v>
      </c>
      <c r="BR431" s="81">
        <v>39.731665134244501</v>
      </c>
      <c r="BS431" s="81">
        <v>26.6718625298445</v>
      </c>
      <c r="BT431" s="81">
        <v>16.003117517906698</v>
      </c>
      <c r="BU431" s="81">
        <v>535.69974999588896</v>
      </c>
      <c r="BV431" s="81">
        <f t="shared" si="54"/>
        <v>160.7099249987667</v>
      </c>
      <c r="BW431">
        <f t="shared" si="55"/>
        <v>56.75952162034929</v>
      </c>
      <c r="BX431" s="255">
        <f t="shared" si="56"/>
        <v>0.35317993970058081</v>
      </c>
      <c r="BY431" s="255"/>
    </row>
    <row r="432" spans="58:77" x14ac:dyDescent="0.25">
      <c r="BF432">
        <v>429</v>
      </c>
      <c r="BG432">
        <v>160</v>
      </c>
      <c r="BH432" t="s">
        <v>8</v>
      </c>
      <c r="BI432" t="s">
        <v>7</v>
      </c>
      <c r="BJ432" t="s">
        <v>44</v>
      </c>
      <c r="BK432">
        <v>17</v>
      </c>
      <c r="BL432" s="254">
        <v>505.063622010286</v>
      </c>
      <c r="BM432" s="81">
        <v>146.46287745974701</v>
      </c>
      <c r="BN432" s="81">
        <v>87.877726475848206</v>
      </c>
      <c r="BO432" s="81">
        <v>505.063622010286</v>
      </c>
      <c r="BP432" s="81">
        <v>146.46287745974701</v>
      </c>
      <c r="BQ432" s="81">
        <v>87.877726475848206</v>
      </c>
      <c r="BR432" s="81">
        <v>505.063622010286</v>
      </c>
      <c r="BS432" s="81">
        <v>146.46287745974701</v>
      </c>
      <c r="BT432" s="81">
        <v>87.877726475848206</v>
      </c>
      <c r="BU432" s="81">
        <v>11032.189100028199</v>
      </c>
      <c r="BV432" s="81">
        <f t="shared" si="54"/>
        <v>3309.6567300084598</v>
      </c>
      <c r="BW432">
        <f t="shared" si="55"/>
        <v>721.51946001469435</v>
      </c>
      <c r="BX432" s="255">
        <f t="shared" si="56"/>
        <v>0.21800431853633656</v>
      </c>
      <c r="BY432" s="255"/>
    </row>
    <row r="433" spans="58:77" x14ac:dyDescent="0.25">
      <c r="BF433">
        <v>430</v>
      </c>
      <c r="BG433">
        <v>160</v>
      </c>
      <c r="BH433" t="s">
        <v>8</v>
      </c>
      <c r="BI433" t="s">
        <v>7</v>
      </c>
      <c r="BJ433" t="s">
        <v>52</v>
      </c>
      <c r="BK433">
        <v>42</v>
      </c>
      <c r="BL433" s="254">
        <v>968.90900736831202</v>
      </c>
      <c r="BM433" s="81">
        <v>224.45568338044299</v>
      </c>
      <c r="BN433" s="81">
        <v>134.67341002826601</v>
      </c>
      <c r="BO433" s="81">
        <v>970.00933386811005</v>
      </c>
      <c r="BP433" s="81">
        <v>224.45568338044299</v>
      </c>
      <c r="BQ433" s="81">
        <v>134.67341002826601</v>
      </c>
      <c r="BR433" s="81">
        <v>971.10966036790899</v>
      </c>
      <c r="BS433" s="81">
        <v>224.45568338044299</v>
      </c>
      <c r="BT433" s="81">
        <v>134.67341002826601</v>
      </c>
      <c r="BU433" s="81">
        <v>22123.2347000958</v>
      </c>
      <c r="BV433" s="81">
        <f t="shared" si="54"/>
        <v>6636.9704100287399</v>
      </c>
      <c r="BW433">
        <f t="shared" si="55"/>
        <v>1384.1557248118745</v>
      </c>
      <c r="BX433" s="255">
        <f t="shared" si="56"/>
        <v>0.20855234230370492</v>
      </c>
      <c r="BY433" s="255"/>
    </row>
    <row r="434" spans="58:77" x14ac:dyDescent="0.25">
      <c r="BF434">
        <v>431</v>
      </c>
      <c r="BG434">
        <v>160</v>
      </c>
      <c r="BH434" t="s">
        <v>8</v>
      </c>
      <c r="BI434" t="s">
        <v>7</v>
      </c>
      <c r="BJ434" t="s">
        <v>61</v>
      </c>
      <c r="BK434">
        <v>15</v>
      </c>
      <c r="BL434" s="254">
        <v>318.88090306383299</v>
      </c>
      <c r="BM434" s="81">
        <v>69.520415090215707</v>
      </c>
      <c r="BN434" s="81">
        <v>41.712249054129401</v>
      </c>
      <c r="BO434" s="81">
        <v>318.88090306383299</v>
      </c>
      <c r="BP434" s="81">
        <v>69.520415090215707</v>
      </c>
      <c r="BQ434" s="81">
        <v>41.712249054129401</v>
      </c>
      <c r="BR434" s="81">
        <v>318.88090306383299</v>
      </c>
      <c r="BS434" s="81">
        <v>69.520415090215707</v>
      </c>
      <c r="BT434" s="81">
        <v>41.712249054129401</v>
      </c>
      <c r="BU434" s="81">
        <v>20219.538799910599</v>
      </c>
      <c r="BV434" s="81">
        <f t="shared" si="54"/>
        <v>6065.8616399731791</v>
      </c>
      <c r="BW434">
        <f t="shared" si="55"/>
        <v>455.54414723404716</v>
      </c>
      <c r="BX434" s="255">
        <f t="shared" si="56"/>
        <v>7.5099660076661662E-2</v>
      </c>
      <c r="BY434" s="255"/>
    </row>
    <row r="435" spans="58:77" x14ac:dyDescent="0.25">
      <c r="BF435">
        <v>432</v>
      </c>
      <c r="BG435">
        <v>160</v>
      </c>
      <c r="BH435" t="s">
        <v>8</v>
      </c>
      <c r="BI435" t="s">
        <v>7</v>
      </c>
      <c r="BJ435" t="s">
        <v>63</v>
      </c>
      <c r="BK435">
        <v>10</v>
      </c>
      <c r="BL435" s="254">
        <v>409.183207204447</v>
      </c>
      <c r="BM435" s="81">
        <v>74.936459759975193</v>
      </c>
      <c r="BN435" s="81">
        <v>44.961875855985099</v>
      </c>
      <c r="BO435" s="81">
        <v>409.183207204447</v>
      </c>
      <c r="BP435" s="81">
        <v>74.936459759975193</v>
      </c>
      <c r="BQ435" s="81">
        <v>44.961875855985099</v>
      </c>
      <c r="BR435" s="81">
        <v>409.183207204447</v>
      </c>
      <c r="BS435" s="81">
        <v>74.936459759975193</v>
      </c>
      <c r="BT435" s="81">
        <v>44.961875855985099</v>
      </c>
      <c r="BU435" s="81">
        <v>14490.443450069401</v>
      </c>
      <c r="BV435" s="81">
        <f t="shared" si="54"/>
        <v>4347.13303502082</v>
      </c>
      <c r="BW435">
        <f t="shared" si="55"/>
        <v>584.5474388634957</v>
      </c>
      <c r="BX435" s="255">
        <f t="shared" si="56"/>
        <v>0.13446734529501145</v>
      </c>
      <c r="BY435" s="255"/>
    </row>
    <row r="436" spans="58:77" x14ac:dyDescent="0.25">
      <c r="BF436">
        <v>433</v>
      </c>
      <c r="BG436">
        <v>160</v>
      </c>
      <c r="BH436" t="s">
        <v>8</v>
      </c>
      <c r="BI436" t="s">
        <v>7</v>
      </c>
      <c r="BJ436" t="s">
        <v>65</v>
      </c>
      <c r="BK436">
        <v>61</v>
      </c>
      <c r="BL436" s="254">
        <v>1614.1274262393699</v>
      </c>
      <c r="BM436" s="81">
        <v>252.58078899245899</v>
      </c>
      <c r="BN436" s="81">
        <v>151.54847339547501</v>
      </c>
      <c r="BO436" s="81">
        <v>1631.2968140097801</v>
      </c>
      <c r="BP436" s="81">
        <v>252.58078899245899</v>
      </c>
      <c r="BQ436" s="81">
        <v>151.54847339547501</v>
      </c>
      <c r="BR436" s="81">
        <v>1631.2968140097801</v>
      </c>
      <c r="BS436" s="81">
        <v>252.58078899245899</v>
      </c>
      <c r="BT436" s="81">
        <v>151.54847339547501</v>
      </c>
      <c r="BU436" s="81">
        <v>95451.008499758696</v>
      </c>
      <c r="BV436" s="81">
        <f t="shared" si="54"/>
        <v>28635.302549927608</v>
      </c>
      <c r="BW436">
        <f t="shared" si="55"/>
        <v>2305.8963231991002</v>
      </c>
      <c r="BX436" s="255">
        <f t="shared" si="56"/>
        <v>8.0526347475414733E-2</v>
      </c>
      <c r="BY436" s="255"/>
    </row>
    <row r="437" spans="58:77" x14ac:dyDescent="0.25">
      <c r="BF437">
        <v>434</v>
      </c>
      <c r="BG437">
        <v>160</v>
      </c>
      <c r="BH437" t="s">
        <v>8</v>
      </c>
      <c r="BI437" t="s">
        <v>7</v>
      </c>
      <c r="BJ437" t="s">
        <v>67</v>
      </c>
      <c r="BK437">
        <v>38</v>
      </c>
      <c r="BL437" s="254">
        <v>941.86203014020896</v>
      </c>
      <c r="BM437" s="81">
        <v>160.87536709991301</v>
      </c>
      <c r="BN437" s="81">
        <v>96.525220259947901</v>
      </c>
      <c r="BO437" s="81">
        <v>941.86203014020896</v>
      </c>
      <c r="BP437" s="81">
        <v>160.87536709991301</v>
      </c>
      <c r="BQ437" s="81">
        <v>96.525220259947901</v>
      </c>
      <c r="BR437" s="81">
        <v>941.86203014020896</v>
      </c>
      <c r="BS437" s="81">
        <v>160.87536709991301</v>
      </c>
      <c r="BT437" s="81">
        <v>96.525220259947901</v>
      </c>
      <c r="BU437" s="81">
        <v>52523.863950044302</v>
      </c>
      <c r="BV437" s="81">
        <f t="shared" si="54"/>
        <v>15757.15918501329</v>
      </c>
      <c r="BW437">
        <f t="shared" si="55"/>
        <v>1345.5171859145844</v>
      </c>
      <c r="BX437" s="255">
        <f t="shared" si="56"/>
        <v>8.5390848065704142E-2</v>
      </c>
      <c r="BY437" s="255"/>
    </row>
    <row r="438" spans="58:77" x14ac:dyDescent="0.25">
      <c r="BF438">
        <v>435</v>
      </c>
      <c r="BG438">
        <v>160</v>
      </c>
      <c r="BH438" t="s">
        <v>8</v>
      </c>
      <c r="BI438" t="s">
        <v>7</v>
      </c>
      <c r="BJ438" t="s">
        <v>69</v>
      </c>
      <c r="BK438">
        <v>57</v>
      </c>
      <c r="BL438" s="254">
        <v>1932.92858044486</v>
      </c>
      <c r="BM438" s="81">
        <v>535.56217371340904</v>
      </c>
      <c r="BN438" s="81">
        <v>321.33730422804501</v>
      </c>
      <c r="BO438" s="81">
        <v>1932.92858044486</v>
      </c>
      <c r="BP438" s="81">
        <v>535.56217371340904</v>
      </c>
      <c r="BQ438" s="81">
        <v>321.33730422804501</v>
      </c>
      <c r="BR438" s="81">
        <v>1932.92858044486</v>
      </c>
      <c r="BS438" s="81">
        <v>535.56217371340904</v>
      </c>
      <c r="BT438" s="81">
        <v>321.33730422804501</v>
      </c>
      <c r="BU438" s="81">
        <v>99844.9725000951</v>
      </c>
      <c r="BV438" s="81">
        <f t="shared" si="54"/>
        <v>29953.49175002853</v>
      </c>
      <c r="BW438">
        <f t="shared" si="55"/>
        <v>2761.3265434926575</v>
      </c>
      <c r="BX438" s="255">
        <f t="shared" si="56"/>
        <v>9.2187133524759338E-2</v>
      </c>
      <c r="BY438" s="255"/>
    </row>
    <row r="439" spans="58:77" x14ac:dyDescent="0.25">
      <c r="BF439">
        <v>436</v>
      </c>
      <c r="BG439">
        <v>160</v>
      </c>
      <c r="BH439" t="s">
        <v>8</v>
      </c>
      <c r="BI439" t="s">
        <v>7</v>
      </c>
      <c r="BJ439" t="s">
        <v>71</v>
      </c>
      <c r="BK439">
        <v>44</v>
      </c>
      <c r="BL439" s="254">
        <v>780.143482303582</v>
      </c>
      <c r="BM439" s="81">
        <v>124.625590205669</v>
      </c>
      <c r="BN439" s="81">
        <v>74.775354123401797</v>
      </c>
      <c r="BO439" s="81">
        <v>780.143482303582</v>
      </c>
      <c r="BP439" s="81">
        <v>124.625590205669</v>
      </c>
      <c r="BQ439" s="81">
        <v>74.775354123401797</v>
      </c>
      <c r="BR439" s="81">
        <v>780.143482303582</v>
      </c>
      <c r="BS439" s="81">
        <v>124.625590205669</v>
      </c>
      <c r="BT439" s="81">
        <v>74.775354123401797</v>
      </c>
      <c r="BU439" s="81">
        <v>83658.770200130006</v>
      </c>
      <c r="BV439" s="81">
        <f t="shared" si="54"/>
        <v>25097.631060039002</v>
      </c>
      <c r="BW439">
        <f t="shared" si="55"/>
        <v>1114.4906890051172</v>
      </c>
      <c r="BX439" s="255">
        <f t="shared" si="56"/>
        <v>4.4406210543896062E-2</v>
      </c>
      <c r="BY439" s="255"/>
    </row>
    <row r="440" spans="58:77" x14ac:dyDescent="0.25">
      <c r="BF440">
        <v>437</v>
      </c>
      <c r="BG440">
        <v>160</v>
      </c>
      <c r="BH440" t="s">
        <v>8</v>
      </c>
      <c r="BI440" t="s">
        <v>7</v>
      </c>
      <c r="BJ440" t="s">
        <v>73</v>
      </c>
      <c r="BK440">
        <v>26</v>
      </c>
      <c r="BL440" s="254">
        <v>474.85798964194299</v>
      </c>
      <c r="BM440" s="81">
        <v>68.651110773046796</v>
      </c>
      <c r="BN440" s="81">
        <v>41.190666463828101</v>
      </c>
      <c r="BO440" s="81">
        <v>474.85798964194299</v>
      </c>
      <c r="BP440" s="81">
        <v>68.651110773046796</v>
      </c>
      <c r="BQ440" s="81">
        <v>41.190666463828101</v>
      </c>
      <c r="BR440" s="81">
        <v>474.85798964194299</v>
      </c>
      <c r="BS440" s="81">
        <v>68.651110773046796</v>
      </c>
      <c r="BT440" s="81">
        <v>41.190666463828101</v>
      </c>
      <c r="BU440" s="81">
        <v>37338.144300047301</v>
      </c>
      <c r="BV440" s="81">
        <f t="shared" si="54"/>
        <v>11201.443290014189</v>
      </c>
      <c r="BW440">
        <f t="shared" si="55"/>
        <v>678.36855663134713</v>
      </c>
      <c r="BX440" s="255">
        <f t="shared" si="56"/>
        <v>6.0560816947231789E-2</v>
      </c>
      <c r="BY440" s="255"/>
    </row>
    <row r="441" spans="58:77" x14ac:dyDescent="0.25">
      <c r="BF441">
        <v>438</v>
      </c>
      <c r="BG441">
        <v>160</v>
      </c>
      <c r="BH441" t="s">
        <v>8</v>
      </c>
      <c r="BI441" t="s">
        <v>15</v>
      </c>
      <c r="BJ441" t="s">
        <v>44</v>
      </c>
      <c r="BK441">
        <v>10</v>
      </c>
      <c r="BL441" s="254">
        <v>347.44920920526198</v>
      </c>
      <c r="BM441" s="81">
        <v>100.756436879708</v>
      </c>
      <c r="BN441" s="81">
        <v>60.453862127824998</v>
      </c>
      <c r="BO441" s="81">
        <v>347.44920920526198</v>
      </c>
      <c r="BP441" s="81">
        <v>100.756436879708</v>
      </c>
      <c r="BQ441" s="81">
        <v>60.453862127824998</v>
      </c>
      <c r="BR441" s="81">
        <v>347.44920920526198</v>
      </c>
      <c r="BS441" s="81">
        <v>100.756436879708</v>
      </c>
      <c r="BT441" s="81">
        <v>60.453862127824998</v>
      </c>
      <c r="BU441" s="81">
        <v>8615.4539000398308</v>
      </c>
      <c r="BV441" s="81">
        <f t="shared" si="54"/>
        <v>2584.6361700119492</v>
      </c>
      <c r="BW441">
        <f t="shared" si="55"/>
        <v>496.35601315037428</v>
      </c>
      <c r="BX441" s="255">
        <f t="shared" si="56"/>
        <v>0.19204096070050725</v>
      </c>
      <c r="BY441" s="255"/>
    </row>
    <row r="442" spans="58:77" x14ac:dyDescent="0.25">
      <c r="BF442">
        <v>439</v>
      </c>
      <c r="BG442">
        <v>160</v>
      </c>
      <c r="BH442" t="s">
        <v>8</v>
      </c>
      <c r="BI442" t="s">
        <v>15</v>
      </c>
      <c r="BJ442" t="s">
        <v>52</v>
      </c>
      <c r="BK442">
        <v>42</v>
      </c>
      <c r="BL442" s="254">
        <v>1158.1803423152001</v>
      </c>
      <c r="BM442" s="81">
        <v>267.39383685164</v>
      </c>
      <c r="BN442" s="81">
        <v>160.436302110984</v>
      </c>
      <c r="BO442" s="81">
        <v>1158.1803423152001</v>
      </c>
      <c r="BP442" s="81">
        <v>267.39383685164</v>
      </c>
      <c r="BQ442" s="81">
        <v>160.436302110984</v>
      </c>
      <c r="BR442" s="81">
        <v>1158.1803423152001</v>
      </c>
      <c r="BS442" s="81">
        <v>267.39383685164</v>
      </c>
      <c r="BT442" s="81">
        <v>160.436302110984</v>
      </c>
      <c r="BU442" s="81">
        <v>37629.911300182401</v>
      </c>
      <c r="BV442" s="81">
        <f t="shared" si="54"/>
        <v>11288.97339005472</v>
      </c>
      <c r="BW442">
        <f t="shared" si="55"/>
        <v>1654.5433461645716</v>
      </c>
      <c r="BX442" s="255">
        <f t="shared" si="56"/>
        <v>0.14656278201720091</v>
      </c>
      <c r="BY442" s="255"/>
    </row>
    <row r="443" spans="58:77" x14ac:dyDescent="0.25">
      <c r="BF443">
        <v>440</v>
      </c>
      <c r="BG443">
        <v>160</v>
      </c>
      <c r="BH443" t="s">
        <v>8</v>
      </c>
      <c r="BI443" t="s">
        <v>15</v>
      </c>
      <c r="BJ443" t="s">
        <v>61</v>
      </c>
      <c r="BK443">
        <v>42</v>
      </c>
      <c r="BL443" s="254">
        <v>1070.25301419164</v>
      </c>
      <c r="BM443" s="81">
        <v>233.329851625712</v>
      </c>
      <c r="BN443" s="81">
        <v>139.997910975427</v>
      </c>
      <c r="BO443" s="81">
        <v>1070.25301419164</v>
      </c>
      <c r="BP443" s="81">
        <v>233.329851625712</v>
      </c>
      <c r="BQ443" s="81">
        <v>139.997910975427</v>
      </c>
      <c r="BR443" s="81">
        <v>1070.25301419164</v>
      </c>
      <c r="BS443" s="81">
        <v>233.329851625712</v>
      </c>
      <c r="BT443" s="81">
        <v>139.997910975427</v>
      </c>
      <c r="BU443" s="81">
        <v>39980.848950100502</v>
      </c>
      <c r="BV443" s="81">
        <f t="shared" si="54"/>
        <v>11994.25468503015</v>
      </c>
      <c r="BW443">
        <f t="shared" si="55"/>
        <v>1528.9328774166286</v>
      </c>
      <c r="BX443" s="255">
        <f t="shared" si="56"/>
        <v>0.12747210373353726</v>
      </c>
      <c r="BY443" s="255"/>
    </row>
    <row r="444" spans="58:77" x14ac:dyDescent="0.25">
      <c r="BF444">
        <v>441</v>
      </c>
      <c r="BG444">
        <v>160</v>
      </c>
      <c r="BH444" t="s">
        <v>8</v>
      </c>
      <c r="BI444" t="s">
        <v>15</v>
      </c>
      <c r="BJ444" t="s">
        <v>63</v>
      </c>
      <c r="BK444">
        <v>22</v>
      </c>
      <c r="BL444" s="254">
        <v>606.73324141597504</v>
      </c>
      <c r="BM444" s="81">
        <v>111.115119902001</v>
      </c>
      <c r="BN444" s="81">
        <v>66.669071941200798</v>
      </c>
      <c r="BO444" s="81">
        <v>606.73324141597504</v>
      </c>
      <c r="BP444" s="81">
        <v>111.115119902001</v>
      </c>
      <c r="BQ444" s="81">
        <v>66.669071941200798</v>
      </c>
      <c r="BR444" s="81">
        <v>606.73324141597504</v>
      </c>
      <c r="BS444" s="81">
        <v>111.115119902001</v>
      </c>
      <c r="BT444" s="81">
        <v>66.669071941200798</v>
      </c>
      <c r="BU444" s="81">
        <v>32136.448899983399</v>
      </c>
      <c r="BV444" s="81">
        <f t="shared" si="54"/>
        <v>9640.9346699950202</v>
      </c>
      <c r="BW444">
        <f t="shared" si="55"/>
        <v>866.76177345139297</v>
      </c>
      <c r="BX444" s="255">
        <f t="shared" si="56"/>
        <v>8.9904330142280761E-2</v>
      </c>
      <c r="BY444" s="255"/>
    </row>
    <row r="445" spans="58:77" x14ac:dyDescent="0.25">
      <c r="BF445">
        <v>442</v>
      </c>
      <c r="BG445">
        <v>160</v>
      </c>
      <c r="BH445" t="s">
        <v>8</v>
      </c>
      <c r="BI445" t="s">
        <v>15</v>
      </c>
      <c r="BJ445" t="s">
        <v>65</v>
      </c>
      <c r="BK445">
        <v>66</v>
      </c>
      <c r="BL445" s="254">
        <v>1688.7911542622401</v>
      </c>
      <c r="BM445" s="81">
        <v>264.50836483279699</v>
      </c>
      <c r="BN445" s="81">
        <v>158.70501889967801</v>
      </c>
      <c r="BO445" s="81">
        <v>1703.03355376219</v>
      </c>
      <c r="BP445" s="81">
        <v>264.50836483279699</v>
      </c>
      <c r="BQ445" s="81">
        <v>158.70501889967801</v>
      </c>
      <c r="BR445" s="81">
        <v>1708.3312414688801</v>
      </c>
      <c r="BS445" s="81">
        <v>264.50836483279699</v>
      </c>
      <c r="BT445" s="81">
        <v>158.70501889967801</v>
      </c>
      <c r="BU445" s="81">
        <v>112951.73469978799</v>
      </c>
      <c r="BV445" s="81">
        <f t="shared" si="54"/>
        <v>33885.520409936398</v>
      </c>
      <c r="BW445">
        <f t="shared" si="55"/>
        <v>2412.5587918032002</v>
      </c>
      <c r="BX445" s="255">
        <f t="shared" si="56"/>
        <v>7.1197336284549287E-2</v>
      </c>
      <c r="BY445" s="255"/>
    </row>
    <row r="446" spans="58:77" x14ac:dyDescent="0.25">
      <c r="BF446">
        <v>443</v>
      </c>
      <c r="BG446">
        <v>160</v>
      </c>
      <c r="BH446" t="s">
        <v>8</v>
      </c>
      <c r="BI446" t="s">
        <v>15</v>
      </c>
      <c r="BJ446" t="s">
        <v>67</v>
      </c>
      <c r="BK446">
        <v>31</v>
      </c>
      <c r="BL446" s="254">
        <v>1008.96132791092</v>
      </c>
      <c r="BM446" s="81">
        <v>172.33630704183</v>
      </c>
      <c r="BN446" s="81">
        <v>103.401784225098</v>
      </c>
      <c r="BO446" s="81">
        <v>1008.96132791092</v>
      </c>
      <c r="BP446" s="81">
        <v>172.33630704183</v>
      </c>
      <c r="BQ446" s="81">
        <v>103.401784225098</v>
      </c>
      <c r="BR446" s="81">
        <v>1008.96132791092</v>
      </c>
      <c r="BS446" s="81">
        <v>172.33630704183</v>
      </c>
      <c r="BT446" s="81">
        <v>103.401784225098</v>
      </c>
      <c r="BU446" s="81">
        <v>98469.419499791402</v>
      </c>
      <c r="BV446" s="81">
        <f t="shared" si="54"/>
        <v>29540.825849937421</v>
      </c>
      <c r="BW446">
        <f t="shared" si="55"/>
        <v>1441.3733255870286</v>
      </c>
      <c r="BX446" s="255">
        <f t="shared" si="56"/>
        <v>4.8792587347048798E-2</v>
      </c>
      <c r="BY446" s="255"/>
    </row>
    <row r="447" spans="58:77" x14ac:dyDescent="0.25">
      <c r="BF447">
        <v>444</v>
      </c>
      <c r="BG447">
        <v>160</v>
      </c>
      <c r="BH447" t="s">
        <v>8</v>
      </c>
      <c r="BI447" t="s">
        <v>15</v>
      </c>
      <c r="BJ447" t="s">
        <v>69</v>
      </c>
      <c r="BK447">
        <v>116</v>
      </c>
      <c r="BL447" s="254">
        <v>2230.31163367717</v>
      </c>
      <c r="BM447" s="81">
        <v>617.95896582766898</v>
      </c>
      <c r="BN447" s="81">
        <v>370.77537949660098</v>
      </c>
      <c r="BO447" s="81">
        <v>2230.31163367717</v>
      </c>
      <c r="BP447" s="81">
        <v>617.95896582766898</v>
      </c>
      <c r="BQ447" s="81">
        <v>370.77537949660098</v>
      </c>
      <c r="BR447" s="81">
        <v>2230.31163367717</v>
      </c>
      <c r="BS447" s="81">
        <v>617.95896582766898</v>
      </c>
      <c r="BT447" s="81">
        <v>370.77537949660098</v>
      </c>
      <c r="BU447" s="81">
        <v>195546.82000024899</v>
      </c>
      <c r="BV447" s="81">
        <f t="shared" si="54"/>
        <v>58664.046000074697</v>
      </c>
      <c r="BW447">
        <f t="shared" si="55"/>
        <v>3186.1594766816715</v>
      </c>
      <c r="BX447" s="255">
        <f t="shared" si="56"/>
        <v>5.4311962674337438E-2</v>
      </c>
      <c r="BY447" s="255"/>
    </row>
    <row r="448" spans="58:77" x14ac:dyDescent="0.25">
      <c r="BF448">
        <v>445</v>
      </c>
      <c r="BG448">
        <v>160</v>
      </c>
      <c r="BH448" t="s">
        <v>8</v>
      </c>
      <c r="BI448" t="s">
        <v>15</v>
      </c>
      <c r="BJ448" t="s">
        <v>71</v>
      </c>
      <c r="BK448">
        <v>80</v>
      </c>
      <c r="BL448" s="254">
        <v>900.20732551625804</v>
      </c>
      <c r="BM448" s="81">
        <v>143.805430404498</v>
      </c>
      <c r="BN448" s="81">
        <v>86.283258242699304</v>
      </c>
      <c r="BO448" s="81">
        <v>900.20732551625804</v>
      </c>
      <c r="BP448" s="81">
        <v>143.805430404498</v>
      </c>
      <c r="BQ448" s="81">
        <v>86.283258242699304</v>
      </c>
      <c r="BR448" s="81">
        <v>900.20732551625804</v>
      </c>
      <c r="BS448" s="81">
        <v>143.805430404498</v>
      </c>
      <c r="BT448" s="81">
        <v>86.283258242699304</v>
      </c>
      <c r="BU448" s="81">
        <v>111298.028900095</v>
      </c>
      <c r="BV448" s="81">
        <f t="shared" si="54"/>
        <v>33389.408670028497</v>
      </c>
      <c r="BW448">
        <f t="shared" si="55"/>
        <v>1286.0104650232258</v>
      </c>
      <c r="BX448" s="255">
        <f t="shared" si="56"/>
        <v>3.8515520826746294E-2</v>
      </c>
      <c r="BY448" s="255"/>
    </row>
    <row r="449" spans="58:77" x14ac:dyDescent="0.25">
      <c r="BF449">
        <v>446</v>
      </c>
      <c r="BG449">
        <v>160</v>
      </c>
      <c r="BH449" t="s">
        <v>8</v>
      </c>
      <c r="BI449" t="s">
        <v>15</v>
      </c>
      <c r="BJ449" t="s">
        <v>73</v>
      </c>
      <c r="BK449">
        <v>39</v>
      </c>
      <c r="BL449" s="254">
        <v>556.231374287569</v>
      </c>
      <c r="BM449" s="81">
        <v>80.415413712325304</v>
      </c>
      <c r="BN449" s="81">
        <v>48.249248227395199</v>
      </c>
      <c r="BO449" s="81">
        <v>556.231374287569</v>
      </c>
      <c r="BP449" s="81">
        <v>80.415413712325304</v>
      </c>
      <c r="BQ449" s="81">
        <v>48.249248227395199</v>
      </c>
      <c r="BR449" s="81">
        <v>556.231374287569</v>
      </c>
      <c r="BS449" s="81">
        <v>80.415413712325304</v>
      </c>
      <c r="BT449" s="81">
        <v>48.249248227395199</v>
      </c>
      <c r="BU449" s="81">
        <v>66010.668350148393</v>
      </c>
      <c r="BV449" s="81">
        <f t="shared" si="54"/>
        <v>19803.200505044519</v>
      </c>
      <c r="BW449">
        <f t="shared" si="55"/>
        <v>794.61624898224147</v>
      </c>
      <c r="BX449" s="255">
        <f t="shared" si="56"/>
        <v>4.0125647810303533E-2</v>
      </c>
      <c r="BY449" s="255"/>
    </row>
    <row r="450" spans="58:77" x14ac:dyDescent="0.25">
      <c r="BF450">
        <v>447</v>
      </c>
      <c r="BG450">
        <v>160</v>
      </c>
      <c r="BH450" t="s">
        <v>11</v>
      </c>
      <c r="BI450" t="s">
        <v>7</v>
      </c>
      <c r="BJ450" t="s">
        <v>44</v>
      </c>
      <c r="BK450">
        <v>3</v>
      </c>
      <c r="BL450" s="254">
        <v>28.134276790328698</v>
      </c>
      <c r="BM450" s="81">
        <v>8.1586298327314495</v>
      </c>
      <c r="BN450" s="81">
        <v>4.8951778996388704</v>
      </c>
      <c r="BO450" s="81">
        <v>28.134276790328698</v>
      </c>
      <c r="BP450" s="81">
        <v>8.1586298327314495</v>
      </c>
      <c r="BQ450" s="81">
        <v>4.8951778996388704</v>
      </c>
      <c r="BR450" s="81">
        <v>28.134276790328698</v>
      </c>
      <c r="BS450" s="81">
        <v>8.1586298327314495</v>
      </c>
      <c r="BT450" s="81">
        <v>4.8951778996388704</v>
      </c>
      <c r="BU450" s="81">
        <v>929.90370000647397</v>
      </c>
      <c r="BV450" s="81">
        <f t="shared" si="54"/>
        <v>278.97111000194218</v>
      </c>
      <c r="BW450">
        <f t="shared" si="55"/>
        <v>40.191823986183856</v>
      </c>
      <c r="BX450" s="255">
        <f t="shared" si="56"/>
        <v>0.14407163518080435</v>
      </c>
      <c r="BY450" s="255"/>
    </row>
    <row r="451" spans="58:77" x14ac:dyDescent="0.25">
      <c r="BF451">
        <v>448</v>
      </c>
      <c r="BG451">
        <v>160</v>
      </c>
      <c r="BH451" t="s">
        <v>11</v>
      </c>
      <c r="BI451" t="s">
        <v>7</v>
      </c>
      <c r="BJ451" t="s">
        <v>52</v>
      </c>
      <c r="BK451">
        <v>16</v>
      </c>
      <c r="BL451" s="254">
        <v>263.54530554421802</v>
      </c>
      <c r="BM451" s="81">
        <v>60.845783561509599</v>
      </c>
      <c r="BN451" s="81">
        <v>36.507470136905802</v>
      </c>
      <c r="BO451" s="81">
        <v>263.54530554421802</v>
      </c>
      <c r="BP451" s="81">
        <v>60.845783561509599</v>
      </c>
      <c r="BQ451" s="81">
        <v>36.507470136905802</v>
      </c>
      <c r="BR451" s="81">
        <v>263.54530554421802</v>
      </c>
      <c r="BS451" s="81">
        <v>60.845783561509599</v>
      </c>
      <c r="BT451" s="81">
        <v>36.507470136905802</v>
      </c>
      <c r="BU451" s="81">
        <v>8513.9072500128404</v>
      </c>
      <c r="BV451" s="81">
        <f t="shared" si="54"/>
        <v>2554.1721750038519</v>
      </c>
      <c r="BW451">
        <f t="shared" si="55"/>
        <v>376.49329363459719</v>
      </c>
      <c r="BX451" s="255">
        <f t="shared" si="56"/>
        <v>0.1474032554731865</v>
      </c>
      <c r="BY451" s="255"/>
    </row>
    <row r="452" spans="58:77" x14ac:dyDescent="0.25">
      <c r="BF452">
        <v>449</v>
      </c>
      <c r="BG452">
        <v>160</v>
      </c>
      <c r="BH452" t="s">
        <v>11</v>
      </c>
      <c r="BI452" t="s">
        <v>7</v>
      </c>
      <c r="BJ452" t="s">
        <v>61</v>
      </c>
      <c r="BK452">
        <v>6</v>
      </c>
      <c r="BL452" s="254">
        <v>47.329071575153598</v>
      </c>
      <c r="BM452" s="81">
        <v>10.318387429681</v>
      </c>
      <c r="BN452" s="81">
        <v>6.1910324578086504</v>
      </c>
      <c r="BO452" s="81">
        <v>47.329071575153598</v>
      </c>
      <c r="BP452" s="81">
        <v>10.318387429681</v>
      </c>
      <c r="BQ452" s="81">
        <v>6.1910324578086504</v>
      </c>
      <c r="BR452" s="81">
        <v>47.329071575153598</v>
      </c>
      <c r="BS452" s="81">
        <v>10.318387429681</v>
      </c>
      <c r="BT452" s="81">
        <v>6.1910324578086504</v>
      </c>
      <c r="BU452" s="81">
        <v>3412.5217000016301</v>
      </c>
      <c r="BV452" s="81">
        <f t="shared" si="54"/>
        <v>1023.756510000489</v>
      </c>
      <c r="BW452">
        <f t="shared" si="55"/>
        <v>67.612959393076579</v>
      </c>
      <c r="BX452" s="255">
        <f t="shared" si="56"/>
        <v>6.6043984807524478E-2</v>
      </c>
      <c r="BY452" s="255"/>
    </row>
    <row r="453" spans="58:77" x14ac:dyDescent="0.25">
      <c r="BF453">
        <v>450</v>
      </c>
      <c r="BG453">
        <v>160</v>
      </c>
      <c r="BH453" t="s">
        <v>11</v>
      </c>
      <c r="BI453" t="s">
        <v>7</v>
      </c>
      <c r="BJ453" t="s">
        <v>63</v>
      </c>
      <c r="BK453">
        <v>6</v>
      </c>
      <c r="BL453" s="254">
        <v>37.248615105868502</v>
      </c>
      <c r="BM453" s="81">
        <v>6.8215882222191704</v>
      </c>
      <c r="BN453" s="81">
        <v>4.0929529333314996</v>
      </c>
      <c r="BO453" s="81">
        <v>37.248615105868502</v>
      </c>
      <c r="BP453" s="81">
        <v>6.8215882222191704</v>
      </c>
      <c r="BQ453" s="81">
        <v>4.0929529333314996</v>
      </c>
      <c r="BR453" s="81">
        <v>37.248615105868502</v>
      </c>
      <c r="BS453" s="81">
        <v>6.8215882222191704</v>
      </c>
      <c r="BT453" s="81">
        <v>4.0929529333314996</v>
      </c>
      <c r="BU453" s="81">
        <v>2324.6293000380601</v>
      </c>
      <c r="BV453" s="81">
        <f t="shared" ref="BV453:BV516" si="57">0.3*BU453</f>
        <v>697.388790011418</v>
      </c>
      <c r="BW453">
        <f t="shared" ref="BW453:BW516" si="58">BL453/0.7</f>
        <v>53.212307294097862</v>
      </c>
      <c r="BX453" s="255">
        <f t="shared" ref="BX453:BX516" si="59">BW453/BV453</f>
        <v>7.6302211988848637E-2</v>
      </c>
      <c r="BY453" s="255"/>
    </row>
    <row r="454" spans="58:77" x14ac:dyDescent="0.25">
      <c r="BF454">
        <v>451</v>
      </c>
      <c r="BG454">
        <v>160</v>
      </c>
      <c r="BH454" t="s">
        <v>11</v>
      </c>
      <c r="BI454" t="s">
        <v>7</v>
      </c>
      <c r="BJ454" t="s">
        <v>65</v>
      </c>
      <c r="BK454">
        <v>17</v>
      </c>
      <c r="BL454" s="254">
        <v>254.00809708224199</v>
      </c>
      <c r="BM454" s="81">
        <v>39.329179717947603</v>
      </c>
      <c r="BN454" s="81">
        <v>23.5975078307685</v>
      </c>
      <c r="BO454" s="81">
        <v>254.00809708224199</v>
      </c>
      <c r="BP454" s="81">
        <v>39.329179717947603</v>
      </c>
      <c r="BQ454" s="81">
        <v>23.5975078307685</v>
      </c>
      <c r="BR454" s="81">
        <v>254.00809708224199</v>
      </c>
      <c r="BS454" s="81">
        <v>39.329179717947603</v>
      </c>
      <c r="BT454" s="81">
        <v>23.5975078307685</v>
      </c>
      <c r="BU454" s="81">
        <v>14166.0559000311</v>
      </c>
      <c r="BV454" s="81">
        <f t="shared" si="57"/>
        <v>4249.81677000933</v>
      </c>
      <c r="BW454">
        <f t="shared" si="58"/>
        <v>362.8687101174886</v>
      </c>
      <c r="BX454" s="255">
        <f t="shared" si="59"/>
        <v>8.5384554147893768E-2</v>
      </c>
      <c r="BY454" s="255"/>
    </row>
    <row r="455" spans="58:77" x14ac:dyDescent="0.25">
      <c r="BF455">
        <v>452</v>
      </c>
      <c r="BG455">
        <v>160</v>
      </c>
      <c r="BH455" t="s">
        <v>11</v>
      </c>
      <c r="BI455" t="s">
        <v>7</v>
      </c>
      <c r="BJ455" t="s">
        <v>67</v>
      </c>
      <c r="BK455">
        <v>7</v>
      </c>
      <c r="BL455" s="254">
        <v>262.63505135175802</v>
      </c>
      <c r="BM455" s="81">
        <v>56.974481230091698</v>
      </c>
      <c r="BN455" s="81">
        <v>34.184688738055002</v>
      </c>
      <c r="BO455" s="81">
        <v>270.054015351445</v>
      </c>
      <c r="BP455" s="81">
        <v>56.974481230091698</v>
      </c>
      <c r="BQ455" s="81">
        <v>34.184688738055002</v>
      </c>
      <c r="BR455" s="81">
        <v>277.47297935113301</v>
      </c>
      <c r="BS455" s="81">
        <v>56.974481230091698</v>
      </c>
      <c r="BT455" s="81">
        <v>34.184688738055002</v>
      </c>
      <c r="BU455" s="81">
        <v>25226.4604500028</v>
      </c>
      <c r="BV455" s="81">
        <f t="shared" si="57"/>
        <v>7567.9381350008398</v>
      </c>
      <c r="BW455">
        <f t="shared" si="58"/>
        <v>375.1929305025115</v>
      </c>
      <c r="BX455" s="255">
        <f t="shared" si="59"/>
        <v>4.9576638155548275E-2</v>
      </c>
      <c r="BY455" s="255"/>
    </row>
    <row r="456" spans="58:77" x14ac:dyDescent="0.25">
      <c r="BF456">
        <v>453</v>
      </c>
      <c r="BG456">
        <v>160</v>
      </c>
      <c r="BH456" t="s">
        <v>11</v>
      </c>
      <c r="BI456" t="s">
        <v>7</v>
      </c>
      <c r="BJ456" t="s">
        <v>69</v>
      </c>
      <c r="BK456">
        <v>37</v>
      </c>
      <c r="BL456" s="254">
        <v>612.73223344450605</v>
      </c>
      <c r="BM456" s="81">
        <v>169.771511564223</v>
      </c>
      <c r="BN456" s="81">
        <v>101.862906938533</v>
      </c>
      <c r="BO456" s="81">
        <v>612.73223344450605</v>
      </c>
      <c r="BP456" s="81">
        <v>169.771511564223</v>
      </c>
      <c r="BQ456" s="81">
        <v>101.862906938533</v>
      </c>
      <c r="BR456" s="81">
        <v>612.73223344450605</v>
      </c>
      <c r="BS456" s="81">
        <v>169.771511564223</v>
      </c>
      <c r="BT456" s="81">
        <v>101.862906938533</v>
      </c>
      <c r="BU456" s="81">
        <v>31063.247450071402</v>
      </c>
      <c r="BV456" s="81">
        <f t="shared" si="57"/>
        <v>9318.9742350214201</v>
      </c>
      <c r="BW456">
        <f t="shared" si="58"/>
        <v>875.33176206358007</v>
      </c>
      <c r="BX456" s="255">
        <f t="shared" si="59"/>
        <v>9.3930054959698903E-2</v>
      </c>
      <c r="BY456" s="255"/>
    </row>
    <row r="457" spans="58:77" x14ac:dyDescent="0.25">
      <c r="BF457">
        <v>454</v>
      </c>
      <c r="BG457">
        <v>160</v>
      </c>
      <c r="BH457" t="s">
        <v>11</v>
      </c>
      <c r="BI457" t="s">
        <v>7</v>
      </c>
      <c r="BJ457" t="s">
        <v>71</v>
      </c>
      <c r="BK457">
        <v>12</v>
      </c>
      <c r="BL457" s="254">
        <v>143.48443759651201</v>
      </c>
      <c r="BM457" s="81">
        <v>22.9212101702024</v>
      </c>
      <c r="BN457" s="81">
        <v>13.7527261021214</v>
      </c>
      <c r="BO457" s="81">
        <v>143.48443759651201</v>
      </c>
      <c r="BP457" s="81">
        <v>22.9212101702024</v>
      </c>
      <c r="BQ457" s="81">
        <v>13.7527261021214</v>
      </c>
      <c r="BR457" s="81">
        <v>143.48443759651201</v>
      </c>
      <c r="BS457" s="81">
        <v>22.9212101702024</v>
      </c>
      <c r="BT457" s="81">
        <v>13.7527261021214</v>
      </c>
      <c r="BU457" s="81">
        <v>14263.101500118901</v>
      </c>
      <c r="BV457" s="81">
        <f t="shared" si="57"/>
        <v>4278.9304500356702</v>
      </c>
      <c r="BW457">
        <f t="shared" si="58"/>
        <v>204.97776799501716</v>
      </c>
      <c r="BX457" s="255">
        <f t="shared" si="59"/>
        <v>4.7903972824168813E-2</v>
      </c>
      <c r="BY457" s="255"/>
    </row>
    <row r="458" spans="58:77" x14ac:dyDescent="0.25">
      <c r="BF458">
        <v>455</v>
      </c>
      <c r="BG458">
        <v>160</v>
      </c>
      <c r="BH458" t="s">
        <v>11</v>
      </c>
      <c r="BI458" t="s">
        <v>7</v>
      </c>
      <c r="BJ458" t="s">
        <v>73</v>
      </c>
      <c r="BK458">
        <v>6</v>
      </c>
      <c r="BL458" s="254">
        <v>56.1089012933991</v>
      </c>
      <c r="BM458" s="81">
        <v>8.1117691648224497</v>
      </c>
      <c r="BN458" s="81">
        <v>4.8670614988934702</v>
      </c>
      <c r="BO458" s="81">
        <v>56.1089012933991</v>
      </c>
      <c r="BP458" s="81">
        <v>8.1117691648224497</v>
      </c>
      <c r="BQ458" s="81">
        <v>4.8670614988934702</v>
      </c>
      <c r="BR458" s="81">
        <v>56.1089012933991</v>
      </c>
      <c r="BS458" s="81">
        <v>8.1117691648224497</v>
      </c>
      <c r="BT458" s="81">
        <v>4.8670614988934702</v>
      </c>
      <c r="BU458" s="81">
        <v>4699.06945000017</v>
      </c>
      <c r="BV458" s="81">
        <f t="shared" si="57"/>
        <v>1409.720835000051</v>
      </c>
      <c r="BW458">
        <f t="shared" si="58"/>
        <v>80.155573276284429</v>
      </c>
      <c r="BX458" s="255">
        <f t="shared" si="59"/>
        <v>5.6859181822535472E-2</v>
      </c>
      <c r="BY458" s="255"/>
    </row>
    <row r="459" spans="58:77" x14ac:dyDescent="0.25">
      <c r="BF459">
        <v>456</v>
      </c>
      <c r="BG459">
        <v>160</v>
      </c>
      <c r="BH459" t="s">
        <v>11</v>
      </c>
      <c r="BI459" t="s">
        <v>15</v>
      </c>
      <c r="BJ459" t="s">
        <v>44</v>
      </c>
      <c r="BK459">
        <v>2</v>
      </c>
      <c r="BL459" s="254">
        <v>14.7308054239834</v>
      </c>
      <c r="BM459" s="81">
        <v>4.2717710317539304</v>
      </c>
      <c r="BN459" s="81">
        <v>2.56306261905236</v>
      </c>
      <c r="BO459" s="81">
        <v>14.7308054239834</v>
      </c>
      <c r="BP459" s="81">
        <v>4.2717710317539304</v>
      </c>
      <c r="BQ459" s="81">
        <v>2.56306261905236</v>
      </c>
      <c r="BR459" s="81">
        <v>14.7308054239834</v>
      </c>
      <c r="BS459" s="81">
        <v>4.2717710317539304</v>
      </c>
      <c r="BT459" s="81">
        <v>2.56306261905236</v>
      </c>
      <c r="BU459" s="81">
        <v>671.26090000089505</v>
      </c>
      <c r="BV459" s="81">
        <f t="shared" si="57"/>
        <v>201.37827000026851</v>
      </c>
      <c r="BW459">
        <f t="shared" si="58"/>
        <v>21.044007748547717</v>
      </c>
      <c r="BX459" s="255">
        <f t="shared" si="59"/>
        <v>0.10449989340220103</v>
      </c>
      <c r="BY459" s="255"/>
    </row>
    <row r="460" spans="58:77" x14ac:dyDescent="0.25">
      <c r="BF460">
        <v>457</v>
      </c>
      <c r="BG460">
        <v>160</v>
      </c>
      <c r="BH460" t="s">
        <v>11</v>
      </c>
      <c r="BI460" t="s">
        <v>15</v>
      </c>
      <c r="BJ460" t="s">
        <v>52</v>
      </c>
      <c r="BK460">
        <v>5</v>
      </c>
      <c r="BL460" s="254">
        <v>36.894054063159302</v>
      </c>
      <c r="BM460" s="81">
        <v>8.5178812940645798</v>
      </c>
      <c r="BN460" s="81">
        <v>5.1107287764387399</v>
      </c>
      <c r="BO460" s="81">
        <v>36.894054063159302</v>
      </c>
      <c r="BP460" s="81">
        <v>8.5178812940645798</v>
      </c>
      <c r="BQ460" s="81">
        <v>5.1107287764387399</v>
      </c>
      <c r="BR460" s="81">
        <v>36.894054063159302</v>
      </c>
      <c r="BS460" s="81">
        <v>8.5178812940645798</v>
      </c>
      <c r="BT460" s="81">
        <v>5.1107287764387399</v>
      </c>
      <c r="BU460" s="81">
        <v>2500.7381999743902</v>
      </c>
      <c r="BV460" s="81">
        <f t="shared" si="57"/>
        <v>750.22145999231702</v>
      </c>
      <c r="BW460">
        <f t="shared" si="58"/>
        <v>52.705791518799003</v>
      </c>
      <c r="BX460" s="255">
        <f t="shared" si="59"/>
        <v>7.0253644196393364E-2</v>
      </c>
      <c r="BY460" s="255"/>
    </row>
    <row r="461" spans="58:77" x14ac:dyDescent="0.25">
      <c r="BF461">
        <v>458</v>
      </c>
      <c r="BG461">
        <v>160</v>
      </c>
      <c r="BH461" t="s">
        <v>11</v>
      </c>
      <c r="BI461" t="s">
        <v>15</v>
      </c>
      <c r="BJ461" t="s">
        <v>61</v>
      </c>
      <c r="BK461">
        <v>2</v>
      </c>
      <c r="BL461" s="254">
        <v>22.422275991352599</v>
      </c>
      <c r="BM461" s="81">
        <v>4.8883640230853498</v>
      </c>
      <c r="BN461" s="81">
        <v>2.9330184138512099</v>
      </c>
      <c r="BO461" s="81">
        <v>22.422275991352599</v>
      </c>
      <c r="BP461" s="81">
        <v>4.8883640230853498</v>
      </c>
      <c r="BQ461" s="81">
        <v>2.9330184138512099</v>
      </c>
      <c r="BR461" s="81">
        <v>22.422275991352599</v>
      </c>
      <c r="BS461" s="81">
        <v>4.8883640230853498</v>
      </c>
      <c r="BT461" s="81">
        <v>2.9330184138512099</v>
      </c>
      <c r="BU461" s="81">
        <v>1048.20384999966</v>
      </c>
      <c r="BV461" s="81">
        <f t="shared" si="57"/>
        <v>314.46115499989799</v>
      </c>
      <c r="BW461">
        <f t="shared" si="58"/>
        <v>32.031822844789431</v>
      </c>
      <c r="BX461" s="255">
        <f t="shared" si="59"/>
        <v>0.10186257455169566</v>
      </c>
      <c r="BY461" s="255"/>
    </row>
    <row r="462" spans="58:77" x14ac:dyDescent="0.25">
      <c r="BF462">
        <v>459</v>
      </c>
      <c r="BG462">
        <v>160</v>
      </c>
      <c r="BH462" t="s">
        <v>11</v>
      </c>
      <c r="BI462" t="s">
        <v>15</v>
      </c>
      <c r="BJ462" t="s">
        <v>69</v>
      </c>
      <c r="BK462">
        <v>4</v>
      </c>
      <c r="BL462" s="254">
        <v>33.405049397387003</v>
      </c>
      <c r="BM462" s="81">
        <v>9.2556347137000508</v>
      </c>
      <c r="BN462" s="81">
        <v>5.5533808282200301</v>
      </c>
      <c r="BO462" s="81">
        <v>33.405049397387003</v>
      </c>
      <c r="BP462" s="81">
        <v>9.2556347137000508</v>
      </c>
      <c r="BQ462" s="81">
        <v>5.5533808282200301</v>
      </c>
      <c r="BR462" s="81">
        <v>33.405049397387003</v>
      </c>
      <c r="BS462" s="81">
        <v>9.2556347137000508</v>
      </c>
      <c r="BT462" s="81">
        <v>5.5533808282200301</v>
      </c>
      <c r="BU462" s="81">
        <v>2455.1847500098002</v>
      </c>
      <c r="BV462" s="81">
        <f t="shared" si="57"/>
        <v>736.55542500294007</v>
      </c>
      <c r="BW462">
        <f t="shared" si="58"/>
        <v>47.72149913912429</v>
      </c>
      <c r="BX462" s="255">
        <f t="shared" si="59"/>
        <v>6.4790099317962119E-2</v>
      </c>
      <c r="BY462" s="255"/>
    </row>
    <row r="463" spans="58:77" x14ac:dyDescent="0.25">
      <c r="BF463">
        <v>460</v>
      </c>
      <c r="BG463">
        <v>160</v>
      </c>
      <c r="BH463" t="s">
        <v>12</v>
      </c>
      <c r="BI463" t="s">
        <v>7</v>
      </c>
      <c r="BJ463" t="s">
        <v>44</v>
      </c>
      <c r="BK463">
        <v>20</v>
      </c>
      <c r="BL463" s="254">
        <v>322.46409753207399</v>
      </c>
      <c r="BM463" s="81">
        <v>93.511030182740697</v>
      </c>
      <c r="BN463" s="81">
        <v>56.106618109644401</v>
      </c>
      <c r="BO463" s="81">
        <v>322.46409753207399</v>
      </c>
      <c r="BP463" s="81">
        <v>93.511030182740697</v>
      </c>
      <c r="BQ463" s="81">
        <v>56.106618109644401</v>
      </c>
      <c r="BR463" s="81">
        <v>322.46409753207399</v>
      </c>
      <c r="BS463" s="81">
        <v>93.511030182740697</v>
      </c>
      <c r="BT463" s="81">
        <v>56.106618109644401</v>
      </c>
      <c r="BU463" s="81">
        <v>8528.5661000192595</v>
      </c>
      <c r="BV463" s="81">
        <f t="shared" si="57"/>
        <v>2558.5698300057779</v>
      </c>
      <c r="BW463">
        <f t="shared" si="58"/>
        <v>460.66299647439143</v>
      </c>
      <c r="BX463" s="255">
        <f t="shared" si="59"/>
        <v>0.18004706812061141</v>
      </c>
      <c r="BY463" s="255"/>
    </row>
    <row r="464" spans="58:77" x14ac:dyDescent="0.25">
      <c r="BF464">
        <v>461</v>
      </c>
      <c r="BG464">
        <v>160</v>
      </c>
      <c r="BH464" t="s">
        <v>12</v>
      </c>
      <c r="BI464" t="s">
        <v>7</v>
      </c>
      <c r="BJ464" t="s">
        <v>52</v>
      </c>
      <c r="BK464">
        <v>29</v>
      </c>
      <c r="BL464" s="254">
        <v>391.98788085591099</v>
      </c>
      <c r="BM464" s="81">
        <v>90.499846726702202</v>
      </c>
      <c r="BN464" s="81">
        <v>54.2999080360213</v>
      </c>
      <c r="BO464" s="81">
        <v>391.98788085591099</v>
      </c>
      <c r="BP464" s="81">
        <v>90.499846726702202</v>
      </c>
      <c r="BQ464" s="81">
        <v>54.2999080360213</v>
      </c>
      <c r="BR464" s="81">
        <v>391.98788085591099</v>
      </c>
      <c r="BS464" s="81">
        <v>90.499846726702202</v>
      </c>
      <c r="BT464" s="81">
        <v>54.2999080360213</v>
      </c>
      <c r="BU464" s="81">
        <v>18874.368900016299</v>
      </c>
      <c r="BV464" s="81">
        <f t="shared" si="57"/>
        <v>5662.3106700048893</v>
      </c>
      <c r="BW464">
        <f t="shared" si="58"/>
        <v>559.98268693701573</v>
      </c>
      <c r="BX464" s="255">
        <f t="shared" si="59"/>
        <v>9.8896496425642466E-2</v>
      </c>
      <c r="BY464" s="255"/>
    </row>
    <row r="465" spans="58:77" x14ac:dyDescent="0.25">
      <c r="BF465">
        <v>462</v>
      </c>
      <c r="BG465">
        <v>160</v>
      </c>
      <c r="BH465" t="s">
        <v>12</v>
      </c>
      <c r="BI465" t="s">
        <v>7</v>
      </c>
      <c r="BJ465" t="s">
        <v>61</v>
      </c>
      <c r="BK465">
        <v>28</v>
      </c>
      <c r="BL465" s="254">
        <v>299.57967647787001</v>
      </c>
      <c r="BM465" s="81">
        <v>65.312482689391302</v>
      </c>
      <c r="BN465" s="81">
        <v>39.187489613634803</v>
      </c>
      <c r="BO465" s="81">
        <v>299.57967647787001</v>
      </c>
      <c r="BP465" s="81">
        <v>65.312482689391302</v>
      </c>
      <c r="BQ465" s="81">
        <v>39.187489613634803</v>
      </c>
      <c r="BR465" s="81">
        <v>299.57967647787001</v>
      </c>
      <c r="BS465" s="81">
        <v>65.312482689391302</v>
      </c>
      <c r="BT465" s="81">
        <v>39.187489613634803</v>
      </c>
      <c r="BU465" s="81">
        <v>10941.762699950599</v>
      </c>
      <c r="BV465" s="81">
        <f t="shared" si="57"/>
        <v>3282.5288099851796</v>
      </c>
      <c r="BW465">
        <f t="shared" si="58"/>
        <v>427.97096639695718</v>
      </c>
      <c r="BX465" s="255">
        <f t="shared" si="59"/>
        <v>0.13037843418010683</v>
      </c>
      <c r="BY465" s="255"/>
    </row>
    <row r="466" spans="58:77" x14ac:dyDescent="0.25">
      <c r="BF466">
        <v>463</v>
      </c>
      <c r="BG466">
        <v>160</v>
      </c>
      <c r="BH466" t="s">
        <v>12</v>
      </c>
      <c r="BI466" t="s">
        <v>7</v>
      </c>
      <c r="BJ466" t="s">
        <v>63</v>
      </c>
      <c r="BK466">
        <v>21</v>
      </c>
      <c r="BL466" s="254">
        <v>597.35673909416198</v>
      </c>
      <c r="BM466" s="81">
        <v>109.39793826659501</v>
      </c>
      <c r="BN466" s="81">
        <v>65.638762959957504</v>
      </c>
      <c r="BO466" s="81">
        <v>597.35673909416198</v>
      </c>
      <c r="BP466" s="81">
        <v>109.39793826659501</v>
      </c>
      <c r="BQ466" s="81">
        <v>65.638762959957504</v>
      </c>
      <c r="BR466" s="81">
        <v>597.35673909416198</v>
      </c>
      <c r="BS466" s="81">
        <v>109.39793826659501</v>
      </c>
      <c r="BT466" s="81">
        <v>65.638762959957504</v>
      </c>
      <c r="BU466" s="81">
        <v>33645.264099869302</v>
      </c>
      <c r="BV466" s="81">
        <f t="shared" si="57"/>
        <v>10093.579229960791</v>
      </c>
      <c r="BW466">
        <f t="shared" si="58"/>
        <v>853.3667701345172</v>
      </c>
      <c r="BX466" s="255">
        <f t="shared" si="59"/>
        <v>8.4545506672347406E-2</v>
      </c>
      <c r="BY466" s="255"/>
    </row>
    <row r="467" spans="58:77" x14ac:dyDescent="0.25">
      <c r="BF467">
        <v>464</v>
      </c>
      <c r="BG467">
        <v>160</v>
      </c>
      <c r="BH467" t="s">
        <v>12</v>
      </c>
      <c r="BI467" t="s">
        <v>7</v>
      </c>
      <c r="BJ467" t="s">
        <v>65</v>
      </c>
      <c r="BK467">
        <v>54</v>
      </c>
      <c r="BL467" s="254">
        <v>1185.4981845358</v>
      </c>
      <c r="BM467" s="81">
        <v>183.555846016251</v>
      </c>
      <c r="BN467" s="81">
        <v>110.13350760975101</v>
      </c>
      <c r="BO467" s="81">
        <v>1185.4981845358</v>
      </c>
      <c r="BP467" s="81">
        <v>183.555846016251</v>
      </c>
      <c r="BQ467" s="81">
        <v>110.13350760975101</v>
      </c>
      <c r="BR467" s="81">
        <v>1185.4981845358</v>
      </c>
      <c r="BS467" s="81">
        <v>183.555846016251</v>
      </c>
      <c r="BT467" s="81">
        <v>110.13350760975101</v>
      </c>
      <c r="BU467" s="81">
        <v>80459.740499937194</v>
      </c>
      <c r="BV467" s="81">
        <f t="shared" si="57"/>
        <v>24137.922149981157</v>
      </c>
      <c r="BW467">
        <f t="shared" si="58"/>
        <v>1693.568835051143</v>
      </c>
      <c r="BX467" s="255">
        <f t="shared" si="59"/>
        <v>7.0162163276861214E-2</v>
      </c>
      <c r="BY467" s="255"/>
    </row>
    <row r="468" spans="58:77" x14ac:dyDescent="0.25">
      <c r="BF468">
        <v>465</v>
      </c>
      <c r="BG468">
        <v>160</v>
      </c>
      <c r="BH468" t="s">
        <v>12</v>
      </c>
      <c r="BI468" t="s">
        <v>7</v>
      </c>
      <c r="BJ468" t="s">
        <v>67</v>
      </c>
      <c r="BK468">
        <v>41</v>
      </c>
      <c r="BL468" s="254">
        <v>920.09860283281296</v>
      </c>
      <c r="BM468" s="81">
        <v>157.158050502164</v>
      </c>
      <c r="BN468" s="81">
        <v>94.294830301298603</v>
      </c>
      <c r="BO468" s="81">
        <v>920.09860283281296</v>
      </c>
      <c r="BP468" s="81">
        <v>157.158050502164</v>
      </c>
      <c r="BQ468" s="81">
        <v>94.294830301298603</v>
      </c>
      <c r="BR468" s="81">
        <v>920.09860283281296</v>
      </c>
      <c r="BS468" s="81">
        <v>157.158050502164</v>
      </c>
      <c r="BT468" s="81">
        <v>94.294830301298603</v>
      </c>
      <c r="BU468" s="81">
        <v>98383.654850111299</v>
      </c>
      <c r="BV468" s="81">
        <f t="shared" si="57"/>
        <v>29515.096455033388</v>
      </c>
      <c r="BW468">
        <f t="shared" si="58"/>
        <v>1314.4265754754472</v>
      </c>
      <c r="BX468" s="255">
        <f t="shared" si="59"/>
        <v>4.4534043027031685E-2</v>
      </c>
      <c r="BY468" s="255"/>
    </row>
    <row r="469" spans="58:77" x14ac:dyDescent="0.25">
      <c r="BF469">
        <v>466</v>
      </c>
      <c r="BG469">
        <v>160</v>
      </c>
      <c r="BH469" t="s">
        <v>12</v>
      </c>
      <c r="BI469" t="s">
        <v>7</v>
      </c>
      <c r="BJ469" t="s">
        <v>69</v>
      </c>
      <c r="BK469">
        <v>45</v>
      </c>
      <c r="BL469" s="254">
        <v>419.62317209546597</v>
      </c>
      <c r="BM469" s="81">
        <v>116.26621928071501</v>
      </c>
      <c r="BN469" s="81">
        <v>69.759731568429203</v>
      </c>
      <c r="BO469" s="81">
        <v>419.62317209546597</v>
      </c>
      <c r="BP469" s="81">
        <v>116.26621928071501</v>
      </c>
      <c r="BQ469" s="81">
        <v>69.759731568429203</v>
      </c>
      <c r="BR469" s="81">
        <v>419.62317209546597</v>
      </c>
      <c r="BS469" s="81">
        <v>116.26621928071501</v>
      </c>
      <c r="BT469" s="81">
        <v>69.759731568429203</v>
      </c>
      <c r="BU469" s="81">
        <v>31894.513000077499</v>
      </c>
      <c r="BV469" s="81">
        <f t="shared" si="57"/>
        <v>9568.3539000232486</v>
      </c>
      <c r="BW469">
        <f t="shared" si="58"/>
        <v>599.46167442209423</v>
      </c>
      <c r="BX469" s="255">
        <f t="shared" si="59"/>
        <v>6.2650449668321492E-2</v>
      </c>
      <c r="BY469" s="255"/>
    </row>
    <row r="470" spans="58:77" x14ac:dyDescent="0.25">
      <c r="BF470">
        <v>467</v>
      </c>
      <c r="BG470">
        <v>160</v>
      </c>
      <c r="BH470" t="s">
        <v>12</v>
      </c>
      <c r="BI470" t="s">
        <v>7</v>
      </c>
      <c r="BJ470" t="s">
        <v>71</v>
      </c>
      <c r="BK470">
        <v>83</v>
      </c>
      <c r="BL470" s="254">
        <v>978.16327593909796</v>
      </c>
      <c r="BM470" s="81">
        <v>156.25866054980901</v>
      </c>
      <c r="BN470" s="81">
        <v>93.755196329885493</v>
      </c>
      <c r="BO470" s="81">
        <v>978.16327593909796</v>
      </c>
      <c r="BP470" s="81">
        <v>156.25866054980901</v>
      </c>
      <c r="BQ470" s="81">
        <v>93.755196329885493</v>
      </c>
      <c r="BR470" s="81">
        <v>978.16327593909796</v>
      </c>
      <c r="BS470" s="81">
        <v>156.25866054980901</v>
      </c>
      <c r="BT470" s="81">
        <v>93.755196329885493</v>
      </c>
      <c r="BU470" s="81">
        <v>110120.40225004801</v>
      </c>
      <c r="BV470" s="81">
        <f t="shared" si="57"/>
        <v>33036.120675014397</v>
      </c>
      <c r="BW470">
        <f t="shared" si="58"/>
        <v>1397.3761084844257</v>
      </c>
      <c r="BX470" s="255">
        <f t="shared" si="59"/>
        <v>4.2298432138289092E-2</v>
      </c>
      <c r="BY470" s="255"/>
    </row>
    <row r="471" spans="58:77" x14ac:dyDescent="0.25">
      <c r="BF471">
        <v>468</v>
      </c>
      <c r="BG471">
        <v>160</v>
      </c>
      <c r="BH471" t="s">
        <v>12</v>
      </c>
      <c r="BI471" t="s">
        <v>7</v>
      </c>
      <c r="BJ471" t="s">
        <v>73</v>
      </c>
      <c r="BK471">
        <v>22</v>
      </c>
      <c r="BL471" s="254">
        <v>297.98279422220799</v>
      </c>
      <c r="BM471" s="81">
        <v>43.0799318129529</v>
      </c>
      <c r="BN471" s="81">
        <v>25.847959087771699</v>
      </c>
      <c r="BO471" s="81">
        <v>297.98279422220799</v>
      </c>
      <c r="BP471" s="81">
        <v>43.0799318129529</v>
      </c>
      <c r="BQ471" s="81">
        <v>25.847959087771699</v>
      </c>
      <c r="BR471" s="81">
        <v>297.98279422220799</v>
      </c>
      <c r="BS471" s="81">
        <v>43.0799318129529</v>
      </c>
      <c r="BT471" s="81">
        <v>25.847959087771699</v>
      </c>
      <c r="BU471" s="81">
        <v>33994.099500014301</v>
      </c>
      <c r="BV471" s="81">
        <f t="shared" si="57"/>
        <v>10198.229850004291</v>
      </c>
      <c r="BW471">
        <f t="shared" si="58"/>
        <v>425.68970603172573</v>
      </c>
      <c r="BX471" s="255">
        <f t="shared" si="59"/>
        <v>4.1741528901856104E-2</v>
      </c>
      <c r="BY471" s="255"/>
    </row>
    <row r="472" spans="58:77" x14ac:dyDescent="0.25">
      <c r="BF472">
        <v>469</v>
      </c>
      <c r="BG472">
        <v>160</v>
      </c>
      <c r="BH472" t="s">
        <v>12</v>
      </c>
      <c r="BI472" t="s">
        <v>15</v>
      </c>
      <c r="BJ472" t="s">
        <v>44</v>
      </c>
      <c r="BK472">
        <v>9</v>
      </c>
      <c r="BL472" s="254">
        <v>207.14219146551901</v>
      </c>
      <c r="BM472" s="81">
        <v>60.068949897048597</v>
      </c>
      <c r="BN472" s="81">
        <v>36.041369938229202</v>
      </c>
      <c r="BO472" s="81">
        <v>207.14219146551901</v>
      </c>
      <c r="BP472" s="81">
        <v>60.068949897048597</v>
      </c>
      <c r="BQ472" s="81">
        <v>36.041369938229202</v>
      </c>
      <c r="BR472" s="81">
        <v>207.14219146551901</v>
      </c>
      <c r="BS472" s="81">
        <v>60.068949897048597</v>
      </c>
      <c r="BT472" s="81">
        <v>36.041369938229202</v>
      </c>
      <c r="BU472" s="81">
        <v>4665.3107499817797</v>
      </c>
      <c r="BV472" s="81">
        <f t="shared" si="57"/>
        <v>1399.5932249945338</v>
      </c>
      <c r="BW472">
        <f t="shared" si="58"/>
        <v>295.9174163793129</v>
      </c>
      <c r="BX472" s="255">
        <f t="shared" si="59"/>
        <v>0.21143101516547325</v>
      </c>
      <c r="BY472" s="255"/>
    </row>
    <row r="473" spans="58:77" x14ac:dyDescent="0.25">
      <c r="BF473">
        <v>470</v>
      </c>
      <c r="BG473">
        <v>160</v>
      </c>
      <c r="BH473" t="s">
        <v>12</v>
      </c>
      <c r="BI473" t="s">
        <v>15</v>
      </c>
      <c r="BJ473" t="s">
        <v>52</v>
      </c>
      <c r="BK473">
        <v>66</v>
      </c>
      <c r="BL473" s="254">
        <v>938.10958220846896</v>
      </c>
      <c r="BM473" s="81">
        <v>219.16439099546201</v>
      </c>
      <c r="BN473" s="81">
        <v>132.83999699740099</v>
      </c>
      <c r="BO473" s="81">
        <v>939.22738420857297</v>
      </c>
      <c r="BP473" s="81">
        <v>220.28219299556599</v>
      </c>
      <c r="BQ473" s="81">
        <v>133.95779899750499</v>
      </c>
      <c r="BR473" s="81">
        <v>940.34518620867595</v>
      </c>
      <c r="BS473" s="81">
        <v>221.399994995669</v>
      </c>
      <c r="BT473" s="81">
        <v>134.07102884493901</v>
      </c>
      <c r="BU473" s="81">
        <v>47414.282300295803</v>
      </c>
      <c r="BV473" s="81">
        <f t="shared" si="57"/>
        <v>14224.28469008874</v>
      </c>
      <c r="BW473">
        <f t="shared" si="58"/>
        <v>1340.1565460120987</v>
      </c>
      <c r="BX473" s="255">
        <f t="shared" si="59"/>
        <v>9.4216094180531895E-2</v>
      </c>
      <c r="BY473" s="255"/>
    </row>
    <row r="474" spans="58:77" x14ac:dyDescent="0.25">
      <c r="BF474">
        <v>471</v>
      </c>
      <c r="BG474">
        <v>160</v>
      </c>
      <c r="BH474" t="s">
        <v>12</v>
      </c>
      <c r="BI474" t="s">
        <v>15</v>
      </c>
      <c r="BJ474" t="s">
        <v>61</v>
      </c>
      <c r="BK474">
        <v>36</v>
      </c>
      <c r="BL474" s="254">
        <v>836.89167696479103</v>
      </c>
      <c r="BM474" s="81">
        <v>207.37048993169</v>
      </c>
      <c r="BN474" s="81">
        <v>124.422293959014</v>
      </c>
      <c r="BO474" s="81">
        <v>853.30413246456703</v>
      </c>
      <c r="BP474" s="81">
        <v>207.37048993169</v>
      </c>
      <c r="BQ474" s="81">
        <v>124.422293959014</v>
      </c>
      <c r="BR474" s="81">
        <v>869.71658796434303</v>
      </c>
      <c r="BS474" s="81">
        <v>207.37048993169</v>
      </c>
      <c r="BT474" s="81">
        <v>124.422293959014</v>
      </c>
      <c r="BU474" s="81">
        <v>36754.628750023199</v>
      </c>
      <c r="BV474" s="81">
        <f t="shared" si="57"/>
        <v>11026.388625006959</v>
      </c>
      <c r="BW474">
        <f t="shared" si="58"/>
        <v>1195.5595385211302</v>
      </c>
      <c r="BX474" s="255">
        <f t="shared" si="59"/>
        <v>0.10842711781531968</v>
      </c>
      <c r="BY474" s="255"/>
    </row>
    <row r="475" spans="58:77" x14ac:dyDescent="0.25">
      <c r="BF475">
        <v>472</v>
      </c>
      <c r="BG475">
        <v>160</v>
      </c>
      <c r="BH475" t="s">
        <v>12</v>
      </c>
      <c r="BI475" t="s">
        <v>15</v>
      </c>
      <c r="BJ475" t="s">
        <v>63</v>
      </c>
      <c r="BK475">
        <v>29</v>
      </c>
      <c r="BL475" s="254">
        <v>599.06657187049302</v>
      </c>
      <c r="BM475" s="81">
        <v>109.711071388346</v>
      </c>
      <c r="BN475" s="81">
        <v>65.826642833007696</v>
      </c>
      <c r="BO475" s="81">
        <v>599.06657187049302</v>
      </c>
      <c r="BP475" s="81">
        <v>109.711071388346</v>
      </c>
      <c r="BQ475" s="81">
        <v>65.826642833007696</v>
      </c>
      <c r="BR475" s="81">
        <v>599.06657187049302</v>
      </c>
      <c r="BS475" s="81">
        <v>109.711071388346</v>
      </c>
      <c r="BT475" s="81">
        <v>65.826642833007696</v>
      </c>
      <c r="BU475" s="81">
        <v>41620.445250137796</v>
      </c>
      <c r="BV475" s="81">
        <f t="shared" si="57"/>
        <v>12486.133575041338</v>
      </c>
      <c r="BW475">
        <f t="shared" si="58"/>
        <v>855.80938838641862</v>
      </c>
      <c r="BX475" s="255">
        <f t="shared" si="59"/>
        <v>6.8540784322306536E-2</v>
      </c>
      <c r="BY475" s="255"/>
    </row>
    <row r="476" spans="58:77" x14ac:dyDescent="0.25">
      <c r="BF476">
        <v>473</v>
      </c>
      <c r="BG476">
        <v>160</v>
      </c>
      <c r="BH476" t="s">
        <v>12</v>
      </c>
      <c r="BI476" t="s">
        <v>15</v>
      </c>
      <c r="BJ476" t="s">
        <v>65</v>
      </c>
      <c r="BK476">
        <v>93</v>
      </c>
      <c r="BL476" s="254">
        <v>2066.3059830113202</v>
      </c>
      <c r="BM476" s="81">
        <v>319.93515282235398</v>
      </c>
      <c r="BN476" s="81">
        <v>191.96109169341199</v>
      </c>
      <c r="BO476" s="81">
        <v>2066.3059830113202</v>
      </c>
      <c r="BP476" s="81">
        <v>319.93515282235398</v>
      </c>
      <c r="BQ476" s="81">
        <v>191.96109169341199</v>
      </c>
      <c r="BR476" s="81">
        <v>2066.3059830113202</v>
      </c>
      <c r="BS476" s="81">
        <v>319.93515282235398</v>
      </c>
      <c r="BT476" s="81">
        <v>191.96109169341199</v>
      </c>
      <c r="BU476" s="81">
        <v>174748.95434993299</v>
      </c>
      <c r="BV476" s="81">
        <f t="shared" si="57"/>
        <v>52424.686304979892</v>
      </c>
      <c r="BW476">
        <f t="shared" si="58"/>
        <v>2951.8656900161718</v>
      </c>
      <c r="BX476" s="255">
        <f t="shared" si="59"/>
        <v>5.6306787852648914E-2</v>
      </c>
      <c r="BY476" s="255"/>
    </row>
    <row r="477" spans="58:77" x14ac:dyDescent="0.25">
      <c r="BF477">
        <v>474</v>
      </c>
      <c r="BG477">
        <v>160</v>
      </c>
      <c r="BH477" t="s">
        <v>12</v>
      </c>
      <c r="BI477" t="s">
        <v>15</v>
      </c>
      <c r="BJ477" t="s">
        <v>67</v>
      </c>
      <c r="BK477">
        <v>44</v>
      </c>
      <c r="BL477" s="254">
        <v>1269.84626997394</v>
      </c>
      <c r="BM477" s="81">
        <v>216.89693214631799</v>
      </c>
      <c r="BN477" s="81">
        <v>130.13815928778999</v>
      </c>
      <c r="BO477" s="81">
        <v>1269.84626997394</v>
      </c>
      <c r="BP477" s="81">
        <v>216.89693214631799</v>
      </c>
      <c r="BQ477" s="81">
        <v>130.13815928778999</v>
      </c>
      <c r="BR477" s="81">
        <v>1269.84626997394</v>
      </c>
      <c r="BS477" s="81">
        <v>216.89693214631799</v>
      </c>
      <c r="BT477" s="81">
        <v>130.13815928778999</v>
      </c>
      <c r="BU477" s="81">
        <v>144164.66314967</v>
      </c>
      <c r="BV477" s="81">
        <f t="shared" si="57"/>
        <v>43249.398944900997</v>
      </c>
      <c r="BW477">
        <f t="shared" si="58"/>
        <v>1814.0660999627717</v>
      </c>
      <c r="BX477" s="255">
        <f t="shared" si="59"/>
        <v>4.1944307764227223E-2</v>
      </c>
      <c r="BY477" s="255"/>
    </row>
    <row r="478" spans="58:77" x14ac:dyDescent="0.25">
      <c r="BF478">
        <v>475</v>
      </c>
      <c r="BG478">
        <v>160</v>
      </c>
      <c r="BH478" t="s">
        <v>12</v>
      </c>
      <c r="BI478" t="s">
        <v>15</v>
      </c>
      <c r="BJ478" t="s">
        <v>69</v>
      </c>
      <c r="BK478">
        <v>153</v>
      </c>
      <c r="BL478" s="254">
        <v>1998.86564493626</v>
      </c>
      <c r="BM478" s="81">
        <v>553.831548973601</v>
      </c>
      <c r="BN478" s="81">
        <v>332.298929384161</v>
      </c>
      <c r="BO478" s="81">
        <v>1998.86564493626</v>
      </c>
      <c r="BP478" s="81">
        <v>553.831548973601</v>
      </c>
      <c r="BQ478" s="81">
        <v>332.298929384161</v>
      </c>
      <c r="BR478" s="81">
        <v>1998.86564493626</v>
      </c>
      <c r="BS478" s="81">
        <v>553.831548973601</v>
      </c>
      <c r="BT478" s="81">
        <v>332.298929384161</v>
      </c>
      <c r="BU478" s="81">
        <v>196692.48434959201</v>
      </c>
      <c r="BV478" s="81">
        <f t="shared" si="57"/>
        <v>59007.745304877601</v>
      </c>
      <c r="BW478">
        <f t="shared" si="58"/>
        <v>2855.5223499089429</v>
      </c>
      <c r="BX478" s="255">
        <f t="shared" si="59"/>
        <v>4.8392331127976591E-2</v>
      </c>
      <c r="BY478" s="255"/>
    </row>
    <row r="479" spans="58:77" x14ac:dyDescent="0.25">
      <c r="BF479">
        <v>476</v>
      </c>
      <c r="BG479">
        <v>160</v>
      </c>
      <c r="BH479" t="s">
        <v>12</v>
      </c>
      <c r="BI479" t="s">
        <v>15</v>
      </c>
      <c r="BJ479" t="s">
        <v>71</v>
      </c>
      <c r="BK479">
        <v>93</v>
      </c>
      <c r="BL479" s="254">
        <v>1004.13493244085</v>
      </c>
      <c r="BM479" s="81">
        <v>160.40755507187001</v>
      </c>
      <c r="BN479" s="81">
        <v>96.244533043122104</v>
      </c>
      <c r="BO479" s="81">
        <v>1004.13493244085</v>
      </c>
      <c r="BP479" s="81">
        <v>160.40755507187001</v>
      </c>
      <c r="BQ479" s="81">
        <v>96.244533043122104</v>
      </c>
      <c r="BR479" s="81">
        <v>1004.13493244085</v>
      </c>
      <c r="BS479" s="81">
        <v>160.40755507187001</v>
      </c>
      <c r="BT479" s="81">
        <v>96.244533043122104</v>
      </c>
      <c r="BU479" s="81">
        <v>122469.05169998</v>
      </c>
      <c r="BV479" s="81">
        <f t="shared" si="57"/>
        <v>36740.715509993999</v>
      </c>
      <c r="BW479">
        <f t="shared" si="58"/>
        <v>1434.4784749155001</v>
      </c>
      <c r="BX479" s="255">
        <f t="shared" si="59"/>
        <v>3.9043291754220236E-2</v>
      </c>
      <c r="BY479" s="255"/>
    </row>
    <row r="480" spans="58:77" x14ac:dyDescent="0.25">
      <c r="BF480">
        <v>477</v>
      </c>
      <c r="BG480">
        <v>160</v>
      </c>
      <c r="BH480" t="s">
        <v>12</v>
      </c>
      <c r="BI480" t="s">
        <v>15</v>
      </c>
      <c r="BJ480" t="s">
        <v>73</v>
      </c>
      <c r="BK480">
        <v>44</v>
      </c>
      <c r="BL480" s="254">
        <v>618.97587347052502</v>
      </c>
      <c r="BM480" s="81">
        <v>89.4865037176898</v>
      </c>
      <c r="BN480" s="81">
        <v>53.691902230613898</v>
      </c>
      <c r="BO480" s="81">
        <v>618.97587347052502</v>
      </c>
      <c r="BP480" s="81">
        <v>89.4865037176898</v>
      </c>
      <c r="BQ480" s="81">
        <v>53.691902230613898</v>
      </c>
      <c r="BR480" s="81">
        <v>618.97587347052502</v>
      </c>
      <c r="BS480" s="81">
        <v>89.4865037176898</v>
      </c>
      <c r="BT480" s="81">
        <v>53.691902230613898</v>
      </c>
      <c r="BU480" s="81">
        <v>83333.518850055494</v>
      </c>
      <c r="BV480" s="81">
        <f t="shared" si="57"/>
        <v>25000.055655016648</v>
      </c>
      <c r="BW480">
        <f t="shared" si="58"/>
        <v>884.25124781503575</v>
      </c>
      <c r="BX480" s="255">
        <f t="shared" si="59"/>
        <v>3.5369971171948053E-2</v>
      </c>
      <c r="BY480" s="255"/>
    </row>
    <row r="481" spans="58:77" x14ac:dyDescent="0.25">
      <c r="BF481">
        <v>478</v>
      </c>
      <c r="BG481">
        <v>160</v>
      </c>
      <c r="BH481" t="s">
        <v>13</v>
      </c>
      <c r="BI481" t="s">
        <v>7</v>
      </c>
      <c r="BJ481" t="s">
        <v>44</v>
      </c>
      <c r="BK481">
        <v>5</v>
      </c>
      <c r="BL481" s="254">
        <v>95.750235255892093</v>
      </c>
      <c r="BM481" s="81">
        <v>27.7665117064005</v>
      </c>
      <c r="BN481" s="81">
        <v>16.659907023840301</v>
      </c>
      <c r="BO481" s="81">
        <v>95.750235255892093</v>
      </c>
      <c r="BP481" s="81">
        <v>27.7665117064005</v>
      </c>
      <c r="BQ481" s="81">
        <v>16.659907023840301</v>
      </c>
      <c r="BR481" s="81">
        <v>95.750235255892093</v>
      </c>
      <c r="BS481" s="81">
        <v>27.7665117064005</v>
      </c>
      <c r="BT481" s="81">
        <v>16.659907023840301</v>
      </c>
      <c r="BU481" s="81">
        <v>2356.0805499636599</v>
      </c>
      <c r="BV481" s="81">
        <f t="shared" si="57"/>
        <v>706.82416498909799</v>
      </c>
      <c r="BW481">
        <f t="shared" si="58"/>
        <v>136.78605036556013</v>
      </c>
      <c r="BX481" s="255">
        <f t="shared" si="59"/>
        <v>0.19352203439121229</v>
      </c>
      <c r="BY481" s="255"/>
    </row>
    <row r="482" spans="58:77" x14ac:dyDescent="0.25">
      <c r="BF482">
        <v>479</v>
      </c>
      <c r="BG482">
        <v>160</v>
      </c>
      <c r="BH482" t="s">
        <v>13</v>
      </c>
      <c r="BI482" t="s">
        <v>7</v>
      </c>
      <c r="BJ482" t="s">
        <v>52</v>
      </c>
      <c r="BK482">
        <v>19</v>
      </c>
      <c r="BL482" s="254">
        <v>388.89067544686799</v>
      </c>
      <c r="BM482" s="81">
        <v>90.230360407845296</v>
      </c>
      <c r="BN482" s="81">
        <v>54.138216244707202</v>
      </c>
      <c r="BO482" s="81">
        <v>390.82063720999201</v>
      </c>
      <c r="BP482" s="81">
        <v>90.230360407845296</v>
      </c>
      <c r="BQ482" s="81">
        <v>54.138216244707202</v>
      </c>
      <c r="BR482" s="81">
        <v>390.82063720999201</v>
      </c>
      <c r="BS482" s="81">
        <v>90.230360407845296</v>
      </c>
      <c r="BT482" s="81">
        <v>54.138216244707202</v>
      </c>
      <c r="BU482" s="81">
        <v>12635.2772500888</v>
      </c>
      <c r="BV482" s="81">
        <f t="shared" si="57"/>
        <v>3790.5831750266398</v>
      </c>
      <c r="BW482">
        <f t="shared" si="58"/>
        <v>555.55810778123998</v>
      </c>
      <c r="BX482" s="255">
        <f t="shared" si="59"/>
        <v>0.14656270081115833</v>
      </c>
      <c r="BY482" s="255"/>
    </row>
    <row r="483" spans="58:77" x14ac:dyDescent="0.25">
      <c r="BF483">
        <v>480</v>
      </c>
      <c r="BG483">
        <v>160</v>
      </c>
      <c r="BH483" t="s">
        <v>13</v>
      </c>
      <c r="BI483" t="s">
        <v>7</v>
      </c>
      <c r="BJ483" t="s">
        <v>61</v>
      </c>
      <c r="BK483">
        <v>7</v>
      </c>
      <c r="BL483" s="254">
        <v>71.0654736319335</v>
      </c>
      <c r="BM483" s="81">
        <v>15.4932489779289</v>
      </c>
      <c r="BN483" s="81">
        <v>9.2959493867573695</v>
      </c>
      <c r="BO483" s="81">
        <v>71.0654736319335</v>
      </c>
      <c r="BP483" s="81">
        <v>15.4932489779289</v>
      </c>
      <c r="BQ483" s="81">
        <v>9.2959493867573695</v>
      </c>
      <c r="BR483" s="81">
        <v>71.0654736319335</v>
      </c>
      <c r="BS483" s="81">
        <v>15.4932489779289</v>
      </c>
      <c r="BT483" s="81">
        <v>9.2959493867573695</v>
      </c>
      <c r="BU483" s="81">
        <v>4767.6161000596603</v>
      </c>
      <c r="BV483" s="81">
        <f t="shared" si="57"/>
        <v>1430.284830017898</v>
      </c>
      <c r="BW483">
        <f t="shared" si="58"/>
        <v>101.52210518847643</v>
      </c>
      <c r="BX483" s="255">
        <f t="shared" si="59"/>
        <v>7.0980341158485213E-2</v>
      </c>
      <c r="BY483" s="255"/>
    </row>
    <row r="484" spans="58:77" x14ac:dyDescent="0.25">
      <c r="BF484">
        <v>481</v>
      </c>
      <c r="BG484">
        <v>160</v>
      </c>
      <c r="BH484" t="s">
        <v>13</v>
      </c>
      <c r="BI484" t="s">
        <v>7</v>
      </c>
      <c r="BJ484" t="s">
        <v>63</v>
      </c>
      <c r="BK484">
        <v>3</v>
      </c>
      <c r="BL484" s="254">
        <v>73.136718110140606</v>
      </c>
      <c r="BM484" s="81">
        <v>13.394016756163801</v>
      </c>
      <c r="BN484" s="81">
        <v>8.0364100536982797</v>
      </c>
      <c r="BO484" s="81">
        <v>73.136718110140606</v>
      </c>
      <c r="BP484" s="81">
        <v>13.394016756163801</v>
      </c>
      <c r="BQ484" s="81">
        <v>8.0364100536982797</v>
      </c>
      <c r="BR484" s="81">
        <v>73.136718110140606</v>
      </c>
      <c r="BS484" s="81">
        <v>13.394016756163801</v>
      </c>
      <c r="BT484" s="81">
        <v>8.0364100536982797</v>
      </c>
      <c r="BU484" s="81">
        <v>3114.8558000232701</v>
      </c>
      <c r="BV484" s="81">
        <f t="shared" si="57"/>
        <v>934.45674000698102</v>
      </c>
      <c r="BW484">
        <f t="shared" si="58"/>
        <v>104.48102587162944</v>
      </c>
      <c r="BX484" s="255">
        <f t="shared" si="59"/>
        <v>0.11180937693364906</v>
      </c>
      <c r="BY484" s="255"/>
    </row>
    <row r="485" spans="58:77" x14ac:dyDescent="0.25">
      <c r="BF485">
        <v>482</v>
      </c>
      <c r="BG485">
        <v>160</v>
      </c>
      <c r="BH485" t="s">
        <v>13</v>
      </c>
      <c r="BI485" t="s">
        <v>7</v>
      </c>
      <c r="BJ485" t="s">
        <v>65</v>
      </c>
      <c r="BK485">
        <v>17</v>
      </c>
      <c r="BL485" s="254">
        <v>475.929565171192</v>
      </c>
      <c r="BM485" s="81">
        <v>73.690246951623607</v>
      </c>
      <c r="BN485" s="81">
        <v>44.214148170974099</v>
      </c>
      <c r="BO485" s="81">
        <v>475.929565171192</v>
      </c>
      <c r="BP485" s="81">
        <v>73.690246951623607</v>
      </c>
      <c r="BQ485" s="81">
        <v>44.214148170974099</v>
      </c>
      <c r="BR485" s="81">
        <v>475.929565171192</v>
      </c>
      <c r="BS485" s="81">
        <v>73.690246951623607</v>
      </c>
      <c r="BT485" s="81">
        <v>44.214148170974099</v>
      </c>
      <c r="BU485" s="81">
        <v>31641.128750254</v>
      </c>
      <c r="BV485" s="81">
        <f t="shared" si="57"/>
        <v>9492.3386250761996</v>
      </c>
      <c r="BW485">
        <f t="shared" si="58"/>
        <v>679.8993788159886</v>
      </c>
      <c r="BX485" s="255">
        <f t="shared" si="59"/>
        <v>7.1626119302136748E-2</v>
      </c>
      <c r="BY485" s="255"/>
    </row>
    <row r="486" spans="58:77" x14ac:dyDescent="0.25">
      <c r="BF486">
        <v>483</v>
      </c>
      <c r="BG486">
        <v>160</v>
      </c>
      <c r="BH486" t="s">
        <v>13</v>
      </c>
      <c r="BI486" t="s">
        <v>7</v>
      </c>
      <c r="BJ486" t="s">
        <v>67</v>
      </c>
      <c r="BK486">
        <v>3</v>
      </c>
      <c r="BL486" s="254">
        <v>122.074046571944</v>
      </c>
      <c r="BM486" s="81">
        <v>20.8509382767133</v>
      </c>
      <c r="BN486" s="81">
        <v>12.510562966028001</v>
      </c>
      <c r="BO486" s="81">
        <v>122.074046571944</v>
      </c>
      <c r="BP486" s="81">
        <v>20.8509382767133</v>
      </c>
      <c r="BQ486" s="81">
        <v>12.510562966028001</v>
      </c>
      <c r="BR486" s="81">
        <v>122.074046571944</v>
      </c>
      <c r="BS486" s="81">
        <v>20.8509382767133</v>
      </c>
      <c r="BT486" s="81">
        <v>12.510562966028001</v>
      </c>
      <c r="BU486" s="81">
        <v>16288.8974000405</v>
      </c>
      <c r="BV486" s="81">
        <f t="shared" si="57"/>
        <v>4886.6692200121497</v>
      </c>
      <c r="BW486">
        <f t="shared" si="58"/>
        <v>174.39149510277716</v>
      </c>
      <c r="BX486" s="255">
        <f t="shared" si="59"/>
        <v>3.5687190446326865E-2</v>
      </c>
      <c r="BY486" s="255"/>
    </row>
    <row r="487" spans="58:77" x14ac:dyDescent="0.25">
      <c r="BF487">
        <v>484</v>
      </c>
      <c r="BG487">
        <v>160</v>
      </c>
      <c r="BH487" t="s">
        <v>13</v>
      </c>
      <c r="BI487" t="s">
        <v>7</v>
      </c>
      <c r="BJ487" t="s">
        <v>69</v>
      </c>
      <c r="BK487">
        <v>18</v>
      </c>
      <c r="BL487" s="254">
        <v>247.54351598375499</v>
      </c>
      <c r="BM487" s="81">
        <v>68.587605796799707</v>
      </c>
      <c r="BN487" s="81">
        <v>41.152563478079799</v>
      </c>
      <c r="BO487" s="81">
        <v>247.54351598375499</v>
      </c>
      <c r="BP487" s="81">
        <v>68.587605796799707</v>
      </c>
      <c r="BQ487" s="81">
        <v>41.152563478079799</v>
      </c>
      <c r="BR487" s="81">
        <v>247.54351598375499</v>
      </c>
      <c r="BS487" s="81">
        <v>68.587605796799707</v>
      </c>
      <c r="BT487" s="81">
        <v>41.152563478079799</v>
      </c>
      <c r="BU487" s="81">
        <v>20326.537600016301</v>
      </c>
      <c r="BV487" s="81">
        <f t="shared" si="57"/>
        <v>6097.9612800048899</v>
      </c>
      <c r="BW487">
        <f t="shared" si="58"/>
        <v>353.63359426250713</v>
      </c>
      <c r="BX487" s="255">
        <f t="shared" si="59"/>
        <v>5.7992102282129213E-2</v>
      </c>
      <c r="BY487" s="255"/>
    </row>
    <row r="488" spans="58:77" x14ac:dyDescent="0.25">
      <c r="BF488">
        <v>485</v>
      </c>
      <c r="BG488">
        <v>160</v>
      </c>
      <c r="BH488" t="s">
        <v>13</v>
      </c>
      <c r="BI488" t="s">
        <v>7</v>
      </c>
      <c r="BJ488" t="s">
        <v>71</v>
      </c>
      <c r="BK488">
        <v>25</v>
      </c>
      <c r="BL488" s="254">
        <v>260.21858125768102</v>
      </c>
      <c r="BM488" s="81">
        <v>41.569140814921198</v>
      </c>
      <c r="BN488" s="81">
        <v>24.9414844889527</v>
      </c>
      <c r="BO488" s="81">
        <v>260.21858125768102</v>
      </c>
      <c r="BP488" s="81">
        <v>41.569140814921198</v>
      </c>
      <c r="BQ488" s="81">
        <v>24.9414844889527</v>
      </c>
      <c r="BR488" s="81">
        <v>260.21858125768102</v>
      </c>
      <c r="BS488" s="81">
        <v>41.569140814921198</v>
      </c>
      <c r="BT488" s="81">
        <v>24.9414844889527</v>
      </c>
      <c r="BU488" s="81">
        <v>30509.187449954101</v>
      </c>
      <c r="BV488" s="81">
        <f t="shared" si="57"/>
        <v>9152.7562349862292</v>
      </c>
      <c r="BW488">
        <f t="shared" si="58"/>
        <v>371.74083036811578</v>
      </c>
      <c r="BX488" s="255">
        <f t="shared" si="59"/>
        <v>4.0615178731314164E-2</v>
      </c>
      <c r="BY488" s="255"/>
    </row>
    <row r="489" spans="58:77" x14ac:dyDescent="0.25">
      <c r="BF489">
        <v>486</v>
      </c>
      <c r="BG489">
        <v>160</v>
      </c>
      <c r="BH489" t="s">
        <v>13</v>
      </c>
      <c r="BI489" t="s">
        <v>7</v>
      </c>
      <c r="BJ489" t="s">
        <v>73</v>
      </c>
      <c r="BK489">
        <v>6</v>
      </c>
      <c r="BL489" s="254">
        <v>108.963502186417</v>
      </c>
      <c r="BM489" s="81">
        <v>15.753058013111101</v>
      </c>
      <c r="BN489" s="81">
        <v>9.4518348078666801</v>
      </c>
      <c r="BO489" s="81">
        <v>108.963502186417</v>
      </c>
      <c r="BP489" s="81">
        <v>15.753058013111101</v>
      </c>
      <c r="BQ489" s="81">
        <v>9.4518348078666801</v>
      </c>
      <c r="BR489" s="81">
        <v>108.963502186417</v>
      </c>
      <c r="BS489" s="81">
        <v>15.753058013111101</v>
      </c>
      <c r="BT489" s="81">
        <v>9.4518348078666801</v>
      </c>
      <c r="BU489" s="81">
        <v>13014.314950006201</v>
      </c>
      <c r="BV489" s="81">
        <f t="shared" si="57"/>
        <v>3904.2944850018603</v>
      </c>
      <c r="BW489">
        <f t="shared" si="58"/>
        <v>155.66214598059574</v>
      </c>
      <c r="BX489" s="255">
        <f t="shared" si="59"/>
        <v>3.9869468498998625E-2</v>
      </c>
      <c r="BY489" s="255"/>
    </row>
    <row r="490" spans="58:77" x14ac:dyDescent="0.25">
      <c r="BF490">
        <v>487</v>
      </c>
      <c r="BG490">
        <v>160</v>
      </c>
      <c r="BH490" t="s">
        <v>13</v>
      </c>
      <c r="BI490" t="s">
        <v>15</v>
      </c>
      <c r="BJ490" t="s">
        <v>44</v>
      </c>
      <c r="BK490">
        <v>1</v>
      </c>
      <c r="BL490" s="254">
        <v>16.396479535529199</v>
      </c>
      <c r="BM490" s="81">
        <v>4.75479814488512</v>
      </c>
      <c r="BN490" s="81">
        <v>2.8528788869310699</v>
      </c>
      <c r="BO490" s="81">
        <v>16.396479535529199</v>
      </c>
      <c r="BP490" s="81">
        <v>4.75479814488512</v>
      </c>
      <c r="BQ490" s="81">
        <v>2.8528788869310699</v>
      </c>
      <c r="BR490" s="81">
        <v>16.396479535529199</v>
      </c>
      <c r="BS490" s="81">
        <v>4.75479814488512</v>
      </c>
      <c r="BT490" s="81">
        <v>2.8528788869310699</v>
      </c>
      <c r="BU490" s="81">
        <v>246.55064999926299</v>
      </c>
      <c r="BV490" s="81">
        <f t="shared" si="57"/>
        <v>73.965194999778888</v>
      </c>
      <c r="BW490">
        <f t="shared" si="58"/>
        <v>23.423542193613144</v>
      </c>
      <c r="BX490" s="255">
        <f t="shared" si="59"/>
        <v>0.31668330210828438</v>
      </c>
      <c r="BY490" s="255"/>
    </row>
    <row r="491" spans="58:77" x14ac:dyDescent="0.25">
      <c r="BF491">
        <v>488</v>
      </c>
      <c r="BG491">
        <v>160</v>
      </c>
      <c r="BH491" t="s">
        <v>13</v>
      </c>
      <c r="BI491" t="s">
        <v>15</v>
      </c>
      <c r="BJ491" t="s">
        <v>52</v>
      </c>
      <c r="BK491">
        <v>4</v>
      </c>
      <c r="BL491" s="254">
        <v>72.895510044145396</v>
      </c>
      <c r="BM491" s="81">
        <v>16.829684814885599</v>
      </c>
      <c r="BN491" s="81">
        <v>10.097810888931299</v>
      </c>
      <c r="BO491" s="81">
        <v>72.895510044145396</v>
      </c>
      <c r="BP491" s="81">
        <v>16.829684814885599</v>
      </c>
      <c r="BQ491" s="81">
        <v>10.097810888931299</v>
      </c>
      <c r="BR491" s="81">
        <v>72.895510044145396</v>
      </c>
      <c r="BS491" s="81">
        <v>16.829684814885599</v>
      </c>
      <c r="BT491" s="81">
        <v>10.097810888931299</v>
      </c>
      <c r="BU491" s="81">
        <v>3092.6449999859601</v>
      </c>
      <c r="BV491" s="81">
        <f t="shared" si="57"/>
        <v>927.79349999578801</v>
      </c>
      <c r="BW491">
        <f t="shared" si="58"/>
        <v>104.13644292020771</v>
      </c>
      <c r="BX491" s="255">
        <f t="shared" si="59"/>
        <v>0.11224097056153171</v>
      </c>
      <c r="BY491" s="255"/>
    </row>
    <row r="492" spans="58:77" x14ac:dyDescent="0.25">
      <c r="BF492">
        <v>489</v>
      </c>
      <c r="BG492">
        <v>160</v>
      </c>
      <c r="BH492" t="s">
        <v>13</v>
      </c>
      <c r="BI492" t="s">
        <v>15</v>
      </c>
      <c r="BJ492" t="s">
        <v>61</v>
      </c>
      <c r="BK492">
        <v>3</v>
      </c>
      <c r="BL492" s="254">
        <v>43.017095422970399</v>
      </c>
      <c r="BM492" s="81">
        <v>9.3783174252415904</v>
      </c>
      <c r="BN492" s="81">
        <v>5.6269904551449503</v>
      </c>
      <c r="BO492" s="81">
        <v>43.017095422970399</v>
      </c>
      <c r="BP492" s="81">
        <v>9.3783174252415904</v>
      </c>
      <c r="BQ492" s="81">
        <v>5.6269904551449503</v>
      </c>
      <c r="BR492" s="81">
        <v>43.017095422970399</v>
      </c>
      <c r="BS492" s="81">
        <v>9.3783174252415904</v>
      </c>
      <c r="BT492" s="81">
        <v>5.6269904551449503</v>
      </c>
      <c r="BU492" s="81">
        <v>1636.45835003193</v>
      </c>
      <c r="BV492" s="81">
        <f t="shared" si="57"/>
        <v>490.93750500957896</v>
      </c>
      <c r="BW492">
        <f t="shared" si="58"/>
        <v>61.452993461386292</v>
      </c>
      <c r="BX492" s="255">
        <f t="shared" si="59"/>
        <v>0.12517477852947342</v>
      </c>
      <c r="BY492" s="255"/>
    </row>
    <row r="493" spans="58:77" x14ac:dyDescent="0.25">
      <c r="BF493">
        <v>490</v>
      </c>
      <c r="BG493">
        <v>160</v>
      </c>
      <c r="BH493" t="s">
        <v>13</v>
      </c>
      <c r="BI493" t="s">
        <v>15</v>
      </c>
      <c r="BJ493" t="s">
        <v>63</v>
      </c>
      <c r="BK493">
        <v>8</v>
      </c>
      <c r="BL493" s="254">
        <v>103.674699201378</v>
      </c>
      <c r="BM493" s="81">
        <v>18.986641651082799</v>
      </c>
      <c r="BN493" s="81">
        <v>11.3919849906497</v>
      </c>
      <c r="BO493" s="81">
        <v>103.674699201378</v>
      </c>
      <c r="BP493" s="81">
        <v>18.986641651082799</v>
      </c>
      <c r="BQ493" s="81">
        <v>11.3919849906497</v>
      </c>
      <c r="BR493" s="81">
        <v>103.674699201378</v>
      </c>
      <c r="BS493" s="81">
        <v>18.986641651082799</v>
      </c>
      <c r="BT493" s="81">
        <v>11.3919849906497</v>
      </c>
      <c r="BU493" s="81">
        <v>8138.3549999288898</v>
      </c>
      <c r="BV493" s="81">
        <f t="shared" si="57"/>
        <v>2441.5064999786669</v>
      </c>
      <c r="BW493">
        <f t="shared" si="58"/>
        <v>148.10671314482573</v>
      </c>
      <c r="BX493" s="255">
        <f t="shared" si="59"/>
        <v>6.0662018776570875E-2</v>
      </c>
      <c r="BY493" s="255"/>
    </row>
    <row r="494" spans="58:77" x14ac:dyDescent="0.25">
      <c r="BF494">
        <v>491</v>
      </c>
      <c r="BG494">
        <v>160</v>
      </c>
      <c r="BH494" t="s">
        <v>13</v>
      </c>
      <c r="BI494" t="s">
        <v>15</v>
      </c>
      <c r="BJ494" t="s">
        <v>65</v>
      </c>
      <c r="BK494">
        <v>4</v>
      </c>
      <c r="BL494" s="254">
        <v>112.94957468455399</v>
      </c>
      <c r="BM494" s="81">
        <v>17.4884744733011</v>
      </c>
      <c r="BN494" s="81">
        <v>10.4930846839806</v>
      </c>
      <c r="BO494" s="81">
        <v>112.94957468455399</v>
      </c>
      <c r="BP494" s="81">
        <v>17.4884744733011</v>
      </c>
      <c r="BQ494" s="81">
        <v>10.4930846839806</v>
      </c>
      <c r="BR494" s="81">
        <v>112.94957468455399</v>
      </c>
      <c r="BS494" s="81">
        <v>17.4884744733011</v>
      </c>
      <c r="BT494" s="81">
        <v>10.4930846839806</v>
      </c>
      <c r="BU494" s="81">
        <v>14662.2050501253</v>
      </c>
      <c r="BV494" s="81">
        <f t="shared" si="57"/>
        <v>4398.6615150375901</v>
      </c>
      <c r="BW494">
        <f t="shared" si="58"/>
        <v>161.35653526364857</v>
      </c>
      <c r="BX494" s="255">
        <f t="shared" si="59"/>
        <v>3.6683098872696426E-2</v>
      </c>
      <c r="BY494" s="255"/>
    </row>
    <row r="495" spans="58:77" x14ac:dyDescent="0.25">
      <c r="BF495">
        <v>492</v>
      </c>
      <c r="BG495">
        <v>160</v>
      </c>
      <c r="BH495" t="s">
        <v>13</v>
      </c>
      <c r="BI495" t="s">
        <v>15</v>
      </c>
      <c r="BJ495" t="s">
        <v>67</v>
      </c>
      <c r="BK495">
        <v>3</v>
      </c>
      <c r="BL495" s="254">
        <v>58.7446825924265</v>
      </c>
      <c r="BM495" s="81">
        <v>10.033924369812</v>
      </c>
      <c r="BN495" s="81">
        <v>6.0203546218872299</v>
      </c>
      <c r="BO495" s="81">
        <v>58.7446825924265</v>
      </c>
      <c r="BP495" s="81">
        <v>10.033924369812</v>
      </c>
      <c r="BQ495" s="81">
        <v>6.0203546218872299</v>
      </c>
      <c r="BR495" s="81">
        <v>58.7446825924265</v>
      </c>
      <c r="BS495" s="81">
        <v>10.033924369812</v>
      </c>
      <c r="BT495" s="81">
        <v>6.0203546218872299</v>
      </c>
      <c r="BU495" s="81">
        <v>6490.27939994802</v>
      </c>
      <c r="BV495" s="81">
        <f t="shared" si="57"/>
        <v>1947.0838199844059</v>
      </c>
      <c r="BW495">
        <f t="shared" si="58"/>
        <v>83.920975132037867</v>
      </c>
      <c r="BX495" s="255">
        <f t="shared" si="59"/>
        <v>4.3100853836230836E-2</v>
      </c>
      <c r="BY495" s="255"/>
    </row>
    <row r="496" spans="58:77" x14ac:dyDescent="0.25">
      <c r="BF496">
        <v>493</v>
      </c>
      <c r="BG496">
        <v>160</v>
      </c>
      <c r="BH496" t="s">
        <v>13</v>
      </c>
      <c r="BI496" t="s">
        <v>15</v>
      </c>
      <c r="BJ496" t="s">
        <v>69</v>
      </c>
      <c r="BK496">
        <v>23</v>
      </c>
      <c r="BL496" s="254">
        <v>268.481022873359</v>
      </c>
      <c r="BM496" s="81">
        <v>74.388822052475106</v>
      </c>
      <c r="BN496" s="81">
        <v>44.633293231484998</v>
      </c>
      <c r="BO496" s="81">
        <v>268.481022873359</v>
      </c>
      <c r="BP496" s="81">
        <v>74.388822052475106</v>
      </c>
      <c r="BQ496" s="81">
        <v>44.633293231484998</v>
      </c>
      <c r="BR496" s="81">
        <v>268.481022873359</v>
      </c>
      <c r="BS496" s="81">
        <v>74.388822052475106</v>
      </c>
      <c r="BT496" s="81">
        <v>44.633293231484998</v>
      </c>
      <c r="BU496" s="81">
        <v>23227.2567998831</v>
      </c>
      <c r="BV496" s="81">
        <f t="shared" si="57"/>
        <v>6968.1770399649295</v>
      </c>
      <c r="BW496">
        <f t="shared" si="58"/>
        <v>383.5443183905129</v>
      </c>
      <c r="BX496" s="255">
        <f t="shared" si="59"/>
        <v>5.5042275216423499E-2</v>
      </c>
      <c r="BY496" s="255"/>
    </row>
    <row r="497" spans="58:77" x14ac:dyDescent="0.25">
      <c r="BF497">
        <v>494</v>
      </c>
      <c r="BG497">
        <v>160</v>
      </c>
      <c r="BH497" t="s">
        <v>13</v>
      </c>
      <c r="BI497" t="s">
        <v>15</v>
      </c>
      <c r="BJ497" t="s">
        <v>71</v>
      </c>
      <c r="BK497">
        <v>9</v>
      </c>
      <c r="BL497" s="254">
        <v>87.432787607900096</v>
      </c>
      <c r="BM497" s="81">
        <v>13.9671265685474</v>
      </c>
      <c r="BN497" s="81">
        <v>8.3802759411284899</v>
      </c>
      <c r="BO497" s="81">
        <v>87.432787607900096</v>
      </c>
      <c r="BP497" s="81">
        <v>13.9671265685474</v>
      </c>
      <c r="BQ497" s="81">
        <v>8.3802759411284899</v>
      </c>
      <c r="BR497" s="81">
        <v>87.432787607900096</v>
      </c>
      <c r="BS497" s="81">
        <v>13.9671265685474</v>
      </c>
      <c r="BT497" s="81">
        <v>8.3802759411284899</v>
      </c>
      <c r="BU497" s="81">
        <v>13587.4981000634</v>
      </c>
      <c r="BV497" s="81">
        <f t="shared" si="57"/>
        <v>4076.2494300190197</v>
      </c>
      <c r="BW497">
        <f t="shared" si="58"/>
        <v>124.90398229700014</v>
      </c>
      <c r="BX497" s="255">
        <f t="shared" si="59"/>
        <v>3.0641888932792159E-2</v>
      </c>
      <c r="BY497" s="255"/>
    </row>
    <row r="498" spans="58:77" x14ac:dyDescent="0.25">
      <c r="BF498">
        <v>495</v>
      </c>
      <c r="BG498">
        <v>160</v>
      </c>
      <c r="BH498" t="s">
        <v>13</v>
      </c>
      <c r="BI498" t="s">
        <v>15</v>
      </c>
      <c r="BJ498" t="s">
        <v>73</v>
      </c>
      <c r="BK498">
        <v>9</v>
      </c>
      <c r="BL498" s="254">
        <v>112.14636672435</v>
      </c>
      <c r="BM498" s="81">
        <v>16.213210712940501</v>
      </c>
      <c r="BN498" s="81">
        <v>9.7279264277643005</v>
      </c>
      <c r="BO498" s="81">
        <v>112.14636672435</v>
      </c>
      <c r="BP498" s="81">
        <v>16.213210712940501</v>
      </c>
      <c r="BQ498" s="81">
        <v>9.7279264277643005</v>
      </c>
      <c r="BR498" s="81">
        <v>112.14636672435</v>
      </c>
      <c r="BS498" s="81">
        <v>16.213210712940501</v>
      </c>
      <c r="BT498" s="81">
        <v>9.7279264277643005</v>
      </c>
      <c r="BU498" s="81">
        <v>18590.6038999868</v>
      </c>
      <c r="BV498" s="81">
        <f t="shared" si="57"/>
        <v>5577.1811699960399</v>
      </c>
      <c r="BW498">
        <f t="shared" si="58"/>
        <v>160.20909532050001</v>
      </c>
      <c r="BX498" s="255">
        <f t="shared" si="59"/>
        <v>2.8725818731223637E-2</v>
      </c>
      <c r="BY498" s="255"/>
    </row>
    <row r="499" spans="58:77" x14ac:dyDescent="0.25">
      <c r="BF499">
        <v>496</v>
      </c>
      <c r="BG499">
        <v>160</v>
      </c>
      <c r="BH499" t="s">
        <v>14</v>
      </c>
      <c r="BI499" t="s">
        <v>7</v>
      </c>
      <c r="BJ499" t="s">
        <v>44</v>
      </c>
      <c r="BK499">
        <v>33</v>
      </c>
      <c r="BL499" s="254">
        <v>553.26406661314297</v>
      </c>
      <c r="BM499" s="81">
        <v>160.44047454598001</v>
      </c>
      <c r="BN499" s="81">
        <v>96.264284727588404</v>
      </c>
      <c r="BO499" s="81">
        <v>553.26406661314297</v>
      </c>
      <c r="BP499" s="81">
        <v>160.44047454598001</v>
      </c>
      <c r="BQ499" s="81">
        <v>96.264284727588404</v>
      </c>
      <c r="BR499" s="81">
        <v>553.26406661314297</v>
      </c>
      <c r="BS499" s="81">
        <v>160.44047454598001</v>
      </c>
      <c r="BT499" s="81">
        <v>96.264284727588404</v>
      </c>
      <c r="BU499" s="81">
        <v>20076.689649993699</v>
      </c>
      <c r="BV499" s="81">
        <f t="shared" si="57"/>
        <v>6023.0068949981096</v>
      </c>
      <c r="BW499">
        <f t="shared" si="58"/>
        <v>790.37723801877576</v>
      </c>
      <c r="BX499" s="255">
        <f t="shared" si="59"/>
        <v>0.13122635450993017</v>
      </c>
      <c r="BY499" s="255"/>
    </row>
    <row r="500" spans="58:77" x14ac:dyDescent="0.25">
      <c r="BF500">
        <v>497</v>
      </c>
      <c r="BG500">
        <v>160</v>
      </c>
      <c r="BH500" t="s">
        <v>14</v>
      </c>
      <c r="BI500" t="s">
        <v>7</v>
      </c>
      <c r="BJ500" t="s">
        <v>52</v>
      </c>
      <c r="BK500">
        <v>65</v>
      </c>
      <c r="BL500" s="254">
        <v>971.96169054426196</v>
      </c>
      <c r="BM500" s="81">
        <v>232.55084103708501</v>
      </c>
      <c r="BN500" s="81">
        <v>139.53050462225099</v>
      </c>
      <c r="BO500" s="81">
        <v>996.98959554515704</v>
      </c>
      <c r="BP500" s="81">
        <v>232.55084103708501</v>
      </c>
      <c r="BQ500" s="81">
        <v>139.53050462225099</v>
      </c>
      <c r="BR500" s="81">
        <v>1007.26260503699</v>
      </c>
      <c r="BS500" s="81">
        <v>232.55084103708501</v>
      </c>
      <c r="BT500" s="81">
        <v>139.53050462225099</v>
      </c>
      <c r="BU500" s="81">
        <v>38510.130649788101</v>
      </c>
      <c r="BV500" s="81">
        <f t="shared" si="57"/>
        <v>11553.039194936429</v>
      </c>
      <c r="BW500">
        <f t="shared" si="58"/>
        <v>1388.5167007775171</v>
      </c>
      <c r="BX500" s="255">
        <f t="shared" si="59"/>
        <v>0.12018627110570947</v>
      </c>
      <c r="BY500" s="255"/>
    </row>
    <row r="501" spans="58:77" x14ac:dyDescent="0.25">
      <c r="BF501">
        <v>498</v>
      </c>
      <c r="BG501">
        <v>160</v>
      </c>
      <c r="BH501" t="s">
        <v>14</v>
      </c>
      <c r="BI501" t="s">
        <v>7</v>
      </c>
      <c r="BJ501" t="s">
        <v>61</v>
      </c>
      <c r="BK501">
        <v>21</v>
      </c>
      <c r="BL501" s="254">
        <v>414.13450958753702</v>
      </c>
      <c r="BM501" s="81">
        <v>90.287009140667195</v>
      </c>
      <c r="BN501" s="81">
        <v>54.172205484400301</v>
      </c>
      <c r="BO501" s="81">
        <v>414.13450958753702</v>
      </c>
      <c r="BP501" s="81">
        <v>90.287009140667195</v>
      </c>
      <c r="BQ501" s="81">
        <v>54.172205484400301</v>
      </c>
      <c r="BR501" s="81">
        <v>414.13450958753702</v>
      </c>
      <c r="BS501" s="81">
        <v>90.287009140667195</v>
      </c>
      <c r="BT501" s="81">
        <v>54.172205484400301</v>
      </c>
      <c r="BU501" s="81">
        <v>13449.037049877799</v>
      </c>
      <c r="BV501" s="81">
        <f t="shared" si="57"/>
        <v>4034.7111149633397</v>
      </c>
      <c r="BW501">
        <f t="shared" si="58"/>
        <v>591.62072798219583</v>
      </c>
      <c r="BX501" s="255">
        <f t="shared" si="59"/>
        <v>0.14663273556019424</v>
      </c>
      <c r="BY501" s="255"/>
    </row>
    <row r="502" spans="58:77" x14ac:dyDescent="0.25">
      <c r="BF502">
        <v>499</v>
      </c>
      <c r="BG502">
        <v>160</v>
      </c>
      <c r="BH502" t="s">
        <v>14</v>
      </c>
      <c r="BI502" t="s">
        <v>7</v>
      </c>
      <c r="BJ502" t="s">
        <v>63</v>
      </c>
      <c r="BK502">
        <v>24</v>
      </c>
      <c r="BL502" s="254">
        <v>178.83380016524299</v>
      </c>
      <c r="BM502" s="81">
        <v>32.751030916843902</v>
      </c>
      <c r="BN502" s="81">
        <v>19.650618550106302</v>
      </c>
      <c r="BO502" s="81">
        <v>178.83380016524299</v>
      </c>
      <c r="BP502" s="81">
        <v>32.751030916843902</v>
      </c>
      <c r="BQ502" s="81">
        <v>19.650618550106302</v>
      </c>
      <c r="BR502" s="81">
        <v>178.83380016524299</v>
      </c>
      <c r="BS502" s="81">
        <v>32.751030916843902</v>
      </c>
      <c r="BT502" s="81">
        <v>19.650618550106302</v>
      </c>
      <c r="BU502" s="81">
        <v>16231.325999823501</v>
      </c>
      <c r="BV502" s="81">
        <f t="shared" si="57"/>
        <v>4869.3977999470499</v>
      </c>
      <c r="BW502">
        <f t="shared" si="58"/>
        <v>255.47685737891857</v>
      </c>
      <c r="BX502" s="255">
        <f t="shared" si="59"/>
        <v>5.2465801291013157E-2</v>
      </c>
      <c r="BY502" s="255"/>
    </row>
    <row r="503" spans="58:77" x14ac:dyDescent="0.25">
      <c r="BF503">
        <v>500</v>
      </c>
      <c r="BG503">
        <v>160</v>
      </c>
      <c r="BH503" t="s">
        <v>14</v>
      </c>
      <c r="BI503" t="s">
        <v>7</v>
      </c>
      <c r="BJ503" t="s">
        <v>65</v>
      </c>
      <c r="BK503">
        <v>34</v>
      </c>
      <c r="BL503" s="254">
        <v>329.84922015730098</v>
      </c>
      <c r="BM503" s="81">
        <v>51.071991044407703</v>
      </c>
      <c r="BN503" s="81">
        <v>30.6431946266446</v>
      </c>
      <c r="BO503" s="81">
        <v>329.84922015730098</v>
      </c>
      <c r="BP503" s="81">
        <v>51.071991044407703</v>
      </c>
      <c r="BQ503" s="81">
        <v>30.6431946266446</v>
      </c>
      <c r="BR503" s="81">
        <v>329.84922015730098</v>
      </c>
      <c r="BS503" s="81">
        <v>51.071991044407703</v>
      </c>
      <c r="BT503" s="81">
        <v>30.6431946266446</v>
      </c>
      <c r="BU503" s="81">
        <v>28216.932899890598</v>
      </c>
      <c r="BV503" s="81">
        <f t="shared" si="57"/>
        <v>8465.0798699671795</v>
      </c>
      <c r="BW503">
        <f t="shared" si="58"/>
        <v>471.21317165328713</v>
      </c>
      <c r="BX503" s="255">
        <f t="shared" si="59"/>
        <v>5.5665531677389135E-2</v>
      </c>
      <c r="BY503" s="255"/>
    </row>
    <row r="504" spans="58:77" x14ac:dyDescent="0.25">
      <c r="BF504">
        <v>501</v>
      </c>
      <c r="BG504">
        <v>160</v>
      </c>
      <c r="BH504" t="s">
        <v>14</v>
      </c>
      <c r="BI504" t="s">
        <v>7</v>
      </c>
      <c r="BJ504" t="s">
        <v>67</v>
      </c>
      <c r="BK504">
        <v>6</v>
      </c>
      <c r="BL504" s="254">
        <v>39.508353760444798</v>
      </c>
      <c r="BM504" s="81">
        <v>6.7482504988322196</v>
      </c>
      <c r="BN504" s="81">
        <v>4.0489502992993298</v>
      </c>
      <c r="BO504" s="81">
        <v>39.508353760444798</v>
      </c>
      <c r="BP504" s="81">
        <v>6.7482504988322196</v>
      </c>
      <c r="BQ504" s="81">
        <v>4.0489502992993298</v>
      </c>
      <c r="BR504" s="81">
        <v>39.508353760444798</v>
      </c>
      <c r="BS504" s="81">
        <v>6.7482504988322196</v>
      </c>
      <c r="BT504" s="81">
        <v>4.0489502992993298</v>
      </c>
      <c r="BU504" s="81">
        <v>3444.9167999687502</v>
      </c>
      <c r="BV504" s="81">
        <f t="shared" si="57"/>
        <v>1033.475039990625</v>
      </c>
      <c r="BW504">
        <f t="shared" si="58"/>
        <v>56.440505372064003</v>
      </c>
      <c r="BX504" s="255">
        <f t="shared" si="59"/>
        <v>5.4612354617268738E-2</v>
      </c>
      <c r="BY504" s="255"/>
    </row>
    <row r="505" spans="58:77" x14ac:dyDescent="0.25">
      <c r="BF505">
        <v>502</v>
      </c>
      <c r="BG505">
        <v>160</v>
      </c>
      <c r="BH505" t="s">
        <v>14</v>
      </c>
      <c r="BI505" t="s">
        <v>7</v>
      </c>
      <c r="BJ505" t="s">
        <v>69</v>
      </c>
      <c r="BK505">
        <v>69</v>
      </c>
      <c r="BL505" s="254">
        <v>546.12124773646599</v>
      </c>
      <c r="BM505" s="81">
        <v>151.31541098197499</v>
      </c>
      <c r="BN505" s="81">
        <v>90.789246589185396</v>
      </c>
      <c r="BO505" s="81">
        <v>546.12124773646599</v>
      </c>
      <c r="BP505" s="81">
        <v>151.31541098197499</v>
      </c>
      <c r="BQ505" s="81">
        <v>90.789246589185396</v>
      </c>
      <c r="BR505" s="81">
        <v>546.12124773646599</v>
      </c>
      <c r="BS505" s="81">
        <v>151.31541098197499</v>
      </c>
      <c r="BT505" s="81">
        <v>90.789246589185396</v>
      </c>
      <c r="BU505" s="81">
        <v>51627.898849909499</v>
      </c>
      <c r="BV505" s="81">
        <f t="shared" si="57"/>
        <v>15488.369654972848</v>
      </c>
      <c r="BW505">
        <f t="shared" si="58"/>
        <v>780.1732110520943</v>
      </c>
      <c r="BX505" s="255">
        <f t="shared" si="59"/>
        <v>5.0371551585586302E-2</v>
      </c>
      <c r="BY505" s="255"/>
    </row>
    <row r="506" spans="58:77" x14ac:dyDescent="0.25">
      <c r="BF506">
        <v>503</v>
      </c>
      <c r="BG506">
        <v>160</v>
      </c>
      <c r="BH506" t="s">
        <v>14</v>
      </c>
      <c r="BI506" t="s">
        <v>7</v>
      </c>
      <c r="BJ506" t="s">
        <v>71</v>
      </c>
      <c r="BK506">
        <v>29</v>
      </c>
      <c r="BL506" s="254">
        <v>281.272087210238</v>
      </c>
      <c r="BM506" s="81">
        <v>45.325240589331401</v>
      </c>
      <c r="BN506" s="81">
        <v>27.195144353598799</v>
      </c>
      <c r="BO506" s="81">
        <v>283.73138270602101</v>
      </c>
      <c r="BP506" s="81">
        <v>45.325240589331401</v>
      </c>
      <c r="BQ506" s="81">
        <v>27.195144353598799</v>
      </c>
      <c r="BR506" s="81">
        <v>283.73138270602101</v>
      </c>
      <c r="BS506" s="81">
        <v>45.325240589331401</v>
      </c>
      <c r="BT506" s="81">
        <v>27.195144353598799</v>
      </c>
      <c r="BU506" s="81">
        <v>32001.655249973501</v>
      </c>
      <c r="BV506" s="81">
        <f t="shared" si="57"/>
        <v>9600.4965749920502</v>
      </c>
      <c r="BW506">
        <f t="shared" si="58"/>
        <v>401.81726744319718</v>
      </c>
      <c r="BX506" s="255">
        <f t="shared" si="59"/>
        <v>4.1853800405478495E-2</v>
      </c>
      <c r="BY506" s="255"/>
    </row>
    <row r="507" spans="58:77" x14ac:dyDescent="0.25">
      <c r="BF507">
        <v>504</v>
      </c>
      <c r="BG507">
        <v>160</v>
      </c>
      <c r="BH507" t="s">
        <v>14</v>
      </c>
      <c r="BI507" t="s">
        <v>7</v>
      </c>
      <c r="BJ507" t="s">
        <v>73</v>
      </c>
      <c r="BK507">
        <v>11</v>
      </c>
      <c r="BL507" s="254">
        <v>88.715403841607298</v>
      </c>
      <c r="BM507" s="81">
        <v>12.8257524338973</v>
      </c>
      <c r="BN507" s="81">
        <v>7.6954514603384201</v>
      </c>
      <c r="BO507" s="81">
        <v>88.715403841607298</v>
      </c>
      <c r="BP507" s="81">
        <v>12.8257524338973</v>
      </c>
      <c r="BQ507" s="81">
        <v>7.6954514603384201</v>
      </c>
      <c r="BR507" s="81">
        <v>88.715403841607298</v>
      </c>
      <c r="BS507" s="81">
        <v>12.8257524338973</v>
      </c>
      <c r="BT507" s="81">
        <v>7.6954514603384201</v>
      </c>
      <c r="BU507" s="81">
        <v>13218.8731000607</v>
      </c>
      <c r="BV507" s="81">
        <f t="shared" si="57"/>
        <v>3965.6619300182101</v>
      </c>
      <c r="BW507">
        <f t="shared" si="58"/>
        <v>126.73629120229614</v>
      </c>
      <c r="BX507" s="255">
        <f t="shared" si="59"/>
        <v>3.1958420419794631E-2</v>
      </c>
      <c r="BY507" s="255"/>
    </row>
    <row r="508" spans="58:77" x14ac:dyDescent="0.25">
      <c r="BF508">
        <v>505</v>
      </c>
      <c r="BG508">
        <v>160</v>
      </c>
      <c r="BH508" t="s">
        <v>14</v>
      </c>
      <c r="BI508" t="s">
        <v>15</v>
      </c>
      <c r="BJ508" t="s">
        <v>44</v>
      </c>
      <c r="BK508">
        <v>49</v>
      </c>
      <c r="BL508" s="254">
        <v>831.40561708330301</v>
      </c>
      <c r="BM508" s="81">
        <v>241.09845514024599</v>
      </c>
      <c r="BN508" s="81">
        <v>144.659073084147</v>
      </c>
      <c r="BO508" s="81">
        <v>831.40561708330301</v>
      </c>
      <c r="BP508" s="81">
        <v>241.09845514024599</v>
      </c>
      <c r="BQ508" s="81">
        <v>144.659073084147</v>
      </c>
      <c r="BR508" s="81">
        <v>831.40561708330301</v>
      </c>
      <c r="BS508" s="81">
        <v>241.09845514024599</v>
      </c>
      <c r="BT508" s="81">
        <v>144.659073084147</v>
      </c>
      <c r="BU508" s="81">
        <v>27454.0275001136</v>
      </c>
      <c r="BV508" s="81">
        <f t="shared" si="57"/>
        <v>8236.2082500340803</v>
      </c>
      <c r="BW508">
        <f t="shared" si="58"/>
        <v>1187.7223101190043</v>
      </c>
      <c r="BX508" s="255">
        <f t="shared" si="59"/>
        <v>0.14420741609029733</v>
      </c>
      <c r="BY508" s="255"/>
    </row>
    <row r="509" spans="58:77" x14ac:dyDescent="0.25">
      <c r="BF509">
        <v>506</v>
      </c>
      <c r="BG509">
        <v>160</v>
      </c>
      <c r="BH509" t="s">
        <v>14</v>
      </c>
      <c r="BI509" t="s">
        <v>15</v>
      </c>
      <c r="BJ509" t="s">
        <v>52</v>
      </c>
      <c r="BK509">
        <v>102</v>
      </c>
      <c r="BL509" s="254">
        <v>1388.7528215116799</v>
      </c>
      <c r="BM509" s="81">
        <v>322.60154389902601</v>
      </c>
      <c r="BN509" s="81">
        <v>193.560926339415</v>
      </c>
      <c r="BO509" s="81">
        <v>1397.3050798163699</v>
      </c>
      <c r="BP509" s="81">
        <v>322.60154389902601</v>
      </c>
      <c r="BQ509" s="81">
        <v>193.560926339415</v>
      </c>
      <c r="BR509" s="81">
        <v>1397.3050798163699</v>
      </c>
      <c r="BS509" s="81">
        <v>322.60154389902601</v>
      </c>
      <c r="BT509" s="81">
        <v>193.560926339415</v>
      </c>
      <c r="BU509" s="81">
        <v>64120.792949942901</v>
      </c>
      <c r="BV509" s="81">
        <f t="shared" si="57"/>
        <v>19236.237884982871</v>
      </c>
      <c r="BW509">
        <f t="shared" si="58"/>
        <v>1983.932602159543</v>
      </c>
      <c r="BX509" s="255">
        <f t="shared" si="59"/>
        <v>0.10313516676295301</v>
      </c>
      <c r="BY509" s="255"/>
    </row>
    <row r="510" spans="58:77" x14ac:dyDescent="0.25">
      <c r="BF510">
        <v>507</v>
      </c>
      <c r="BG510">
        <v>160</v>
      </c>
      <c r="BH510" t="s">
        <v>14</v>
      </c>
      <c r="BI510" t="s">
        <v>15</v>
      </c>
      <c r="BJ510" t="s">
        <v>61</v>
      </c>
      <c r="BK510">
        <v>32</v>
      </c>
      <c r="BL510" s="254">
        <v>334.95841414554502</v>
      </c>
      <c r="BM510" s="81">
        <v>73.025533249625795</v>
      </c>
      <c r="BN510" s="81">
        <v>43.8153199497755</v>
      </c>
      <c r="BO510" s="81">
        <v>334.95841414554502</v>
      </c>
      <c r="BP510" s="81">
        <v>73.025533249625795</v>
      </c>
      <c r="BQ510" s="81">
        <v>43.8153199497755</v>
      </c>
      <c r="BR510" s="81">
        <v>334.95841414554502</v>
      </c>
      <c r="BS510" s="81">
        <v>73.025533249625795</v>
      </c>
      <c r="BT510" s="81">
        <v>43.8153199497755</v>
      </c>
      <c r="BU510" s="81">
        <v>20175.456500127701</v>
      </c>
      <c r="BV510" s="81">
        <f t="shared" si="57"/>
        <v>6052.6369500383098</v>
      </c>
      <c r="BW510">
        <f t="shared" si="58"/>
        <v>478.51202020792147</v>
      </c>
      <c r="BX510" s="255">
        <f t="shared" si="59"/>
        <v>7.9058437530255765E-2</v>
      </c>
      <c r="BY510" s="255"/>
    </row>
    <row r="511" spans="58:77" x14ac:dyDescent="0.25">
      <c r="BF511">
        <v>508</v>
      </c>
      <c r="BG511">
        <v>160</v>
      </c>
      <c r="BH511" t="s">
        <v>14</v>
      </c>
      <c r="BI511" t="s">
        <v>15</v>
      </c>
      <c r="BJ511" t="s">
        <v>63</v>
      </c>
      <c r="BK511">
        <v>36</v>
      </c>
      <c r="BL511" s="254">
        <v>499.80434434996801</v>
      </c>
      <c r="BM511" s="81">
        <v>91.532515212748393</v>
      </c>
      <c r="BN511" s="81">
        <v>54.919509127649</v>
      </c>
      <c r="BO511" s="81">
        <v>499.80434434996801</v>
      </c>
      <c r="BP511" s="81">
        <v>91.532515212748393</v>
      </c>
      <c r="BQ511" s="81">
        <v>54.919509127649</v>
      </c>
      <c r="BR511" s="81">
        <v>499.80434434996801</v>
      </c>
      <c r="BS511" s="81">
        <v>91.532515212748393</v>
      </c>
      <c r="BT511" s="81">
        <v>54.919509127649</v>
      </c>
      <c r="BU511" s="81">
        <v>32005.6883999417</v>
      </c>
      <c r="BV511" s="81">
        <f t="shared" si="57"/>
        <v>9601.7065199825101</v>
      </c>
      <c r="BW511">
        <f t="shared" si="58"/>
        <v>714.00620621424002</v>
      </c>
      <c r="BX511" s="255">
        <f t="shared" si="59"/>
        <v>7.4362427629743946E-2</v>
      </c>
      <c r="BY511" s="255"/>
    </row>
    <row r="512" spans="58:77" x14ac:dyDescent="0.25">
      <c r="BF512">
        <v>509</v>
      </c>
      <c r="BG512">
        <v>160</v>
      </c>
      <c r="BH512" t="s">
        <v>14</v>
      </c>
      <c r="BI512" t="s">
        <v>15</v>
      </c>
      <c r="BJ512" t="s">
        <v>65</v>
      </c>
      <c r="BK512">
        <v>51</v>
      </c>
      <c r="BL512" s="254">
        <v>833.506538585611</v>
      </c>
      <c r="BM512" s="81">
        <v>129.05544676988799</v>
      </c>
      <c r="BN512" s="81">
        <v>77.433268061932694</v>
      </c>
      <c r="BO512" s="81">
        <v>833.506538585611</v>
      </c>
      <c r="BP512" s="81">
        <v>129.05544676988799</v>
      </c>
      <c r="BQ512" s="81">
        <v>77.433268061932694</v>
      </c>
      <c r="BR512" s="81">
        <v>833.506538585611</v>
      </c>
      <c r="BS512" s="81">
        <v>129.05544676988799</v>
      </c>
      <c r="BT512" s="81">
        <v>77.433268061932694</v>
      </c>
      <c r="BU512" s="81">
        <v>78127.253349691397</v>
      </c>
      <c r="BV512" s="81">
        <f t="shared" si="57"/>
        <v>23438.176004907418</v>
      </c>
      <c r="BW512">
        <f t="shared" si="58"/>
        <v>1190.723626550873</v>
      </c>
      <c r="BX512" s="255">
        <f t="shared" si="59"/>
        <v>5.0802742768957902E-2</v>
      </c>
      <c r="BY512" s="255"/>
    </row>
    <row r="513" spans="58:77" x14ac:dyDescent="0.25">
      <c r="BF513">
        <v>510</v>
      </c>
      <c r="BG513">
        <v>160</v>
      </c>
      <c r="BH513" t="s">
        <v>14</v>
      </c>
      <c r="BI513" t="s">
        <v>15</v>
      </c>
      <c r="BJ513" t="s">
        <v>67</v>
      </c>
      <c r="BK513">
        <v>25</v>
      </c>
      <c r="BL513" s="254">
        <v>303.38990986262598</v>
      </c>
      <c r="BM513" s="81">
        <v>51.820714246537499</v>
      </c>
      <c r="BN513" s="81">
        <v>31.092428547922498</v>
      </c>
      <c r="BO513" s="81">
        <v>303.38990986262598</v>
      </c>
      <c r="BP513" s="81">
        <v>51.820714246537499</v>
      </c>
      <c r="BQ513" s="81">
        <v>31.092428547922498</v>
      </c>
      <c r="BR513" s="81">
        <v>303.38990986262598</v>
      </c>
      <c r="BS513" s="81">
        <v>51.820714246537499</v>
      </c>
      <c r="BT513" s="81">
        <v>31.092428547922498</v>
      </c>
      <c r="BU513" s="81">
        <v>33862.593949957998</v>
      </c>
      <c r="BV513" s="81">
        <f t="shared" si="57"/>
        <v>10158.778184987399</v>
      </c>
      <c r="BW513">
        <f t="shared" si="58"/>
        <v>433.41415694660856</v>
      </c>
      <c r="BX513" s="255">
        <f t="shared" si="59"/>
        <v>4.266400437673757E-2</v>
      </c>
      <c r="BY513" s="255"/>
    </row>
    <row r="514" spans="58:77" x14ac:dyDescent="0.25">
      <c r="BF514">
        <v>511</v>
      </c>
      <c r="BG514">
        <v>160</v>
      </c>
      <c r="BH514" t="s">
        <v>14</v>
      </c>
      <c r="BI514" t="s">
        <v>15</v>
      </c>
      <c r="BJ514" t="s">
        <v>69</v>
      </c>
      <c r="BK514">
        <v>66</v>
      </c>
      <c r="BL514" s="254">
        <v>653.93332600707902</v>
      </c>
      <c r="BM514" s="81">
        <v>181.18721875351801</v>
      </c>
      <c r="BN514" s="81">
        <v>108.712331252111</v>
      </c>
      <c r="BO514" s="81">
        <v>653.93332600707902</v>
      </c>
      <c r="BP514" s="81">
        <v>181.18721875351801</v>
      </c>
      <c r="BQ514" s="81">
        <v>108.712331252111</v>
      </c>
      <c r="BR514" s="81">
        <v>653.93332600707902</v>
      </c>
      <c r="BS514" s="81">
        <v>181.18721875351801</v>
      </c>
      <c r="BT514" s="81">
        <v>108.712331252111</v>
      </c>
      <c r="BU514" s="81">
        <v>69800.572150055305</v>
      </c>
      <c r="BV514" s="81">
        <f t="shared" si="57"/>
        <v>20940.171645016591</v>
      </c>
      <c r="BW514">
        <f t="shared" si="58"/>
        <v>934.19046572439868</v>
      </c>
      <c r="BX514" s="255">
        <f t="shared" si="59"/>
        <v>4.4612359514575435E-2</v>
      </c>
      <c r="BY514" s="255"/>
    </row>
    <row r="515" spans="58:77" x14ac:dyDescent="0.25">
      <c r="BF515">
        <v>512</v>
      </c>
      <c r="BG515">
        <v>160</v>
      </c>
      <c r="BH515" t="s">
        <v>14</v>
      </c>
      <c r="BI515" t="s">
        <v>15</v>
      </c>
      <c r="BJ515" t="s">
        <v>71</v>
      </c>
      <c r="BK515">
        <v>35</v>
      </c>
      <c r="BL515" s="254">
        <v>311.57791618601499</v>
      </c>
      <c r="BM515" s="81">
        <v>49.773641106475999</v>
      </c>
      <c r="BN515" s="81">
        <v>29.864184663885599</v>
      </c>
      <c r="BO515" s="81">
        <v>311.57791618601499</v>
      </c>
      <c r="BP515" s="81">
        <v>49.773641106475999</v>
      </c>
      <c r="BQ515" s="81">
        <v>29.864184663885599</v>
      </c>
      <c r="BR515" s="81">
        <v>311.57791618601499</v>
      </c>
      <c r="BS515" s="81">
        <v>49.773641106475999</v>
      </c>
      <c r="BT515" s="81">
        <v>29.864184663885599</v>
      </c>
      <c r="BU515" s="81">
        <v>39621.637050034296</v>
      </c>
      <c r="BV515" s="81">
        <f t="shared" si="57"/>
        <v>11886.491115010289</v>
      </c>
      <c r="BW515">
        <f t="shared" si="58"/>
        <v>445.1113088371643</v>
      </c>
      <c r="BX515" s="255">
        <f t="shared" si="59"/>
        <v>3.7446821314246113E-2</v>
      </c>
      <c r="BY515" s="255"/>
    </row>
    <row r="516" spans="58:77" x14ac:dyDescent="0.25">
      <c r="BF516">
        <v>513</v>
      </c>
      <c r="BG516">
        <v>160</v>
      </c>
      <c r="BH516" t="s">
        <v>14</v>
      </c>
      <c r="BI516" t="s">
        <v>15</v>
      </c>
      <c r="BJ516" t="s">
        <v>73</v>
      </c>
      <c r="BK516">
        <v>36</v>
      </c>
      <c r="BL516" s="254">
        <v>195.33739720336001</v>
      </c>
      <c r="BM516" s="81">
        <v>28.240294121697598</v>
      </c>
      <c r="BN516" s="81">
        <v>16.944176473018501</v>
      </c>
      <c r="BO516" s="81">
        <v>195.33739720336001</v>
      </c>
      <c r="BP516" s="81">
        <v>28.240294121697598</v>
      </c>
      <c r="BQ516" s="81">
        <v>16.944176473018501</v>
      </c>
      <c r="BR516" s="81">
        <v>195.33739720336001</v>
      </c>
      <c r="BS516" s="81">
        <v>28.240294121697598</v>
      </c>
      <c r="BT516" s="81">
        <v>16.944176473018501</v>
      </c>
      <c r="BU516" s="81">
        <v>33307.912499919003</v>
      </c>
      <c r="BV516" s="81">
        <f t="shared" si="57"/>
        <v>9992.3737499757008</v>
      </c>
      <c r="BW516">
        <f t="shared" si="58"/>
        <v>279.05342457622862</v>
      </c>
      <c r="BX516" s="255">
        <f t="shared" si="59"/>
        <v>2.7926640011529516E-2</v>
      </c>
      <c r="BY516" s="255"/>
    </row>
    <row r="517" spans="58:77" x14ac:dyDescent="0.25">
      <c r="BF517">
        <v>514</v>
      </c>
      <c r="BG517">
        <v>190</v>
      </c>
      <c r="BH517" t="s">
        <v>8</v>
      </c>
      <c r="BI517" t="s">
        <v>7</v>
      </c>
      <c r="BJ517" t="s">
        <v>44</v>
      </c>
      <c r="BK517">
        <v>6</v>
      </c>
      <c r="BL517" s="254">
        <v>52.781623050367301</v>
      </c>
      <c r="BM517" s="81">
        <v>14.739874249143799</v>
      </c>
      <c r="BN517" s="81">
        <v>8.8439245494863208</v>
      </c>
      <c r="BO517" s="81">
        <v>52.781623050367301</v>
      </c>
      <c r="BP517" s="81">
        <v>14.739874249143799</v>
      </c>
      <c r="BQ517" s="81">
        <v>8.8439245494863208</v>
      </c>
      <c r="BR517" s="81">
        <v>52.781623050367301</v>
      </c>
      <c r="BS517" s="81">
        <v>14.739874249143799</v>
      </c>
      <c r="BT517" s="81">
        <v>8.8439245494863208</v>
      </c>
      <c r="BU517" s="81">
        <v>1651.12735004656</v>
      </c>
      <c r="BV517" s="81">
        <f t="shared" ref="BV517:BV580" si="60">0.3*BU517</f>
        <v>495.33820501396798</v>
      </c>
      <c r="BW517">
        <f t="shared" ref="BW517:BW580" si="61">BL517/0.7</f>
        <v>75.402318643381861</v>
      </c>
      <c r="BX517" s="255">
        <f t="shared" ref="BX517:BX580" si="62">BW517/BV517</f>
        <v>0.15222391061326593</v>
      </c>
      <c r="BY517" s="255"/>
    </row>
    <row r="518" spans="58:77" x14ac:dyDescent="0.25">
      <c r="BF518">
        <v>515</v>
      </c>
      <c r="BG518">
        <v>190</v>
      </c>
      <c r="BH518" t="s">
        <v>8</v>
      </c>
      <c r="BI518" t="s">
        <v>7</v>
      </c>
      <c r="BJ518" t="s">
        <v>52</v>
      </c>
      <c r="BK518">
        <v>11</v>
      </c>
      <c r="BL518" s="254">
        <v>85.321445038791396</v>
      </c>
      <c r="BM518" s="81">
        <v>17.965754590458701</v>
      </c>
      <c r="BN518" s="81">
        <v>10.7794527542752</v>
      </c>
      <c r="BO518" s="81">
        <v>85.321445038791396</v>
      </c>
      <c r="BP518" s="81">
        <v>17.965754590458701</v>
      </c>
      <c r="BQ518" s="81">
        <v>10.7794527542752</v>
      </c>
      <c r="BR518" s="81">
        <v>85.321445038791396</v>
      </c>
      <c r="BS518" s="81">
        <v>17.965754590458701</v>
      </c>
      <c r="BT518" s="81">
        <v>10.7794527542752</v>
      </c>
      <c r="BU518" s="81">
        <v>2231.0684499950198</v>
      </c>
      <c r="BV518" s="81">
        <f t="shared" si="60"/>
        <v>669.32053499850588</v>
      </c>
      <c r="BW518">
        <f t="shared" si="61"/>
        <v>121.88777862684486</v>
      </c>
      <c r="BX518" s="255">
        <f t="shared" si="62"/>
        <v>0.18210673698681148</v>
      </c>
      <c r="BY518" s="255"/>
    </row>
    <row r="519" spans="58:77" x14ac:dyDescent="0.25">
      <c r="BF519">
        <v>516</v>
      </c>
      <c r="BG519">
        <v>190</v>
      </c>
      <c r="BH519" t="s">
        <v>8</v>
      </c>
      <c r="BI519" t="s">
        <v>7</v>
      </c>
      <c r="BJ519" t="s">
        <v>61</v>
      </c>
      <c r="BK519">
        <v>8</v>
      </c>
      <c r="BL519" s="254">
        <v>36.9338778037487</v>
      </c>
      <c r="BM519" s="81">
        <v>7.5653252738225696</v>
      </c>
      <c r="BN519" s="81">
        <v>4.53919516429354</v>
      </c>
      <c r="BO519" s="81">
        <v>36.9338778037487</v>
      </c>
      <c r="BP519" s="81">
        <v>7.5653252738225696</v>
      </c>
      <c r="BQ519" s="81">
        <v>4.53919516429354</v>
      </c>
      <c r="BR519" s="81">
        <v>36.9338778037487</v>
      </c>
      <c r="BS519" s="81">
        <v>7.5653252738225696</v>
      </c>
      <c r="BT519" s="81">
        <v>4.53919516429354</v>
      </c>
      <c r="BU519" s="81">
        <v>3542.0720500013199</v>
      </c>
      <c r="BV519" s="81">
        <f t="shared" si="60"/>
        <v>1062.6216150003959</v>
      </c>
      <c r="BW519">
        <f t="shared" si="61"/>
        <v>52.76268257678386</v>
      </c>
      <c r="BX519" s="255">
        <f t="shared" si="62"/>
        <v>4.965331198986029E-2</v>
      </c>
      <c r="BY519" s="255"/>
    </row>
    <row r="520" spans="58:77" x14ac:dyDescent="0.25">
      <c r="BF520">
        <v>517</v>
      </c>
      <c r="BG520">
        <v>190</v>
      </c>
      <c r="BH520" t="s">
        <v>8</v>
      </c>
      <c r="BI520" t="s">
        <v>7</v>
      </c>
      <c r="BJ520" t="s">
        <v>63</v>
      </c>
      <c r="BK520">
        <v>7</v>
      </c>
      <c r="BL520" s="254">
        <v>27.246070736645901</v>
      </c>
      <c r="BM520" s="81">
        <v>4.6094542330789903</v>
      </c>
      <c r="BN520" s="81">
        <v>2.7656725398473898</v>
      </c>
      <c r="BO520" s="81">
        <v>27.246070736645901</v>
      </c>
      <c r="BP520" s="81">
        <v>4.6094542330789903</v>
      </c>
      <c r="BQ520" s="81">
        <v>2.7656725398473898</v>
      </c>
      <c r="BR520" s="81">
        <v>27.246070736645901</v>
      </c>
      <c r="BS520" s="81">
        <v>4.6094542330789903</v>
      </c>
      <c r="BT520" s="81">
        <v>2.7656725398473898</v>
      </c>
      <c r="BU520" s="81">
        <v>4996.6237000013098</v>
      </c>
      <c r="BV520" s="81">
        <f t="shared" si="60"/>
        <v>1498.9871100003929</v>
      </c>
      <c r="BW520">
        <f t="shared" si="61"/>
        <v>38.92295819520843</v>
      </c>
      <c r="BX520" s="255">
        <f t="shared" si="62"/>
        <v>2.596617271458607E-2</v>
      </c>
      <c r="BY520" s="255"/>
    </row>
    <row r="521" spans="58:77" x14ac:dyDescent="0.25">
      <c r="BF521">
        <v>518</v>
      </c>
      <c r="BG521">
        <v>190</v>
      </c>
      <c r="BH521" t="s">
        <v>8</v>
      </c>
      <c r="BI521" t="s">
        <v>7</v>
      </c>
      <c r="BJ521" t="s">
        <v>65</v>
      </c>
      <c r="BK521">
        <v>6</v>
      </c>
      <c r="BL521" s="254">
        <v>11.254068911944101</v>
      </c>
      <c r="BM521" s="81">
        <v>1.6808438415278399</v>
      </c>
      <c r="BN521" s="81">
        <v>1.0085063049167</v>
      </c>
      <c r="BO521" s="81">
        <v>11.254068911944101</v>
      </c>
      <c r="BP521" s="81">
        <v>1.6808438415278399</v>
      </c>
      <c r="BQ521" s="81">
        <v>1.0085063049167</v>
      </c>
      <c r="BR521" s="81">
        <v>11.254068911944101</v>
      </c>
      <c r="BS521" s="81">
        <v>1.6808438415278399</v>
      </c>
      <c r="BT521" s="81">
        <v>1.0085063049167</v>
      </c>
      <c r="BU521" s="81">
        <v>1476.0276999651901</v>
      </c>
      <c r="BV521" s="81">
        <f t="shared" si="60"/>
        <v>442.80830998955702</v>
      </c>
      <c r="BW521">
        <f t="shared" si="61"/>
        <v>16.077241302777288</v>
      </c>
      <c r="BX521" s="255">
        <f t="shared" si="62"/>
        <v>3.6307451644609939E-2</v>
      </c>
      <c r="BY521" s="255"/>
    </row>
    <row r="522" spans="58:77" x14ac:dyDescent="0.25">
      <c r="BF522">
        <v>519</v>
      </c>
      <c r="BG522">
        <v>190</v>
      </c>
      <c r="BH522" t="s">
        <v>8</v>
      </c>
      <c r="BI522" t="s">
        <v>7</v>
      </c>
      <c r="BJ522" t="s">
        <v>69</v>
      </c>
      <c r="BK522">
        <v>4</v>
      </c>
      <c r="BL522" s="254">
        <v>20.160737160547502</v>
      </c>
      <c r="BM522" s="81">
        <v>5.5762971177450096</v>
      </c>
      <c r="BN522" s="81">
        <v>3.3457782706470001</v>
      </c>
      <c r="BO522" s="81">
        <v>20.160737160547502</v>
      </c>
      <c r="BP522" s="81">
        <v>5.5762971177450096</v>
      </c>
      <c r="BQ522" s="81">
        <v>3.3457782706470001</v>
      </c>
      <c r="BR522" s="81">
        <v>20.160737160547502</v>
      </c>
      <c r="BS522" s="81">
        <v>5.5762971177450096</v>
      </c>
      <c r="BT522" s="81">
        <v>3.3457782706470001</v>
      </c>
      <c r="BU522" s="81">
        <v>1510.5469500240499</v>
      </c>
      <c r="BV522" s="81">
        <f t="shared" si="60"/>
        <v>453.16408500721496</v>
      </c>
      <c r="BW522">
        <f t="shared" si="61"/>
        <v>28.801053086496434</v>
      </c>
      <c r="BX522" s="255">
        <f t="shared" si="62"/>
        <v>6.3555462666548004E-2</v>
      </c>
      <c r="BY522" s="255"/>
    </row>
    <row r="523" spans="58:77" x14ac:dyDescent="0.25">
      <c r="BF523">
        <v>520</v>
      </c>
      <c r="BG523">
        <v>190</v>
      </c>
      <c r="BH523" t="s">
        <v>8</v>
      </c>
      <c r="BI523" t="s">
        <v>7</v>
      </c>
      <c r="BJ523" t="s">
        <v>71</v>
      </c>
      <c r="BK523">
        <v>31</v>
      </c>
      <c r="BL523" s="254">
        <v>87.697089591093601</v>
      </c>
      <c r="BM523" s="81">
        <v>13.2240898375748</v>
      </c>
      <c r="BN523" s="81">
        <v>7.9344539025449103</v>
      </c>
      <c r="BO523" s="81">
        <v>87.697089591093601</v>
      </c>
      <c r="BP523" s="81">
        <v>13.2240898375748</v>
      </c>
      <c r="BQ523" s="81">
        <v>7.9344539025449103</v>
      </c>
      <c r="BR523" s="81">
        <v>87.697089591093601</v>
      </c>
      <c r="BS523" s="81">
        <v>13.2240898375748</v>
      </c>
      <c r="BT523" s="81">
        <v>7.9344539025449103</v>
      </c>
      <c r="BU523" s="81">
        <v>4164.24515003745</v>
      </c>
      <c r="BV523" s="81">
        <f t="shared" si="60"/>
        <v>1249.273545011235</v>
      </c>
      <c r="BW523">
        <f t="shared" si="61"/>
        <v>125.28155655870515</v>
      </c>
      <c r="BX523" s="255">
        <f t="shared" si="62"/>
        <v>0.10028352642141194</v>
      </c>
      <c r="BY523" s="255"/>
    </row>
    <row r="524" spans="58:77" x14ac:dyDescent="0.25">
      <c r="BF524">
        <v>521</v>
      </c>
      <c r="BG524">
        <v>190</v>
      </c>
      <c r="BH524" t="s">
        <v>8</v>
      </c>
      <c r="BI524" t="s">
        <v>7</v>
      </c>
      <c r="BJ524" t="s">
        <v>73</v>
      </c>
      <c r="BK524">
        <v>1</v>
      </c>
      <c r="BL524" s="254">
        <v>2.3145443363428702</v>
      </c>
      <c r="BM524" s="81">
        <v>0.33966383827803698</v>
      </c>
      <c r="BN524" s="81">
        <v>0.203798302966823</v>
      </c>
      <c r="BO524" s="81">
        <v>2.3145443363428702</v>
      </c>
      <c r="BP524" s="81">
        <v>0.33966383827803698</v>
      </c>
      <c r="BQ524" s="81">
        <v>0.203798302966823</v>
      </c>
      <c r="BR524" s="81">
        <v>2.3145443363428702</v>
      </c>
      <c r="BS524" s="81">
        <v>0.33966383827803698</v>
      </c>
      <c r="BT524" s="81">
        <v>0.203798302966823</v>
      </c>
      <c r="BU524" s="81">
        <v>128.88569999759301</v>
      </c>
      <c r="BV524" s="81">
        <f t="shared" si="60"/>
        <v>38.665709999277901</v>
      </c>
      <c r="BW524">
        <f t="shared" si="61"/>
        <v>3.3064919090612435</v>
      </c>
      <c r="BX524" s="255">
        <f t="shared" si="62"/>
        <v>8.551483754269594E-2</v>
      </c>
      <c r="BY524" s="255"/>
    </row>
    <row r="525" spans="58:77" x14ac:dyDescent="0.25">
      <c r="BF525">
        <v>522</v>
      </c>
      <c r="BG525">
        <v>190</v>
      </c>
      <c r="BH525" t="s">
        <v>8</v>
      </c>
      <c r="BI525" t="s">
        <v>15</v>
      </c>
      <c r="BJ525" t="s">
        <v>44</v>
      </c>
      <c r="BK525">
        <v>13</v>
      </c>
      <c r="BL525" s="254">
        <v>91.915156167075907</v>
      </c>
      <c r="BM525" s="81">
        <v>25.668362683736898</v>
      </c>
      <c r="BN525" s="81">
        <v>15.4010176102421</v>
      </c>
      <c r="BO525" s="81">
        <v>91.915156167075907</v>
      </c>
      <c r="BP525" s="81">
        <v>25.668362683736898</v>
      </c>
      <c r="BQ525" s="81">
        <v>15.4010176102421</v>
      </c>
      <c r="BR525" s="81">
        <v>91.915156167075907</v>
      </c>
      <c r="BS525" s="81">
        <v>25.668362683736898</v>
      </c>
      <c r="BT525" s="81">
        <v>15.4010176102421</v>
      </c>
      <c r="BU525" s="81">
        <v>4472.0142999602203</v>
      </c>
      <c r="BV525" s="81">
        <f t="shared" si="60"/>
        <v>1341.6042899880661</v>
      </c>
      <c r="BW525">
        <f t="shared" si="61"/>
        <v>131.3073659529656</v>
      </c>
      <c r="BX525" s="255">
        <f t="shared" si="62"/>
        <v>9.78733945119791E-2</v>
      </c>
      <c r="BY525" s="255"/>
    </row>
    <row r="526" spans="58:77" x14ac:dyDescent="0.25">
      <c r="BF526">
        <v>523</v>
      </c>
      <c r="BG526">
        <v>190</v>
      </c>
      <c r="BH526" t="s">
        <v>8</v>
      </c>
      <c r="BI526" t="s">
        <v>15</v>
      </c>
      <c r="BJ526" t="s">
        <v>52</v>
      </c>
      <c r="BK526">
        <v>24</v>
      </c>
      <c r="BL526" s="254">
        <v>176.515013059664</v>
      </c>
      <c r="BM526" s="81">
        <v>37.167975820378501</v>
      </c>
      <c r="BN526" s="81">
        <v>22.300785492227099</v>
      </c>
      <c r="BO526" s="81">
        <v>176.515013059664</v>
      </c>
      <c r="BP526" s="81">
        <v>37.167975820378501</v>
      </c>
      <c r="BQ526" s="81">
        <v>22.300785492227099</v>
      </c>
      <c r="BR526" s="81">
        <v>176.515013059664</v>
      </c>
      <c r="BS526" s="81">
        <v>37.167975820378501</v>
      </c>
      <c r="BT526" s="81">
        <v>22.300785492227099</v>
      </c>
      <c r="BU526" s="81">
        <v>7979.7316500164898</v>
      </c>
      <c r="BV526" s="81">
        <f t="shared" si="60"/>
        <v>2393.9194950049468</v>
      </c>
      <c r="BW526">
        <f t="shared" si="61"/>
        <v>252.1643043709486</v>
      </c>
      <c r="BX526" s="255">
        <f t="shared" si="62"/>
        <v>0.10533533182594661</v>
      </c>
      <c r="BY526" s="255"/>
    </row>
    <row r="527" spans="58:77" x14ac:dyDescent="0.25">
      <c r="BF527">
        <v>524</v>
      </c>
      <c r="BG527">
        <v>190</v>
      </c>
      <c r="BH527" t="s">
        <v>8</v>
      </c>
      <c r="BI527" t="s">
        <v>15</v>
      </c>
      <c r="BJ527" t="s">
        <v>61</v>
      </c>
      <c r="BK527">
        <v>10</v>
      </c>
      <c r="BL527" s="254">
        <v>38.310702834302603</v>
      </c>
      <c r="BM527" s="81">
        <v>7.8473462751544201</v>
      </c>
      <c r="BN527" s="81">
        <v>4.7084077650926499</v>
      </c>
      <c r="BO527" s="81">
        <v>38.310702834302603</v>
      </c>
      <c r="BP527" s="81">
        <v>7.8473462751544201</v>
      </c>
      <c r="BQ527" s="81">
        <v>4.7084077650926499</v>
      </c>
      <c r="BR527" s="81">
        <v>38.310702834302603</v>
      </c>
      <c r="BS527" s="81">
        <v>7.8473462751544201</v>
      </c>
      <c r="BT527" s="81">
        <v>4.7084077650926499</v>
      </c>
      <c r="BU527" s="81">
        <v>3562.7859500194299</v>
      </c>
      <c r="BV527" s="81">
        <f t="shared" si="60"/>
        <v>1068.8357850058289</v>
      </c>
      <c r="BW527">
        <f t="shared" si="61"/>
        <v>54.729575477575153</v>
      </c>
      <c r="BX527" s="255">
        <f t="shared" si="62"/>
        <v>5.1204849468318173E-2</v>
      </c>
      <c r="BY527" s="255"/>
    </row>
    <row r="528" spans="58:77" x14ac:dyDescent="0.25">
      <c r="BF528">
        <v>525</v>
      </c>
      <c r="BG528">
        <v>190</v>
      </c>
      <c r="BH528" t="s">
        <v>8</v>
      </c>
      <c r="BI528" t="s">
        <v>15</v>
      </c>
      <c r="BJ528" t="s">
        <v>63</v>
      </c>
      <c r="BK528">
        <v>10</v>
      </c>
      <c r="BL528" s="254">
        <v>31.5449394576945</v>
      </c>
      <c r="BM528" s="81">
        <v>5.3367311610154902</v>
      </c>
      <c r="BN528" s="81">
        <v>3.2020386966092902</v>
      </c>
      <c r="BO528" s="81">
        <v>31.5449394576945</v>
      </c>
      <c r="BP528" s="81">
        <v>5.3367311610154902</v>
      </c>
      <c r="BQ528" s="81">
        <v>3.2020386966092902</v>
      </c>
      <c r="BR528" s="81">
        <v>31.5449394576945</v>
      </c>
      <c r="BS528" s="81">
        <v>5.3367311610154902</v>
      </c>
      <c r="BT528" s="81">
        <v>3.2020386966092902</v>
      </c>
      <c r="BU528" s="81">
        <v>2205.6739000161001</v>
      </c>
      <c r="BV528" s="81">
        <f t="shared" si="60"/>
        <v>661.70217000483001</v>
      </c>
      <c r="BW528">
        <f t="shared" si="61"/>
        <v>45.064199225277861</v>
      </c>
      <c r="BX528" s="255">
        <f t="shared" si="62"/>
        <v>6.8103447847161991E-2</v>
      </c>
      <c r="BY528" s="255"/>
    </row>
    <row r="529" spans="58:77" x14ac:dyDescent="0.25">
      <c r="BF529">
        <v>526</v>
      </c>
      <c r="BG529">
        <v>190</v>
      </c>
      <c r="BH529" t="s">
        <v>8</v>
      </c>
      <c r="BI529" t="s">
        <v>15</v>
      </c>
      <c r="BJ529" t="s">
        <v>65</v>
      </c>
      <c r="BK529">
        <v>12</v>
      </c>
      <c r="BL529" s="254">
        <v>85.513741946176907</v>
      </c>
      <c r="BM529" s="81">
        <v>12.7718470218077</v>
      </c>
      <c r="BN529" s="81">
        <v>7.6631082130846302</v>
      </c>
      <c r="BO529" s="81">
        <v>85.513741946176907</v>
      </c>
      <c r="BP529" s="81">
        <v>12.7718470218077</v>
      </c>
      <c r="BQ529" s="81">
        <v>7.6631082130846302</v>
      </c>
      <c r="BR529" s="81">
        <v>85.513741946176907</v>
      </c>
      <c r="BS529" s="81">
        <v>12.7718470218077</v>
      </c>
      <c r="BT529" s="81">
        <v>7.6631082130846302</v>
      </c>
      <c r="BU529" s="81">
        <v>4028.1508500239202</v>
      </c>
      <c r="BV529" s="81">
        <f t="shared" si="60"/>
        <v>1208.445255007176</v>
      </c>
      <c r="BW529">
        <f t="shared" si="61"/>
        <v>122.16248849453845</v>
      </c>
      <c r="BX529" s="255">
        <f t="shared" si="62"/>
        <v>0.10109062697574416</v>
      </c>
      <c r="BY529" s="255"/>
    </row>
    <row r="530" spans="58:77" x14ac:dyDescent="0.25">
      <c r="BF530">
        <v>527</v>
      </c>
      <c r="BG530">
        <v>190</v>
      </c>
      <c r="BH530" t="s">
        <v>8</v>
      </c>
      <c r="BI530" t="s">
        <v>15</v>
      </c>
      <c r="BJ530" t="s">
        <v>67</v>
      </c>
      <c r="BK530">
        <v>1</v>
      </c>
      <c r="BL530" s="254">
        <v>4.13563735012786</v>
      </c>
      <c r="BM530" s="81">
        <v>0.67458917954072595</v>
      </c>
      <c r="BN530" s="81">
        <v>0.40475350772443502</v>
      </c>
      <c r="BO530" s="81">
        <v>4.13563735012786</v>
      </c>
      <c r="BP530" s="81">
        <v>0.67458917954072595</v>
      </c>
      <c r="BQ530" s="81">
        <v>0.40475350772443502</v>
      </c>
      <c r="BR530" s="81">
        <v>4.13563735012786</v>
      </c>
      <c r="BS530" s="81">
        <v>0.67458917954072595</v>
      </c>
      <c r="BT530" s="81">
        <v>0.40475350772443502</v>
      </c>
      <c r="BU530" s="81">
        <v>300.29070001126001</v>
      </c>
      <c r="BV530" s="81">
        <f t="shared" si="60"/>
        <v>90.087210003378004</v>
      </c>
      <c r="BW530">
        <f t="shared" si="61"/>
        <v>5.9080533573255147</v>
      </c>
      <c r="BX530" s="255">
        <f t="shared" si="62"/>
        <v>6.5581488838470856E-2</v>
      </c>
      <c r="BY530" s="255"/>
    </row>
    <row r="531" spans="58:77" x14ac:dyDescent="0.25">
      <c r="BF531">
        <v>528</v>
      </c>
      <c r="BG531">
        <v>190</v>
      </c>
      <c r="BH531" t="s">
        <v>8</v>
      </c>
      <c r="BI531" t="s">
        <v>15</v>
      </c>
      <c r="BJ531" t="s">
        <v>69</v>
      </c>
      <c r="BK531">
        <v>18</v>
      </c>
      <c r="BL531" s="254">
        <v>54.237599590970802</v>
      </c>
      <c r="BM531" s="81">
        <v>15.001682124222601</v>
      </c>
      <c r="BN531" s="81">
        <v>9.0010092745336099</v>
      </c>
      <c r="BO531" s="81">
        <v>54.237599590970802</v>
      </c>
      <c r="BP531" s="81">
        <v>15.001682124222601</v>
      </c>
      <c r="BQ531" s="81">
        <v>9.0010092745336099</v>
      </c>
      <c r="BR531" s="81">
        <v>54.237599590970802</v>
      </c>
      <c r="BS531" s="81">
        <v>15.001682124222601</v>
      </c>
      <c r="BT531" s="81">
        <v>9.0010092745336099</v>
      </c>
      <c r="BU531" s="81">
        <v>9878.1340500287806</v>
      </c>
      <c r="BV531" s="81">
        <f t="shared" si="60"/>
        <v>2963.4402150086339</v>
      </c>
      <c r="BW531">
        <f t="shared" si="61"/>
        <v>77.482285129958299</v>
      </c>
      <c r="BX531" s="255">
        <f t="shared" si="62"/>
        <v>2.6146059818430503E-2</v>
      </c>
      <c r="BY531" s="255"/>
    </row>
    <row r="532" spans="58:77" x14ac:dyDescent="0.25">
      <c r="BF532">
        <v>529</v>
      </c>
      <c r="BG532">
        <v>190</v>
      </c>
      <c r="BH532" t="s">
        <v>8</v>
      </c>
      <c r="BI532" t="s">
        <v>15</v>
      </c>
      <c r="BJ532" t="s">
        <v>71</v>
      </c>
      <c r="BK532">
        <v>27</v>
      </c>
      <c r="BL532" s="254">
        <v>33.168602201779898</v>
      </c>
      <c r="BM532" s="81">
        <v>5.0015864534194003</v>
      </c>
      <c r="BN532" s="81">
        <v>3.0009518720516302</v>
      </c>
      <c r="BO532" s="81">
        <v>33.168602201779898</v>
      </c>
      <c r="BP532" s="81">
        <v>5.0015864534194003</v>
      </c>
      <c r="BQ532" s="81">
        <v>3.0009518720516302</v>
      </c>
      <c r="BR532" s="81">
        <v>33.168602201779898</v>
      </c>
      <c r="BS532" s="81">
        <v>5.0015864534194003</v>
      </c>
      <c r="BT532" s="81">
        <v>3.0009518720516302</v>
      </c>
      <c r="BU532" s="81">
        <v>4147.8737499885401</v>
      </c>
      <c r="BV532" s="81">
        <f t="shared" si="60"/>
        <v>1244.362124996562</v>
      </c>
      <c r="BW532">
        <f t="shared" si="61"/>
        <v>47.383717431114142</v>
      </c>
      <c r="BX532" s="255">
        <f t="shared" si="62"/>
        <v>3.8078720397605369E-2</v>
      </c>
      <c r="BY532" s="255"/>
    </row>
    <row r="533" spans="58:77" x14ac:dyDescent="0.25">
      <c r="BF533">
        <v>530</v>
      </c>
      <c r="BG533">
        <v>190</v>
      </c>
      <c r="BH533" t="s">
        <v>8</v>
      </c>
      <c r="BI533" t="s">
        <v>15</v>
      </c>
      <c r="BJ533" t="s">
        <v>73</v>
      </c>
      <c r="BK533">
        <v>21</v>
      </c>
      <c r="BL533" s="254">
        <v>27.2897288305291</v>
      </c>
      <c r="BM533" s="81">
        <v>4.0048202553727998</v>
      </c>
      <c r="BN533" s="81">
        <v>2.40289215322368</v>
      </c>
      <c r="BO533" s="81">
        <v>27.2897288305291</v>
      </c>
      <c r="BP533" s="81">
        <v>4.0048202553727998</v>
      </c>
      <c r="BQ533" s="81">
        <v>2.40289215322368</v>
      </c>
      <c r="BR533" s="81">
        <v>27.2897288305291</v>
      </c>
      <c r="BS533" s="81">
        <v>4.0048202553727998</v>
      </c>
      <c r="BT533" s="81">
        <v>2.40289215322368</v>
      </c>
      <c r="BU533" s="81">
        <v>3570.3109999738099</v>
      </c>
      <c r="BV533" s="81">
        <f t="shared" si="60"/>
        <v>1071.0932999921429</v>
      </c>
      <c r="BW533">
        <f t="shared" si="61"/>
        <v>38.985326900755858</v>
      </c>
      <c r="BX533" s="255">
        <f t="shared" si="62"/>
        <v>3.639769467425652E-2</v>
      </c>
      <c r="BY533" s="255"/>
    </row>
    <row r="534" spans="58:77" x14ac:dyDescent="0.25">
      <c r="BF534">
        <v>531</v>
      </c>
      <c r="BG534">
        <v>190</v>
      </c>
      <c r="BH534" t="s">
        <v>11</v>
      </c>
      <c r="BI534" t="s">
        <v>7</v>
      </c>
      <c r="BJ534" t="s">
        <v>44</v>
      </c>
      <c r="BK534">
        <v>12</v>
      </c>
      <c r="BL534" s="254">
        <v>51.241145572706799</v>
      </c>
      <c r="BM534" s="81">
        <v>14.3096782265114</v>
      </c>
      <c r="BN534" s="81">
        <v>8.5858069359068399</v>
      </c>
      <c r="BO534" s="81">
        <v>51.241145572706799</v>
      </c>
      <c r="BP534" s="81">
        <v>14.3096782265114</v>
      </c>
      <c r="BQ534" s="81">
        <v>8.5858069359068399</v>
      </c>
      <c r="BR534" s="81">
        <v>51.241145572706799</v>
      </c>
      <c r="BS534" s="81">
        <v>14.3096782265114</v>
      </c>
      <c r="BT534" s="81">
        <v>8.5858069359068399</v>
      </c>
      <c r="BU534" s="81">
        <v>1944.11465001335</v>
      </c>
      <c r="BV534" s="81">
        <f t="shared" si="60"/>
        <v>583.23439500400502</v>
      </c>
      <c r="BW534">
        <f t="shared" si="61"/>
        <v>73.201636532438286</v>
      </c>
      <c r="BX534" s="255">
        <f t="shared" si="62"/>
        <v>0.12550980730815028</v>
      </c>
      <c r="BY534" s="255"/>
    </row>
    <row r="535" spans="58:77" x14ac:dyDescent="0.25">
      <c r="BF535">
        <v>532</v>
      </c>
      <c r="BG535">
        <v>190</v>
      </c>
      <c r="BH535" t="s">
        <v>11</v>
      </c>
      <c r="BI535" t="s">
        <v>7</v>
      </c>
      <c r="BJ535" t="s">
        <v>52</v>
      </c>
      <c r="BK535">
        <v>16</v>
      </c>
      <c r="BL535" s="254">
        <v>73.025119136142095</v>
      </c>
      <c r="BM535" s="81">
        <v>15.376572311245599</v>
      </c>
      <c r="BN535" s="81">
        <v>9.2259433867473604</v>
      </c>
      <c r="BO535" s="81">
        <v>73.025119136142095</v>
      </c>
      <c r="BP535" s="81">
        <v>15.376572311245599</v>
      </c>
      <c r="BQ535" s="81">
        <v>9.2259433867473604</v>
      </c>
      <c r="BR535" s="81">
        <v>73.025119136142095</v>
      </c>
      <c r="BS535" s="81">
        <v>15.376572311245599</v>
      </c>
      <c r="BT535" s="81">
        <v>9.2259433867473604</v>
      </c>
      <c r="BU535" s="81">
        <v>3452.07345001564</v>
      </c>
      <c r="BV535" s="81">
        <f t="shared" si="60"/>
        <v>1035.622035004692</v>
      </c>
      <c r="BW535">
        <f t="shared" si="61"/>
        <v>104.32159876591729</v>
      </c>
      <c r="BX535" s="255">
        <f t="shared" si="62"/>
        <v>0.10073327453431855</v>
      </c>
      <c r="BY535" s="255"/>
    </row>
    <row r="536" spans="58:77" x14ac:dyDescent="0.25">
      <c r="BF536">
        <v>533</v>
      </c>
      <c r="BG536">
        <v>190</v>
      </c>
      <c r="BH536" t="s">
        <v>11</v>
      </c>
      <c r="BI536" t="s">
        <v>7</v>
      </c>
      <c r="BJ536" t="s">
        <v>61</v>
      </c>
      <c r="BK536">
        <v>6</v>
      </c>
      <c r="BL536" s="254">
        <v>16.696735291162099</v>
      </c>
      <c r="BM536" s="81">
        <v>3.42006420662748</v>
      </c>
      <c r="BN536" s="81">
        <v>2.0520385239764898</v>
      </c>
      <c r="BO536" s="81">
        <v>16.696735291162099</v>
      </c>
      <c r="BP536" s="81">
        <v>3.42006420662748</v>
      </c>
      <c r="BQ536" s="81">
        <v>2.0520385239764898</v>
      </c>
      <c r="BR536" s="81">
        <v>16.696735291162099</v>
      </c>
      <c r="BS536" s="81">
        <v>3.42006420662748</v>
      </c>
      <c r="BT536" s="81">
        <v>2.0520385239764898</v>
      </c>
      <c r="BU536" s="81">
        <v>591.74420001859596</v>
      </c>
      <c r="BV536" s="81">
        <f t="shared" si="60"/>
        <v>177.52326000557878</v>
      </c>
      <c r="BW536">
        <f t="shared" si="61"/>
        <v>23.852478987374429</v>
      </c>
      <c r="BX536" s="255">
        <f t="shared" si="62"/>
        <v>0.13436255613278422</v>
      </c>
      <c r="BY536" s="255"/>
    </row>
    <row r="537" spans="58:77" x14ac:dyDescent="0.25">
      <c r="BF537">
        <v>534</v>
      </c>
      <c r="BG537">
        <v>190</v>
      </c>
      <c r="BH537" t="s">
        <v>11</v>
      </c>
      <c r="BI537" t="s">
        <v>7</v>
      </c>
      <c r="BJ537" t="s">
        <v>63</v>
      </c>
      <c r="BK537">
        <v>5</v>
      </c>
      <c r="BL537" s="254">
        <v>14.6280949535681</v>
      </c>
      <c r="BM537" s="81">
        <v>2.4747617686728001</v>
      </c>
      <c r="BN537" s="81">
        <v>1.48485706120368</v>
      </c>
      <c r="BO537" s="81">
        <v>14.6280949535681</v>
      </c>
      <c r="BP537" s="81">
        <v>2.4747617686728001</v>
      </c>
      <c r="BQ537" s="81">
        <v>1.48485706120368</v>
      </c>
      <c r="BR537" s="81">
        <v>14.6280949535681</v>
      </c>
      <c r="BS537" s="81">
        <v>2.4747617686728001</v>
      </c>
      <c r="BT537" s="81">
        <v>1.48485706120368</v>
      </c>
      <c r="BU537" s="81">
        <v>521.94014998870102</v>
      </c>
      <c r="BV537" s="81">
        <f t="shared" si="60"/>
        <v>156.58204499661031</v>
      </c>
      <c r="BW537">
        <f t="shared" si="61"/>
        <v>20.897278505097287</v>
      </c>
      <c r="BX537" s="255">
        <f t="shared" si="62"/>
        <v>0.13345897037907298</v>
      </c>
      <c r="BY537" s="255"/>
    </row>
    <row r="538" spans="58:77" x14ac:dyDescent="0.25">
      <c r="BF538">
        <v>535</v>
      </c>
      <c r="BG538">
        <v>190</v>
      </c>
      <c r="BH538" t="s">
        <v>11</v>
      </c>
      <c r="BI538" t="s">
        <v>7</v>
      </c>
      <c r="BJ538" t="s">
        <v>65</v>
      </c>
      <c r="BK538">
        <v>5</v>
      </c>
      <c r="BL538" s="254">
        <v>21.271049332804299</v>
      </c>
      <c r="BM538" s="81">
        <v>3.1769231691778099</v>
      </c>
      <c r="BN538" s="81">
        <v>1.90615390150668</v>
      </c>
      <c r="BO538" s="81">
        <v>21.271049332804299</v>
      </c>
      <c r="BP538" s="81">
        <v>3.1769231691778099</v>
      </c>
      <c r="BQ538" s="81">
        <v>1.90615390150668</v>
      </c>
      <c r="BR538" s="81">
        <v>21.271049332804299</v>
      </c>
      <c r="BS538" s="81">
        <v>3.1769231691778099</v>
      </c>
      <c r="BT538" s="81">
        <v>1.90615390150668</v>
      </c>
      <c r="BU538" s="81">
        <v>1208.4000500428999</v>
      </c>
      <c r="BV538" s="81">
        <f t="shared" si="60"/>
        <v>362.52001501286998</v>
      </c>
      <c r="BW538">
        <f t="shared" si="61"/>
        <v>30.387213332577574</v>
      </c>
      <c r="BX538" s="255">
        <f t="shared" si="62"/>
        <v>8.3822167257437588E-2</v>
      </c>
      <c r="BY538" s="255"/>
    </row>
    <row r="539" spans="58:77" x14ac:dyDescent="0.25">
      <c r="BF539">
        <v>536</v>
      </c>
      <c r="BG539">
        <v>190</v>
      </c>
      <c r="BH539" t="s">
        <v>11</v>
      </c>
      <c r="BI539" t="s">
        <v>7</v>
      </c>
      <c r="BJ539" t="s">
        <v>67</v>
      </c>
      <c r="BK539">
        <v>2</v>
      </c>
      <c r="BL539" s="254">
        <v>4.7718892501475301</v>
      </c>
      <c r="BM539" s="81">
        <v>0.77837213023929896</v>
      </c>
      <c r="BN539" s="81">
        <v>0.46702327814357902</v>
      </c>
      <c r="BO539" s="81">
        <v>4.7718892501475301</v>
      </c>
      <c r="BP539" s="81">
        <v>0.77837213023929896</v>
      </c>
      <c r="BQ539" s="81">
        <v>0.46702327814357902</v>
      </c>
      <c r="BR539" s="81">
        <v>4.7718892501475301</v>
      </c>
      <c r="BS539" s="81">
        <v>0.77837213023929896</v>
      </c>
      <c r="BT539" s="81">
        <v>0.46702327814357902</v>
      </c>
      <c r="BU539" s="81">
        <v>676.27895000938804</v>
      </c>
      <c r="BV539" s="81">
        <f t="shared" si="60"/>
        <v>202.88368500281641</v>
      </c>
      <c r="BW539">
        <f t="shared" si="61"/>
        <v>6.8169846430679009</v>
      </c>
      <c r="BX539" s="255">
        <f t="shared" si="62"/>
        <v>3.360045753789058E-2</v>
      </c>
      <c r="BY539" s="255"/>
    </row>
    <row r="540" spans="58:77" x14ac:dyDescent="0.25">
      <c r="BF540">
        <v>537</v>
      </c>
      <c r="BG540">
        <v>190</v>
      </c>
      <c r="BH540" t="s">
        <v>11</v>
      </c>
      <c r="BI540" t="s">
        <v>7</v>
      </c>
      <c r="BJ540" t="s">
        <v>69</v>
      </c>
      <c r="BK540">
        <v>4</v>
      </c>
      <c r="BL540" s="254">
        <v>45.400016178127999</v>
      </c>
      <c r="BM540" s="81">
        <v>12.557277908224799</v>
      </c>
      <c r="BN540" s="81">
        <v>7.5343667449349203</v>
      </c>
      <c r="BO540" s="81">
        <v>45.400016178127999</v>
      </c>
      <c r="BP540" s="81">
        <v>12.557277908224799</v>
      </c>
      <c r="BQ540" s="81">
        <v>7.5343667449349203</v>
      </c>
      <c r="BR540" s="81">
        <v>45.400016178127999</v>
      </c>
      <c r="BS540" s="81">
        <v>12.557277908224799</v>
      </c>
      <c r="BT540" s="81">
        <v>7.5343667449349203</v>
      </c>
      <c r="BU540" s="81">
        <v>7228.3742999747801</v>
      </c>
      <c r="BV540" s="81">
        <f t="shared" si="60"/>
        <v>2168.512289992434</v>
      </c>
      <c r="BW540">
        <f t="shared" si="61"/>
        <v>64.857165968754288</v>
      </c>
      <c r="BX540" s="255">
        <f t="shared" si="62"/>
        <v>2.9908599673641036E-2</v>
      </c>
      <c r="BY540" s="255"/>
    </row>
    <row r="541" spans="58:77" x14ac:dyDescent="0.25">
      <c r="BF541">
        <v>538</v>
      </c>
      <c r="BG541">
        <v>190</v>
      </c>
      <c r="BH541" t="s">
        <v>11</v>
      </c>
      <c r="BI541" t="s">
        <v>7</v>
      </c>
      <c r="BJ541" t="s">
        <v>71</v>
      </c>
      <c r="BK541">
        <v>10</v>
      </c>
      <c r="BL541" s="254">
        <v>22.857682014708299</v>
      </c>
      <c r="BM541" s="81">
        <v>3.44677391063522</v>
      </c>
      <c r="BN541" s="81">
        <v>2.0680643463811301</v>
      </c>
      <c r="BO541" s="81">
        <v>22.857682014708299</v>
      </c>
      <c r="BP541" s="81">
        <v>3.44677391063522</v>
      </c>
      <c r="BQ541" s="81">
        <v>2.0680643463811301</v>
      </c>
      <c r="BR541" s="81">
        <v>22.857682014708299</v>
      </c>
      <c r="BS541" s="81">
        <v>3.44677391063522</v>
      </c>
      <c r="BT541" s="81">
        <v>2.0680643463811301</v>
      </c>
      <c r="BU541" s="81">
        <v>20955.806100179499</v>
      </c>
      <c r="BV541" s="81">
        <f t="shared" si="60"/>
        <v>6286.7418300538493</v>
      </c>
      <c r="BW541">
        <f t="shared" si="61"/>
        <v>32.653831449583286</v>
      </c>
      <c r="BX541" s="255">
        <f t="shared" si="62"/>
        <v>5.1940786391897354E-3</v>
      </c>
      <c r="BY541" s="255"/>
    </row>
    <row r="542" spans="58:77" x14ac:dyDescent="0.25">
      <c r="BF542">
        <v>539</v>
      </c>
      <c r="BG542">
        <v>190</v>
      </c>
      <c r="BH542" t="s">
        <v>11</v>
      </c>
      <c r="BI542" t="s">
        <v>7</v>
      </c>
      <c r="BJ542" t="s">
        <v>73</v>
      </c>
      <c r="BK542">
        <v>5</v>
      </c>
      <c r="BL542" s="254">
        <v>8.8672070182865408</v>
      </c>
      <c r="BM542" s="81">
        <v>1.30127970475437</v>
      </c>
      <c r="BN542" s="81">
        <v>0.78076782285262403</v>
      </c>
      <c r="BO542" s="81">
        <v>8.8672070182865408</v>
      </c>
      <c r="BP542" s="81">
        <v>1.30127970475437</v>
      </c>
      <c r="BQ542" s="81">
        <v>0.78076782285262403</v>
      </c>
      <c r="BR542" s="81">
        <v>8.8672070182865408</v>
      </c>
      <c r="BS542" s="81">
        <v>1.30127970475437</v>
      </c>
      <c r="BT542" s="81">
        <v>0.78076782285262403</v>
      </c>
      <c r="BU542" s="81">
        <v>1345.6574000307501</v>
      </c>
      <c r="BV542" s="81">
        <f t="shared" si="60"/>
        <v>403.69722000922502</v>
      </c>
      <c r="BW542">
        <f t="shared" si="61"/>
        <v>12.667438597552202</v>
      </c>
      <c r="BX542" s="255">
        <f t="shared" si="62"/>
        <v>3.1378562867643067E-2</v>
      </c>
      <c r="BY542" s="255"/>
    </row>
    <row r="543" spans="58:77" x14ac:dyDescent="0.25">
      <c r="BF543">
        <v>540</v>
      </c>
      <c r="BG543">
        <v>190</v>
      </c>
      <c r="BH543" t="s">
        <v>11</v>
      </c>
      <c r="BI543" t="s">
        <v>15</v>
      </c>
      <c r="BJ543" t="s">
        <v>52</v>
      </c>
      <c r="BK543">
        <v>2</v>
      </c>
      <c r="BL543" s="254">
        <v>17.541085318269101</v>
      </c>
      <c r="BM543" s="81">
        <v>3.6935477819796101</v>
      </c>
      <c r="BN543" s="81">
        <v>2.21612866918777</v>
      </c>
      <c r="BO543" s="81">
        <v>17.541085318269101</v>
      </c>
      <c r="BP543" s="81">
        <v>3.6935477819796101</v>
      </c>
      <c r="BQ543" s="81">
        <v>2.21612866918777</v>
      </c>
      <c r="BR543" s="81">
        <v>17.541085318269101</v>
      </c>
      <c r="BS543" s="81">
        <v>3.6935477819796101</v>
      </c>
      <c r="BT543" s="81">
        <v>2.21612866918777</v>
      </c>
      <c r="BU543" s="81">
        <v>1000.78560000862</v>
      </c>
      <c r="BV543" s="81">
        <f t="shared" si="60"/>
        <v>300.23568000258598</v>
      </c>
      <c r="BW543">
        <f t="shared" si="61"/>
        <v>25.058693311813002</v>
      </c>
      <c r="BX543" s="255">
        <f t="shared" si="62"/>
        <v>8.3463408851330287E-2</v>
      </c>
      <c r="BY543" s="255"/>
    </row>
    <row r="544" spans="58:77" x14ac:dyDescent="0.25">
      <c r="BF544">
        <v>541</v>
      </c>
      <c r="BG544">
        <v>190</v>
      </c>
      <c r="BH544" t="s">
        <v>11</v>
      </c>
      <c r="BI544" t="s">
        <v>15</v>
      </c>
      <c r="BJ544" t="s">
        <v>61</v>
      </c>
      <c r="BK544">
        <v>1</v>
      </c>
      <c r="BL544" s="254">
        <v>5.0702128109288198</v>
      </c>
      <c r="BM544" s="81">
        <v>1.0385535287140999</v>
      </c>
      <c r="BN544" s="81">
        <v>0.62313211722846296</v>
      </c>
      <c r="BO544" s="81">
        <v>5.0702128109288198</v>
      </c>
      <c r="BP544" s="81">
        <v>1.0385535287140999</v>
      </c>
      <c r="BQ544" s="81">
        <v>0.62313211722846296</v>
      </c>
      <c r="BR544" s="81">
        <v>5.0702128109288198</v>
      </c>
      <c r="BS544" s="81">
        <v>1.0385535287140999</v>
      </c>
      <c r="BT544" s="81">
        <v>0.62313211722846296</v>
      </c>
      <c r="BU544" s="81">
        <v>234.552149993151</v>
      </c>
      <c r="BV544" s="81">
        <f t="shared" si="60"/>
        <v>70.365644997945296</v>
      </c>
      <c r="BW544">
        <f t="shared" si="61"/>
        <v>7.2431611584697428</v>
      </c>
      <c r="BX544" s="255">
        <f t="shared" si="62"/>
        <v>0.10293604441032618</v>
      </c>
      <c r="BY544" s="255"/>
    </row>
    <row r="545" spans="58:77" x14ac:dyDescent="0.25">
      <c r="BF545">
        <v>542</v>
      </c>
      <c r="BG545">
        <v>190</v>
      </c>
      <c r="BH545" t="s">
        <v>11</v>
      </c>
      <c r="BI545" t="s">
        <v>15</v>
      </c>
      <c r="BJ545" t="s">
        <v>65</v>
      </c>
      <c r="BK545">
        <v>2</v>
      </c>
      <c r="BL545" s="254">
        <v>8.59089229919398</v>
      </c>
      <c r="BM545" s="81">
        <v>1.28308690192965</v>
      </c>
      <c r="BN545" s="81">
        <v>0.76985214115778999</v>
      </c>
      <c r="BO545" s="81">
        <v>8.59089229919398</v>
      </c>
      <c r="BP545" s="81">
        <v>1.28308690192965</v>
      </c>
      <c r="BQ545" s="81">
        <v>0.76985214115778999</v>
      </c>
      <c r="BR545" s="81">
        <v>8.59089229919398</v>
      </c>
      <c r="BS545" s="81">
        <v>1.28308690192965</v>
      </c>
      <c r="BT545" s="81">
        <v>0.76985214115778999</v>
      </c>
      <c r="BU545" s="81">
        <v>504.512549973077</v>
      </c>
      <c r="BV545" s="81">
        <f t="shared" si="60"/>
        <v>151.3537649919231</v>
      </c>
      <c r="BW545">
        <f t="shared" si="61"/>
        <v>12.27270328456283</v>
      </c>
      <c r="BX545" s="255">
        <f t="shared" si="62"/>
        <v>8.108621074089406E-2</v>
      </c>
      <c r="BY545" s="255"/>
    </row>
    <row r="546" spans="58:77" x14ac:dyDescent="0.25">
      <c r="BF546">
        <v>543</v>
      </c>
      <c r="BG546">
        <v>190</v>
      </c>
      <c r="BH546" t="s">
        <v>11</v>
      </c>
      <c r="BI546" t="s">
        <v>15</v>
      </c>
      <c r="BJ546" t="s">
        <v>67</v>
      </c>
      <c r="BK546">
        <v>1</v>
      </c>
      <c r="BL546" s="254">
        <v>3.42708409783322</v>
      </c>
      <c r="BM546" s="81">
        <v>0.55901271171731504</v>
      </c>
      <c r="BN546" s="81">
        <v>0.33540762703038901</v>
      </c>
      <c r="BO546" s="81">
        <v>3.42708409783322</v>
      </c>
      <c r="BP546" s="81">
        <v>0.55901271171731504</v>
      </c>
      <c r="BQ546" s="81">
        <v>0.33540762703038901</v>
      </c>
      <c r="BR546" s="81">
        <v>3.42708409783322</v>
      </c>
      <c r="BS546" s="81">
        <v>0.55901271171731504</v>
      </c>
      <c r="BT546" s="81">
        <v>0.33540762703038901</v>
      </c>
      <c r="BU546" s="81">
        <v>462.09714998642698</v>
      </c>
      <c r="BV546" s="81">
        <f t="shared" si="60"/>
        <v>138.6291449959281</v>
      </c>
      <c r="BW546">
        <f t="shared" si="61"/>
        <v>4.8958344254760284</v>
      </c>
      <c r="BX546" s="255">
        <f t="shared" si="62"/>
        <v>3.5316054395486837E-2</v>
      </c>
      <c r="BY546" s="255"/>
    </row>
    <row r="547" spans="58:77" x14ac:dyDescent="0.25">
      <c r="BF547">
        <v>544</v>
      </c>
      <c r="BG547">
        <v>190</v>
      </c>
      <c r="BH547" t="s">
        <v>11</v>
      </c>
      <c r="BI547" t="s">
        <v>15</v>
      </c>
      <c r="BJ547" t="s">
        <v>69</v>
      </c>
      <c r="BK547">
        <v>1</v>
      </c>
      <c r="BL547" s="254">
        <v>4.6489371077974901</v>
      </c>
      <c r="BM547" s="81">
        <v>1.2858584677905101</v>
      </c>
      <c r="BN547" s="81">
        <v>0.77151508067430996</v>
      </c>
      <c r="BO547" s="81">
        <v>4.6489371077974901</v>
      </c>
      <c r="BP547" s="81">
        <v>1.2858584677905101</v>
      </c>
      <c r="BQ547" s="81">
        <v>0.77151508067430996</v>
      </c>
      <c r="BR547" s="81">
        <v>4.6489371077974901</v>
      </c>
      <c r="BS547" s="81">
        <v>1.2858584677905101</v>
      </c>
      <c r="BT547" s="81">
        <v>0.77151508067430996</v>
      </c>
      <c r="BU547" s="81">
        <v>255.38900000129701</v>
      </c>
      <c r="BV547" s="81">
        <f t="shared" si="60"/>
        <v>76.616700000389102</v>
      </c>
      <c r="BW547">
        <f t="shared" si="61"/>
        <v>6.641338725424986</v>
      </c>
      <c r="BX547" s="255">
        <f t="shared" si="62"/>
        <v>8.6682651763796373E-2</v>
      </c>
      <c r="BY547" s="255"/>
    </row>
    <row r="548" spans="58:77" x14ac:dyDescent="0.25">
      <c r="BF548">
        <v>545</v>
      </c>
      <c r="BG548">
        <v>190</v>
      </c>
      <c r="BH548" t="s">
        <v>11</v>
      </c>
      <c r="BI548" t="s">
        <v>15</v>
      </c>
      <c r="BJ548" t="s">
        <v>71</v>
      </c>
      <c r="BK548">
        <v>1</v>
      </c>
      <c r="BL548" s="254">
        <v>1.9862088360359</v>
      </c>
      <c r="BM548" s="81">
        <v>0.29950599508368803</v>
      </c>
      <c r="BN548" s="81">
        <v>0.17970359705021299</v>
      </c>
      <c r="BO548" s="81">
        <v>1.9862088360359</v>
      </c>
      <c r="BP548" s="81">
        <v>0.29950599508368803</v>
      </c>
      <c r="BQ548" s="81">
        <v>0.17970359705021299</v>
      </c>
      <c r="BR548" s="81">
        <v>1.9862088360359</v>
      </c>
      <c r="BS548" s="81">
        <v>0.29950599508368803</v>
      </c>
      <c r="BT548" s="81">
        <v>0.17970359705021299</v>
      </c>
      <c r="BU548" s="81">
        <v>118.49984999914</v>
      </c>
      <c r="BV548" s="81">
        <f t="shared" si="60"/>
        <v>35.549954999741999</v>
      </c>
      <c r="BW548">
        <f t="shared" si="61"/>
        <v>2.8374411943370004</v>
      </c>
      <c r="BX548" s="255">
        <f t="shared" si="62"/>
        <v>7.9815605796339062E-2</v>
      </c>
      <c r="BY548" s="255"/>
    </row>
    <row r="549" spans="58:77" x14ac:dyDescent="0.25">
      <c r="BF549">
        <v>546</v>
      </c>
      <c r="BG549">
        <v>190</v>
      </c>
      <c r="BH549" t="s">
        <v>11</v>
      </c>
      <c r="BI549" t="s">
        <v>15</v>
      </c>
      <c r="BJ549" t="s">
        <v>73</v>
      </c>
      <c r="BK549">
        <v>1</v>
      </c>
      <c r="BL549" s="254">
        <v>3.2841507475135301</v>
      </c>
      <c r="BM549" s="81">
        <v>0.48195544620532399</v>
      </c>
      <c r="BN549" s="81">
        <v>0.28917326772319402</v>
      </c>
      <c r="BO549" s="81">
        <v>3.2841507475135301</v>
      </c>
      <c r="BP549" s="81">
        <v>0.48195544620532399</v>
      </c>
      <c r="BQ549" s="81">
        <v>0.28917326772319402</v>
      </c>
      <c r="BR549" s="81">
        <v>3.2841507475135301</v>
      </c>
      <c r="BS549" s="81">
        <v>0.48195544620532399</v>
      </c>
      <c r="BT549" s="81">
        <v>0.28917326772319402</v>
      </c>
      <c r="BU549" s="81">
        <v>653.643649985298</v>
      </c>
      <c r="BV549" s="81">
        <f t="shared" si="60"/>
        <v>196.09309499558938</v>
      </c>
      <c r="BW549">
        <f t="shared" si="61"/>
        <v>4.6916439250193287</v>
      </c>
      <c r="BX549" s="255">
        <f t="shared" si="62"/>
        <v>2.3925594754495846E-2</v>
      </c>
      <c r="BY549" s="255"/>
    </row>
    <row r="550" spans="58:77" x14ac:dyDescent="0.25">
      <c r="BF550">
        <v>547</v>
      </c>
      <c r="BG550">
        <v>190</v>
      </c>
      <c r="BH550" t="s">
        <v>12</v>
      </c>
      <c r="BI550" t="s">
        <v>7</v>
      </c>
      <c r="BJ550" t="s">
        <v>44</v>
      </c>
      <c r="BK550">
        <v>14</v>
      </c>
      <c r="BL550" s="254">
        <v>89.672004752237001</v>
      </c>
      <c r="BM550" s="81">
        <v>25.041936896394901</v>
      </c>
      <c r="BN550" s="81">
        <v>15.025162137836899</v>
      </c>
      <c r="BO550" s="81">
        <v>89.672004752237001</v>
      </c>
      <c r="BP550" s="81">
        <v>25.041936896394901</v>
      </c>
      <c r="BQ550" s="81">
        <v>15.025162137836899</v>
      </c>
      <c r="BR550" s="81">
        <v>89.672004752237001</v>
      </c>
      <c r="BS550" s="81">
        <v>25.041936896394901</v>
      </c>
      <c r="BT550" s="81">
        <v>15.025162137836899</v>
      </c>
      <c r="BU550" s="81">
        <v>3108.55699998912</v>
      </c>
      <c r="BV550" s="81">
        <f t="shared" si="60"/>
        <v>932.56709999673592</v>
      </c>
      <c r="BW550">
        <f t="shared" si="61"/>
        <v>128.10286393176716</v>
      </c>
      <c r="BX550" s="255">
        <f t="shared" si="62"/>
        <v>0.13736584094829801</v>
      </c>
      <c r="BY550" s="255"/>
    </row>
    <row r="551" spans="58:77" x14ac:dyDescent="0.25">
      <c r="BF551">
        <v>548</v>
      </c>
      <c r="BG551">
        <v>190</v>
      </c>
      <c r="BH551" t="s">
        <v>12</v>
      </c>
      <c r="BI551" t="s">
        <v>7</v>
      </c>
      <c r="BJ551" t="s">
        <v>52</v>
      </c>
      <c r="BK551">
        <v>26</v>
      </c>
      <c r="BL551" s="254">
        <v>147.30496540520701</v>
      </c>
      <c r="BM551" s="81">
        <v>31.017346895880301</v>
      </c>
      <c r="BN551" s="81">
        <v>18.610408137528101</v>
      </c>
      <c r="BO551" s="81">
        <v>147.30496540520701</v>
      </c>
      <c r="BP551" s="81">
        <v>31.017346895880301</v>
      </c>
      <c r="BQ551" s="81">
        <v>18.610408137528101</v>
      </c>
      <c r="BR551" s="81">
        <v>147.30496540520701</v>
      </c>
      <c r="BS551" s="81">
        <v>31.017346895880301</v>
      </c>
      <c r="BT551" s="81">
        <v>18.610408137528101</v>
      </c>
      <c r="BU551" s="81">
        <v>8432.0867499987107</v>
      </c>
      <c r="BV551" s="81">
        <f t="shared" si="60"/>
        <v>2529.626024999613</v>
      </c>
      <c r="BW551">
        <f t="shared" si="61"/>
        <v>210.43566486458147</v>
      </c>
      <c r="BX551" s="255">
        <f t="shared" si="62"/>
        <v>8.3188448721234862E-2</v>
      </c>
      <c r="BY551" s="255"/>
    </row>
    <row r="552" spans="58:77" x14ac:dyDescent="0.25">
      <c r="BF552">
        <v>549</v>
      </c>
      <c r="BG552">
        <v>190</v>
      </c>
      <c r="BH552" t="s">
        <v>12</v>
      </c>
      <c r="BI552" t="s">
        <v>7</v>
      </c>
      <c r="BJ552" t="s">
        <v>61</v>
      </c>
      <c r="BK552">
        <v>3</v>
      </c>
      <c r="BL552" s="254">
        <v>15.582162647380301</v>
      </c>
      <c r="BM552" s="81">
        <v>3.1917614912636001</v>
      </c>
      <c r="BN552" s="81">
        <v>1.9150568947581601</v>
      </c>
      <c r="BO552" s="81">
        <v>15.582162647380301</v>
      </c>
      <c r="BP552" s="81">
        <v>3.1917614912636001</v>
      </c>
      <c r="BQ552" s="81">
        <v>1.9150568947581601</v>
      </c>
      <c r="BR552" s="81">
        <v>15.582162647380301</v>
      </c>
      <c r="BS552" s="81">
        <v>3.1917614912636001</v>
      </c>
      <c r="BT552" s="81">
        <v>1.9150568947581601</v>
      </c>
      <c r="BU552" s="81">
        <v>678.28355000670899</v>
      </c>
      <c r="BV552" s="81">
        <f t="shared" si="60"/>
        <v>203.4850650020127</v>
      </c>
      <c r="BW552">
        <f t="shared" si="61"/>
        <v>22.260232353400433</v>
      </c>
      <c r="BX552" s="255">
        <f t="shared" si="62"/>
        <v>0.10939491973614994</v>
      </c>
      <c r="BY552" s="255"/>
    </row>
    <row r="553" spans="58:77" x14ac:dyDescent="0.25">
      <c r="BF553">
        <v>550</v>
      </c>
      <c r="BG553">
        <v>190</v>
      </c>
      <c r="BH553" t="s">
        <v>12</v>
      </c>
      <c r="BI553" t="s">
        <v>7</v>
      </c>
      <c r="BJ553" t="s">
        <v>63</v>
      </c>
      <c r="BK553">
        <v>5</v>
      </c>
      <c r="BL553" s="254">
        <v>94.236774972986495</v>
      </c>
      <c r="BM553" s="81">
        <v>15.942853026756</v>
      </c>
      <c r="BN553" s="81">
        <v>9.5657118160536392</v>
      </c>
      <c r="BO553" s="81">
        <v>94.236774972986495</v>
      </c>
      <c r="BP553" s="81">
        <v>15.942853026756</v>
      </c>
      <c r="BQ553" s="81">
        <v>9.5657118160536392</v>
      </c>
      <c r="BR553" s="81">
        <v>94.236774972986495</v>
      </c>
      <c r="BS553" s="81">
        <v>15.942853026756</v>
      </c>
      <c r="BT553" s="81">
        <v>9.5657118160536392</v>
      </c>
      <c r="BU553" s="81">
        <v>2754.7887999920899</v>
      </c>
      <c r="BV553" s="81">
        <f t="shared" si="60"/>
        <v>826.43663999762691</v>
      </c>
      <c r="BW553">
        <f t="shared" si="61"/>
        <v>134.62396424712358</v>
      </c>
      <c r="BX553" s="255">
        <f t="shared" si="62"/>
        <v>0.16289689702952928</v>
      </c>
      <c r="BY553" s="255"/>
    </row>
    <row r="554" spans="58:77" x14ac:dyDescent="0.25">
      <c r="BF554">
        <v>551</v>
      </c>
      <c r="BG554">
        <v>190</v>
      </c>
      <c r="BH554" t="s">
        <v>12</v>
      </c>
      <c r="BI554" t="s">
        <v>7</v>
      </c>
      <c r="BJ554" t="s">
        <v>65</v>
      </c>
      <c r="BK554">
        <v>7</v>
      </c>
      <c r="BL554" s="254">
        <v>20.429141887483201</v>
      </c>
      <c r="BM554" s="81">
        <v>3.0511806527887</v>
      </c>
      <c r="BN554" s="81">
        <v>1.8307083916732201</v>
      </c>
      <c r="BO554" s="81">
        <v>20.429141887483201</v>
      </c>
      <c r="BP554" s="81">
        <v>3.0511806527887</v>
      </c>
      <c r="BQ554" s="81">
        <v>1.8307083916732201</v>
      </c>
      <c r="BR554" s="81">
        <v>20.429141887483201</v>
      </c>
      <c r="BS554" s="81">
        <v>3.0511806527887</v>
      </c>
      <c r="BT554" s="81">
        <v>1.8307083916732201</v>
      </c>
      <c r="BU554" s="81">
        <v>1440.44065006561</v>
      </c>
      <c r="BV554" s="81">
        <f t="shared" si="60"/>
        <v>432.13219501968302</v>
      </c>
      <c r="BW554">
        <f t="shared" si="61"/>
        <v>29.184488410690289</v>
      </c>
      <c r="BX554" s="255">
        <f t="shared" si="62"/>
        <v>6.7536019641769515E-2</v>
      </c>
      <c r="BY554" s="255"/>
    </row>
    <row r="555" spans="58:77" x14ac:dyDescent="0.25">
      <c r="BF555">
        <v>552</v>
      </c>
      <c r="BG555">
        <v>190</v>
      </c>
      <c r="BH555" t="s">
        <v>12</v>
      </c>
      <c r="BI555" t="s">
        <v>7</v>
      </c>
      <c r="BJ555" t="s">
        <v>67</v>
      </c>
      <c r="BK555">
        <v>3</v>
      </c>
      <c r="BL555" s="254">
        <v>6.6083435979315803</v>
      </c>
      <c r="BM555" s="81">
        <v>1.07792746521018</v>
      </c>
      <c r="BN555" s="81">
        <v>0.64675647912610801</v>
      </c>
      <c r="BO555" s="81">
        <v>6.6083435979315803</v>
      </c>
      <c r="BP555" s="81">
        <v>1.07792746521018</v>
      </c>
      <c r="BQ555" s="81">
        <v>0.64675647912610801</v>
      </c>
      <c r="BR555" s="81">
        <v>6.6083435979315803</v>
      </c>
      <c r="BS555" s="81">
        <v>1.07792746521018</v>
      </c>
      <c r="BT555" s="81">
        <v>0.64675647912610801</v>
      </c>
      <c r="BU555" s="81">
        <v>559.30399998958103</v>
      </c>
      <c r="BV555" s="81">
        <f t="shared" si="60"/>
        <v>167.7911999968743</v>
      </c>
      <c r="BW555">
        <f t="shared" si="61"/>
        <v>9.4404908541879724</v>
      </c>
      <c r="BX555" s="255">
        <f t="shared" si="62"/>
        <v>5.6263325218270294E-2</v>
      </c>
      <c r="BY555" s="255"/>
    </row>
    <row r="556" spans="58:77" x14ac:dyDescent="0.25">
      <c r="BF556">
        <v>553</v>
      </c>
      <c r="BG556">
        <v>190</v>
      </c>
      <c r="BH556" t="s">
        <v>12</v>
      </c>
      <c r="BI556" t="s">
        <v>7</v>
      </c>
      <c r="BJ556" t="s">
        <v>69</v>
      </c>
      <c r="BK556">
        <v>6</v>
      </c>
      <c r="BL556" s="254">
        <v>8.1931762889896493</v>
      </c>
      <c r="BM556" s="81">
        <v>2.2661664085813</v>
      </c>
      <c r="BN556" s="81">
        <v>1.3596998451487801</v>
      </c>
      <c r="BO556" s="81">
        <v>8.1931762889896493</v>
      </c>
      <c r="BP556" s="81">
        <v>2.2661664085813</v>
      </c>
      <c r="BQ556" s="81">
        <v>1.3596998451487801</v>
      </c>
      <c r="BR556" s="81">
        <v>8.1931762889896493</v>
      </c>
      <c r="BS556" s="81">
        <v>2.2661664085813</v>
      </c>
      <c r="BT556" s="81">
        <v>1.3596998451487801</v>
      </c>
      <c r="BU556" s="81">
        <v>580.35614998877202</v>
      </c>
      <c r="BV556" s="81">
        <f t="shared" si="60"/>
        <v>174.10684499663159</v>
      </c>
      <c r="BW556">
        <f t="shared" si="61"/>
        <v>11.704537555699499</v>
      </c>
      <c r="BX556" s="255">
        <f t="shared" si="62"/>
        <v>6.7226176868152104E-2</v>
      </c>
      <c r="BY556" s="255"/>
    </row>
    <row r="557" spans="58:77" x14ac:dyDescent="0.25">
      <c r="BF557">
        <v>554</v>
      </c>
      <c r="BG557">
        <v>190</v>
      </c>
      <c r="BH557" t="s">
        <v>12</v>
      </c>
      <c r="BI557" t="s">
        <v>7</v>
      </c>
      <c r="BJ557" t="s">
        <v>71</v>
      </c>
      <c r="BK557">
        <v>12</v>
      </c>
      <c r="BL557" s="254">
        <v>21.034277181626098</v>
      </c>
      <c r="BM557" s="81">
        <v>3.1718175872797101</v>
      </c>
      <c r="BN557" s="81">
        <v>1.9030905523678201</v>
      </c>
      <c r="BO557" s="81">
        <v>21.034277181626098</v>
      </c>
      <c r="BP557" s="81">
        <v>3.1718175872797101</v>
      </c>
      <c r="BQ557" s="81">
        <v>1.9030905523678201</v>
      </c>
      <c r="BR557" s="81">
        <v>21.034277181626098</v>
      </c>
      <c r="BS557" s="81">
        <v>3.1718175872797101</v>
      </c>
      <c r="BT557" s="81">
        <v>1.9030905523678201</v>
      </c>
      <c r="BU557" s="81">
        <v>3031.2437000415698</v>
      </c>
      <c r="BV557" s="81">
        <f t="shared" si="60"/>
        <v>909.37311001247087</v>
      </c>
      <c r="BW557">
        <f t="shared" si="61"/>
        <v>30.048967402323001</v>
      </c>
      <c r="BX557" s="255">
        <f t="shared" si="62"/>
        <v>3.3043606712662661E-2</v>
      </c>
      <c r="BY557" s="255"/>
    </row>
    <row r="558" spans="58:77" x14ac:dyDescent="0.25">
      <c r="BF558">
        <v>555</v>
      </c>
      <c r="BG558">
        <v>190</v>
      </c>
      <c r="BH558" t="s">
        <v>12</v>
      </c>
      <c r="BI558" t="s">
        <v>7</v>
      </c>
      <c r="BJ558" t="s">
        <v>73</v>
      </c>
      <c r="BK558">
        <v>11</v>
      </c>
      <c r="BL558" s="254">
        <v>12.0575248872996</v>
      </c>
      <c r="BM558" s="81">
        <v>1.76946499535383</v>
      </c>
      <c r="BN558" s="81">
        <v>1.06167899721229</v>
      </c>
      <c r="BO558" s="81">
        <v>12.0575248872996</v>
      </c>
      <c r="BP558" s="81">
        <v>1.76946499535383</v>
      </c>
      <c r="BQ558" s="81">
        <v>1.06167899721229</v>
      </c>
      <c r="BR558" s="81">
        <v>12.0575248872996</v>
      </c>
      <c r="BS558" s="81">
        <v>1.76946499535383</v>
      </c>
      <c r="BT558" s="81">
        <v>1.06167899721229</v>
      </c>
      <c r="BU558" s="81">
        <v>1786.9059500262499</v>
      </c>
      <c r="BV558" s="81">
        <f t="shared" si="60"/>
        <v>536.07178500787495</v>
      </c>
      <c r="BW558">
        <f t="shared" si="61"/>
        <v>17.225035553285142</v>
      </c>
      <c r="BX558" s="255">
        <f t="shared" si="62"/>
        <v>3.213195701585396E-2</v>
      </c>
      <c r="BY558" s="255"/>
    </row>
    <row r="559" spans="58:77" x14ac:dyDescent="0.25">
      <c r="BF559">
        <v>556</v>
      </c>
      <c r="BG559">
        <v>190</v>
      </c>
      <c r="BH559" t="s">
        <v>12</v>
      </c>
      <c r="BI559" t="s">
        <v>15</v>
      </c>
      <c r="BJ559" t="s">
        <v>44</v>
      </c>
      <c r="BK559">
        <v>32</v>
      </c>
      <c r="BL559" s="254">
        <v>454.81921879909402</v>
      </c>
      <c r="BM559" s="81">
        <v>127.013488857574</v>
      </c>
      <c r="BN559" s="81">
        <v>76.208093314544399</v>
      </c>
      <c r="BO559" s="81">
        <v>454.81921879909402</v>
      </c>
      <c r="BP559" s="81">
        <v>127.013488857574</v>
      </c>
      <c r="BQ559" s="81">
        <v>76.208093314544399</v>
      </c>
      <c r="BR559" s="81">
        <v>454.81921879909402</v>
      </c>
      <c r="BS559" s="81">
        <v>127.013488857574</v>
      </c>
      <c r="BT559" s="81">
        <v>76.208093314544399</v>
      </c>
      <c r="BU559" s="81">
        <v>19302.628249872199</v>
      </c>
      <c r="BV559" s="81">
        <f t="shared" si="60"/>
        <v>5790.7884749616596</v>
      </c>
      <c r="BW559">
        <f t="shared" si="61"/>
        <v>649.7417411415629</v>
      </c>
      <c r="BX559" s="255">
        <f t="shared" si="62"/>
        <v>0.11220263768067694</v>
      </c>
      <c r="BY559" s="255"/>
    </row>
    <row r="560" spans="58:77" x14ac:dyDescent="0.25">
      <c r="BF560">
        <v>557</v>
      </c>
      <c r="BG560">
        <v>190</v>
      </c>
      <c r="BH560" t="s">
        <v>12</v>
      </c>
      <c r="BI560" t="s">
        <v>15</v>
      </c>
      <c r="BJ560" t="s">
        <v>52</v>
      </c>
      <c r="BK560">
        <v>92</v>
      </c>
      <c r="BL560" s="254">
        <v>548.01462257562503</v>
      </c>
      <c r="BM560" s="81">
        <v>115.39298492542299</v>
      </c>
      <c r="BN560" s="81">
        <v>69.235790955253904</v>
      </c>
      <c r="BO560" s="81">
        <v>548.01462257562503</v>
      </c>
      <c r="BP560" s="81">
        <v>115.39298492542299</v>
      </c>
      <c r="BQ560" s="81">
        <v>69.235790955253904</v>
      </c>
      <c r="BR560" s="81">
        <v>548.01462257562503</v>
      </c>
      <c r="BS560" s="81">
        <v>115.39298492542299</v>
      </c>
      <c r="BT560" s="81">
        <v>69.235790955253904</v>
      </c>
      <c r="BU560" s="81">
        <v>32910.327349988504</v>
      </c>
      <c r="BV560" s="81">
        <f t="shared" si="60"/>
        <v>9873.0982049965514</v>
      </c>
      <c r="BW560">
        <f t="shared" si="61"/>
        <v>782.87803225089294</v>
      </c>
      <c r="BX560" s="255">
        <f t="shared" si="62"/>
        <v>7.9294059067972822E-2</v>
      </c>
      <c r="BY560" s="255"/>
    </row>
    <row r="561" spans="58:77" x14ac:dyDescent="0.25">
      <c r="BF561">
        <v>558</v>
      </c>
      <c r="BG561">
        <v>190</v>
      </c>
      <c r="BH561" t="s">
        <v>12</v>
      </c>
      <c r="BI561" t="s">
        <v>15</v>
      </c>
      <c r="BJ561" t="s">
        <v>61</v>
      </c>
      <c r="BK561">
        <v>26</v>
      </c>
      <c r="BL561" s="254">
        <v>109.62149767077101</v>
      </c>
      <c r="BM561" s="81">
        <v>22.454243534611798</v>
      </c>
      <c r="BN561" s="81">
        <v>13.472546120767101</v>
      </c>
      <c r="BO561" s="81">
        <v>109.62149767077101</v>
      </c>
      <c r="BP561" s="81">
        <v>22.454243534611798</v>
      </c>
      <c r="BQ561" s="81">
        <v>13.472546120767101</v>
      </c>
      <c r="BR561" s="81">
        <v>109.62149767077101</v>
      </c>
      <c r="BS561" s="81">
        <v>22.454243534611798</v>
      </c>
      <c r="BT561" s="81">
        <v>13.472546120767101</v>
      </c>
      <c r="BU561" s="81">
        <v>6940.8230999691004</v>
      </c>
      <c r="BV561" s="81">
        <f t="shared" si="60"/>
        <v>2082.2469299907302</v>
      </c>
      <c r="BW561">
        <f t="shared" si="61"/>
        <v>156.60213952967288</v>
      </c>
      <c r="BX561" s="255">
        <f t="shared" si="62"/>
        <v>7.5208246089415551E-2</v>
      </c>
      <c r="BY561" s="255"/>
    </row>
    <row r="562" spans="58:77" x14ac:dyDescent="0.25">
      <c r="BF562">
        <v>559</v>
      </c>
      <c r="BG562">
        <v>190</v>
      </c>
      <c r="BH562" t="s">
        <v>12</v>
      </c>
      <c r="BI562" t="s">
        <v>15</v>
      </c>
      <c r="BJ562" t="s">
        <v>63</v>
      </c>
      <c r="BK562">
        <v>27</v>
      </c>
      <c r="BL562" s="254">
        <v>170.581499111608</v>
      </c>
      <c r="BM562" s="81">
        <v>28.8587525432579</v>
      </c>
      <c r="BN562" s="81">
        <v>17.3152515259547</v>
      </c>
      <c r="BO562" s="81">
        <v>170.581499111608</v>
      </c>
      <c r="BP562" s="81">
        <v>28.8587525432579</v>
      </c>
      <c r="BQ562" s="81">
        <v>17.3152515259547</v>
      </c>
      <c r="BR562" s="81">
        <v>170.581499111608</v>
      </c>
      <c r="BS562" s="81">
        <v>28.8587525432579</v>
      </c>
      <c r="BT562" s="81">
        <v>17.3152515259547</v>
      </c>
      <c r="BU562" s="81">
        <v>18242.938449875299</v>
      </c>
      <c r="BV562" s="81">
        <f t="shared" si="60"/>
        <v>5472.8815349625893</v>
      </c>
      <c r="BW562">
        <f t="shared" si="61"/>
        <v>243.68785587372574</v>
      </c>
      <c r="BX562" s="255">
        <f t="shared" si="62"/>
        <v>4.4526426219344703E-2</v>
      </c>
      <c r="BY562" s="255"/>
    </row>
    <row r="563" spans="58:77" x14ac:dyDescent="0.25">
      <c r="BF563">
        <v>560</v>
      </c>
      <c r="BG563">
        <v>190</v>
      </c>
      <c r="BH563" t="s">
        <v>12</v>
      </c>
      <c r="BI563" t="s">
        <v>15</v>
      </c>
      <c r="BJ563" t="s">
        <v>65</v>
      </c>
      <c r="BK563">
        <v>42</v>
      </c>
      <c r="BL563" s="254">
        <v>250.699419075078</v>
      </c>
      <c r="BM563" s="81">
        <v>37.443041972110997</v>
      </c>
      <c r="BN563" s="81">
        <v>22.465825183266599</v>
      </c>
      <c r="BO563" s="81">
        <v>250.699419075078</v>
      </c>
      <c r="BP563" s="81">
        <v>37.443041972110997</v>
      </c>
      <c r="BQ563" s="81">
        <v>22.465825183266599</v>
      </c>
      <c r="BR563" s="81">
        <v>250.699419075078</v>
      </c>
      <c r="BS563" s="81">
        <v>37.443041972110997</v>
      </c>
      <c r="BT563" s="81">
        <v>22.465825183266599</v>
      </c>
      <c r="BU563" s="81">
        <v>34154.079750016099</v>
      </c>
      <c r="BV563" s="81">
        <f t="shared" si="60"/>
        <v>10246.22392500483</v>
      </c>
      <c r="BW563">
        <f t="shared" si="61"/>
        <v>358.14202725011143</v>
      </c>
      <c r="BX563" s="255">
        <f t="shared" si="62"/>
        <v>3.4953562392493059E-2</v>
      </c>
      <c r="BY563" s="255"/>
    </row>
    <row r="564" spans="58:77" x14ac:dyDescent="0.25">
      <c r="BF564">
        <v>561</v>
      </c>
      <c r="BG564">
        <v>190</v>
      </c>
      <c r="BH564" t="s">
        <v>12</v>
      </c>
      <c r="BI564" t="s">
        <v>15</v>
      </c>
      <c r="BJ564" t="s">
        <v>67</v>
      </c>
      <c r="BK564">
        <v>18</v>
      </c>
      <c r="BL564" s="254">
        <v>86.703781648135106</v>
      </c>
      <c r="BM564" s="81">
        <v>14.1427857361055</v>
      </c>
      <c r="BN564" s="81">
        <v>8.4856714416633405</v>
      </c>
      <c r="BO564" s="81">
        <v>86.703781648135106</v>
      </c>
      <c r="BP564" s="81">
        <v>14.1427857361055</v>
      </c>
      <c r="BQ564" s="81">
        <v>8.4856714416633405</v>
      </c>
      <c r="BR564" s="81">
        <v>86.703781648135106</v>
      </c>
      <c r="BS564" s="81">
        <v>14.1427857361055</v>
      </c>
      <c r="BT564" s="81">
        <v>8.4856714416633405</v>
      </c>
      <c r="BU564" s="81">
        <v>12867.0181000013</v>
      </c>
      <c r="BV564" s="81">
        <f t="shared" si="60"/>
        <v>3860.1054300003898</v>
      </c>
      <c r="BW564">
        <f t="shared" si="61"/>
        <v>123.86254521162159</v>
      </c>
      <c r="BX564" s="255">
        <f t="shared" si="62"/>
        <v>3.2087865851790763E-2</v>
      </c>
      <c r="BY564" s="255"/>
    </row>
    <row r="565" spans="58:77" x14ac:dyDescent="0.25">
      <c r="BF565">
        <v>562</v>
      </c>
      <c r="BG565">
        <v>190</v>
      </c>
      <c r="BH565" t="s">
        <v>12</v>
      </c>
      <c r="BI565" t="s">
        <v>15</v>
      </c>
      <c r="BJ565" t="s">
        <v>69</v>
      </c>
      <c r="BK565">
        <v>59</v>
      </c>
      <c r="BL565" s="254">
        <v>230.52897704507399</v>
      </c>
      <c r="BM565" s="81">
        <v>63.762453724595701</v>
      </c>
      <c r="BN565" s="81">
        <v>38.257472234757401</v>
      </c>
      <c r="BO565" s="81">
        <v>230.52897704507399</v>
      </c>
      <c r="BP565" s="81">
        <v>63.762453724595701</v>
      </c>
      <c r="BQ565" s="81">
        <v>38.257472234757401</v>
      </c>
      <c r="BR565" s="81">
        <v>230.52897704507399</v>
      </c>
      <c r="BS565" s="81">
        <v>63.762453724595701</v>
      </c>
      <c r="BT565" s="81">
        <v>38.257472234757401</v>
      </c>
      <c r="BU565" s="81">
        <v>27179.1719000228</v>
      </c>
      <c r="BV565" s="81">
        <f t="shared" si="60"/>
        <v>8153.7515700068398</v>
      </c>
      <c r="BW565">
        <f t="shared" si="61"/>
        <v>329.32711006439143</v>
      </c>
      <c r="BX565" s="255">
        <f t="shared" si="62"/>
        <v>4.0389642391829114E-2</v>
      </c>
      <c r="BY565" s="255"/>
    </row>
    <row r="566" spans="58:77" x14ac:dyDescent="0.25">
      <c r="BF566">
        <v>563</v>
      </c>
      <c r="BG566">
        <v>190</v>
      </c>
      <c r="BH566" t="s">
        <v>12</v>
      </c>
      <c r="BI566" t="s">
        <v>15</v>
      </c>
      <c r="BJ566" t="s">
        <v>71</v>
      </c>
      <c r="BK566">
        <v>41</v>
      </c>
      <c r="BL566" s="254">
        <v>62.896613141137003</v>
      </c>
      <c r="BM566" s="81">
        <v>9.4843565109834493</v>
      </c>
      <c r="BN566" s="81">
        <v>5.6906139065900598</v>
      </c>
      <c r="BO566" s="81">
        <v>62.896613141137003</v>
      </c>
      <c r="BP566" s="81">
        <v>9.4843565109834493</v>
      </c>
      <c r="BQ566" s="81">
        <v>5.6906139065900598</v>
      </c>
      <c r="BR566" s="81">
        <v>62.896613141137003</v>
      </c>
      <c r="BS566" s="81">
        <v>9.4843565109834493</v>
      </c>
      <c r="BT566" s="81">
        <v>5.6906139065900598</v>
      </c>
      <c r="BU566" s="81">
        <v>5742.8791000355004</v>
      </c>
      <c r="BV566" s="81">
        <f t="shared" si="60"/>
        <v>1722.86373001065</v>
      </c>
      <c r="BW566">
        <f t="shared" si="61"/>
        <v>89.852304487338586</v>
      </c>
      <c r="BX566" s="255">
        <f t="shared" si="62"/>
        <v>5.2152879489072046E-2</v>
      </c>
      <c r="BY566" s="255"/>
    </row>
    <row r="567" spans="58:77" x14ac:dyDescent="0.25">
      <c r="BF567">
        <v>564</v>
      </c>
      <c r="BG567">
        <v>190</v>
      </c>
      <c r="BH567" t="s">
        <v>12</v>
      </c>
      <c r="BI567" t="s">
        <v>15</v>
      </c>
      <c r="BJ567" t="s">
        <v>73</v>
      </c>
      <c r="BK567">
        <v>26</v>
      </c>
      <c r="BL567" s="254">
        <v>30.698990082709798</v>
      </c>
      <c r="BM567" s="81">
        <v>4.50513590905262</v>
      </c>
      <c r="BN567" s="81">
        <v>2.7030815454315702</v>
      </c>
      <c r="BO567" s="81">
        <v>30.698990082709798</v>
      </c>
      <c r="BP567" s="81">
        <v>4.50513590905262</v>
      </c>
      <c r="BQ567" s="81">
        <v>2.7030815454315702</v>
      </c>
      <c r="BR567" s="81">
        <v>30.698990082709798</v>
      </c>
      <c r="BS567" s="81">
        <v>4.50513590905262</v>
      </c>
      <c r="BT567" s="81">
        <v>2.7030815454315702</v>
      </c>
      <c r="BU567" s="81">
        <v>8419.3193999619998</v>
      </c>
      <c r="BV567" s="81">
        <f t="shared" si="60"/>
        <v>2525.7958199885998</v>
      </c>
      <c r="BW567">
        <f t="shared" si="61"/>
        <v>43.855700118156861</v>
      </c>
      <c r="BX567" s="255">
        <f t="shared" si="62"/>
        <v>1.7363121662920009E-2</v>
      </c>
      <c r="BY567" s="255"/>
    </row>
    <row r="568" spans="58:77" x14ac:dyDescent="0.25">
      <c r="BF568">
        <v>565</v>
      </c>
      <c r="BG568">
        <v>190</v>
      </c>
      <c r="BH568" t="s">
        <v>13</v>
      </c>
      <c r="BI568" t="s">
        <v>7</v>
      </c>
      <c r="BJ568" t="s">
        <v>44</v>
      </c>
      <c r="BK568">
        <v>9</v>
      </c>
      <c r="BL568" s="254">
        <v>49.700668095046296</v>
      </c>
      <c r="BM568" s="81">
        <v>13.879482203878901</v>
      </c>
      <c r="BN568" s="81">
        <v>8.3276893223273607</v>
      </c>
      <c r="BO568" s="81">
        <v>49.700668095046296</v>
      </c>
      <c r="BP568" s="81">
        <v>13.879482203878901</v>
      </c>
      <c r="BQ568" s="81">
        <v>8.3276893223273607</v>
      </c>
      <c r="BR568" s="81">
        <v>49.700668095046296</v>
      </c>
      <c r="BS568" s="81">
        <v>13.879482203878901</v>
      </c>
      <c r="BT568" s="81">
        <v>8.3276893223273607</v>
      </c>
      <c r="BU568" s="81">
        <v>2607.5289499751002</v>
      </c>
      <c r="BV568" s="81">
        <f t="shared" si="60"/>
        <v>782.25868499252999</v>
      </c>
      <c r="BW568">
        <f t="shared" si="61"/>
        <v>71.000954421494711</v>
      </c>
      <c r="BX568" s="255">
        <f t="shared" si="62"/>
        <v>9.0764034690356585E-2</v>
      </c>
      <c r="BY568" s="255"/>
    </row>
    <row r="569" spans="58:77" x14ac:dyDescent="0.25">
      <c r="BF569">
        <v>566</v>
      </c>
      <c r="BG569">
        <v>190</v>
      </c>
      <c r="BH569" t="s">
        <v>13</v>
      </c>
      <c r="BI569" t="s">
        <v>7</v>
      </c>
      <c r="BJ569" t="s">
        <v>52</v>
      </c>
      <c r="BK569">
        <v>28</v>
      </c>
      <c r="BL569" s="254">
        <v>222.914822435171</v>
      </c>
      <c r="BM569" s="81">
        <v>46.938175890307399</v>
      </c>
      <c r="BN569" s="81">
        <v>28.1629055341844</v>
      </c>
      <c r="BO569" s="81">
        <v>222.914822435171</v>
      </c>
      <c r="BP569" s="81">
        <v>46.938175890307399</v>
      </c>
      <c r="BQ569" s="81">
        <v>28.1629055341844</v>
      </c>
      <c r="BR569" s="81">
        <v>222.914822435171</v>
      </c>
      <c r="BS569" s="81">
        <v>46.938175890307399</v>
      </c>
      <c r="BT569" s="81">
        <v>28.1629055341844</v>
      </c>
      <c r="BU569" s="81">
        <v>8157.3866000828002</v>
      </c>
      <c r="BV569" s="81">
        <f t="shared" si="60"/>
        <v>2447.2159800248401</v>
      </c>
      <c r="BW569">
        <f t="shared" si="61"/>
        <v>318.44974633595859</v>
      </c>
      <c r="BX569" s="255">
        <f t="shared" si="62"/>
        <v>0.1301273565289183</v>
      </c>
      <c r="BY569" s="255"/>
    </row>
    <row r="570" spans="58:77" x14ac:dyDescent="0.25">
      <c r="BF570">
        <v>567</v>
      </c>
      <c r="BG570">
        <v>190</v>
      </c>
      <c r="BH570" t="s">
        <v>13</v>
      </c>
      <c r="BI570" t="s">
        <v>7</v>
      </c>
      <c r="BJ570" t="s">
        <v>61</v>
      </c>
      <c r="BK570">
        <v>8</v>
      </c>
      <c r="BL570" s="254">
        <v>54.264389696276901</v>
      </c>
      <c r="BM570" s="81">
        <v>11.1152086715393</v>
      </c>
      <c r="BN570" s="81">
        <v>6.6691252029235901</v>
      </c>
      <c r="BO570" s="81">
        <v>54.264389696276901</v>
      </c>
      <c r="BP570" s="81">
        <v>11.1152086715393</v>
      </c>
      <c r="BQ570" s="81">
        <v>6.6691252029235901</v>
      </c>
      <c r="BR570" s="81">
        <v>54.264389696276901</v>
      </c>
      <c r="BS570" s="81">
        <v>11.1152086715393</v>
      </c>
      <c r="BT570" s="81">
        <v>6.6691252029235901</v>
      </c>
      <c r="BU570" s="81">
        <v>1804.6425999846899</v>
      </c>
      <c r="BV570" s="81">
        <f t="shared" si="60"/>
        <v>541.39277999540695</v>
      </c>
      <c r="BW570">
        <f t="shared" si="61"/>
        <v>77.520556708967007</v>
      </c>
      <c r="BX570" s="255">
        <f t="shared" si="62"/>
        <v>0.14318727469846323</v>
      </c>
      <c r="BY570" s="255"/>
    </row>
    <row r="571" spans="58:77" x14ac:dyDescent="0.25">
      <c r="BF571">
        <v>568</v>
      </c>
      <c r="BG571">
        <v>190</v>
      </c>
      <c r="BH571" t="s">
        <v>13</v>
      </c>
      <c r="BI571" t="s">
        <v>7</v>
      </c>
      <c r="BJ571" t="s">
        <v>63</v>
      </c>
      <c r="BK571">
        <v>7</v>
      </c>
      <c r="BL571" s="254">
        <v>21.772973985310902</v>
      </c>
      <c r="BM571" s="81">
        <v>3.6835229590857699</v>
      </c>
      <c r="BN571" s="81">
        <v>2.2101137754514601</v>
      </c>
      <c r="BO571" s="81">
        <v>21.772973985310902</v>
      </c>
      <c r="BP571" s="81">
        <v>3.6835229590857699</v>
      </c>
      <c r="BQ571" s="81">
        <v>2.2101137754514601</v>
      </c>
      <c r="BR571" s="81">
        <v>21.772973985310902</v>
      </c>
      <c r="BS571" s="81">
        <v>3.6835229590857699</v>
      </c>
      <c r="BT571" s="81">
        <v>2.2101137754514601</v>
      </c>
      <c r="BU571" s="81">
        <v>1208.73149998186</v>
      </c>
      <c r="BV571" s="81">
        <f t="shared" si="60"/>
        <v>362.61944999455801</v>
      </c>
      <c r="BW571">
        <f t="shared" si="61"/>
        <v>31.104248550444147</v>
      </c>
      <c r="BX571" s="255">
        <f t="shared" si="62"/>
        <v>8.57765587337109E-2</v>
      </c>
      <c r="BY571" s="255"/>
    </row>
    <row r="572" spans="58:77" x14ac:dyDescent="0.25">
      <c r="BF572">
        <v>569</v>
      </c>
      <c r="BG572">
        <v>190</v>
      </c>
      <c r="BH572" t="s">
        <v>13</v>
      </c>
      <c r="BI572" t="s">
        <v>7</v>
      </c>
      <c r="BJ572" t="s">
        <v>65</v>
      </c>
      <c r="BK572">
        <v>5</v>
      </c>
      <c r="BL572" s="254">
        <v>23.384408838405999</v>
      </c>
      <c r="BM572" s="81">
        <v>3.4925625470525001</v>
      </c>
      <c r="BN572" s="81">
        <v>2.0955375282315001</v>
      </c>
      <c r="BO572" s="81">
        <v>23.384408838405999</v>
      </c>
      <c r="BP572" s="81">
        <v>3.4925625470525001</v>
      </c>
      <c r="BQ572" s="81">
        <v>2.0955375282315001</v>
      </c>
      <c r="BR572" s="81">
        <v>23.384408838405999</v>
      </c>
      <c r="BS572" s="81">
        <v>3.4925625470525001</v>
      </c>
      <c r="BT572" s="81">
        <v>2.0955375282315001</v>
      </c>
      <c r="BU572" s="81">
        <v>849.89369998476104</v>
      </c>
      <c r="BV572" s="81">
        <f t="shared" si="60"/>
        <v>254.96810999542831</v>
      </c>
      <c r="BW572">
        <f t="shared" si="61"/>
        <v>33.406298340580001</v>
      </c>
      <c r="BX572" s="255">
        <f t="shared" si="62"/>
        <v>0.13102147692579669</v>
      </c>
      <c r="BY572" s="255"/>
    </row>
    <row r="573" spans="58:77" x14ac:dyDescent="0.25">
      <c r="BF573">
        <v>570</v>
      </c>
      <c r="BG573">
        <v>190</v>
      </c>
      <c r="BH573" t="s">
        <v>13</v>
      </c>
      <c r="BI573" t="s">
        <v>7</v>
      </c>
      <c r="BJ573" t="s">
        <v>67</v>
      </c>
      <c r="BK573">
        <v>2</v>
      </c>
      <c r="BL573" s="254">
        <v>6.3625190001967002</v>
      </c>
      <c r="BM573" s="81">
        <v>1.03782950698573</v>
      </c>
      <c r="BN573" s="81">
        <v>0.62269770419143899</v>
      </c>
      <c r="BO573" s="81">
        <v>6.3625190001967002</v>
      </c>
      <c r="BP573" s="81">
        <v>1.03782950698573</v>
      </c>
      <c r="BQ573" s="81">
        <v>0.62269770419143899</v>
      </c>
      <c r="BR573" s="81">
        <v>6.3625190001967002</v>
      </c>
      <c r="BS573" s="81">
        <v>1.03782950698573</v>
      </c>
      <c r="BT573" s="81">
        <v>0.62269770419143899</v>
      </c>
      <c r="BU573" s="81">
        <v>380.91874999890501</v>
      </c>
      <c r="BV573" s="81">
        <f t="shared" si="60"/>
        <v>114.27562499967151</v>
      </c>
      <c r="BW573">
        <f t="shared" si="61"/>
        <v>9.0893128574238577</v>
      </c>
      <c r="BX573" s="255">
        <f t="shared" si="62"/>
        <v>7.9538509261708135E-2</v>
      </c>
      <c r="BY573" s="255"/>
    </row>
    <row r="574" spans="58:77" x14ac:dyDescent="0.25">
      <c r="BF574">
        <v>571</v>
      </c>
      <c r="BG574">
        <v>190</v>
      </c>
      <c r="BH574" t="s">
        <v>13</v>
      </c>
      <c r="BI574" t="s">
        <v>7</v>
      </c>
      <c r="BJ574" t="s">
        <v>69</v>
      </c>
      <c r="BK574">
        <v>12</v>
      </c>
      <c r="BL574" s="254">
        <v>63.688904074149796</v>
      </c>
      <c r="BM574" s="81">
        <v>17.6158366329981</v>
      </c>
      <c r="BN574" s="81">
        <v>10.569501979798799</v>
      </c>
      <c r="BO574" s="81">
        <v>63.688904074149796</v>
      </c>
      <c r="BP574" s="81">
        <v>17.6158366329981</v>
      </c>
      <c r="BQ574" s="81">
        <v>10.569501979798799</v>
      </c>
      <c r="BR574" s="81">
        <v>63.688904074149796</v>
      </c>
      <c r="BS574" s="81">
        <v>17.6158366329981</v>
      </c>
      <c r="BT574" s="81">
        <v>10.569501979798799</v>
      </c>
      <c r="BU574" s="81">
        <v>4849.7433999741597</v>
      </c>
      <c r="BV574" s="81">
        <f t="shared" si="60"/>
        <v>1454.9230199922479</v>
      </c>
      <c r="BW574">
        <f t="shared" si="61"/>
        <v>90.984148677356856</v>
      </c>
      <c r="BX574" s="255">
        <f t="shared" si="62"/>
        <v>6.253536951930394E-2</v>
      </c>
      <c r="BY574" s="255"/>
    </row>
    <row r="575" spans="58:77" x14ac:dyDescent="0.25">
      <c r="BF575">
        <v>572</v>
      </c>
      <c r="BG575">
        <v>190</v>
      </c>
      <c r="BH575" t="s">
        <v>13</v>
      </c>
      <c r="BI575" t="s">
        <v>7</v>
      </c>
      <c r="BJ575" t="s">
        <v>71</v>
      </c>
      <c r="BK575">
        <v>7</v>
      </c>
      <c r="BL575" s="254">
        <v>15.205893875881401</v>
      </c>
      <c r="BM575" s="81">
        <v>2.2929393394111801</v>
      </c>
      <c r="BN575" s="81">
        <v>1.37576360364671</v>
      </c>
      <c r="BO575" s="81">
        <v>15.205893875881401</v>
      </c>
      <c r="BP575" s="81">
        <v>2.2929393394111801</v>
      </c>
      <c r="BQ575" s="81">
        <v>1.37576360364671</v>
      </c>
      <c r="BR575" s="81">
        <v>15.205893875881401</v>
      </c>
      <c r="BS575" s="81">
        <v>2.2929393394111801</v>
      </c>
      <c r="BT575" s="81">
        <v>1.37576360364671</v>
      </c>
      <c r="BU575" s="81">
        <v>1643.40955001257</v>
      </c>
      <c r="BV575" s="81">
        <f t="shared" si="60"/>
        <v>493.02286500377096</v>
      </c>
      <c r="BW575">
        <f t="shared" si="61"/>
        <v>21.722705536973432</v>
      </c>
      <c r="BX575" s="255">
        <f t="shared" si="62"/>
        <v>4.4060239552596171E-2</v>
      </c>
      <c r="BY575" s="255"/>
    </row>
    <row r="576" spans="58:77" x14ac:dyDescent="0.25">
      <c r="BF576">
        <v>573</v>
      </c>
      <c r="BG576">
        <v>190</v>
      </c>
      <c r="BH576" t="s">
        <v>13</v>
      </c>
      <c r="BI576" t="s">
        <v>7</v>
      </c>
      <c r="BJ576" t="s">
        <v>73</v>
      </c>
      <c r="BK576">
        <v>4</v>
      </c>
      <c r="BL576" s="254">
        <v>13.1991582423877</v>
      </c>
      <c r="BM576" s="81">
        <v>1.9370018885585301</v>
      </c>
      <c r="BN576" s="81">
        <v>1.1622011331351201</v>
      </c>
      <c r="BO576" s="81">
        <v>13.1991582423877</v>
      </c>
      <c r="BP576" s="81">
        <v>1.9370018885585301</v>
      </c>
      <c r="BQ576" s="81">
        <v>1.1622011331351201</v>
      </c>
      <c r="BR576" s="81">
        <v>13.1991582423877</v>
      </c>
      <c r="BS576" s="81">
        <v>1.9370018885585301</v>
      </c>
      <c r="BT576" s="81">
        <v>1.1622011331351201</v>
      </c>
      <c r="BU576" s="81">
        <v>1890.8556000016399</v>
      </c>
      <c r="BV576" s="81">
        <f t="shared" si="60"/>
        <v>567.256680000492</v>
      </c>
      <c r="BW576">
        <f t="shared" si="61"/>
        <v>18.855940346268145</v>
      </c>
      <c r="BX576" s="255">
        <f t="shared" si="62"/>
        <v>3.3240578755726224E-2</v>
      </c>
      <c r="BY576" s="255"/>
    </row>
    <row r="577" spans="58:77" x14ac:dyDescent="0.25">
      <c r="BF577">
        <v>574</v>
      </c>
      <c r="BG577">
        <v>190</v>
      </c>
      <c r="BH577" t="s">
        <v>13</v>
      </c>
      <c r="BI577" t="s">
        <v>15</v>
      </c>
      <c r="BJ577" t="s">
        <v>44</v>
      </c>
      <c r="BK577">
        <v>10</v>
      </c>
      <c r="BL577" s="254">
        <v>65.348676157597595</v>
      </c>
      <c r="BM577" s="81">
        <v>18.249368117987601</v>
      </c>
      <c r="BN577" s="81">
        <v>10.949620870792501</v>
      </c>
      <c r="BO577" s="81">
        <v>65.348676157597595</v>
      </c>
      <c r="BP577" s="81">
        <v>18.249368117987601</v>
      </c>
      <c r="BQ577" s="81">
        <v>10.949620870792501</v>
      </c>
      <c r="BR577" s="81">
        <v>65.348676157597595</v>
      </c>
      <c r="BS577" s="81">
        <v>18.249368117987601</v>
      </c>
      <c r="BT577" s="81">
        <v>10.949620870792501</v>
      </c>
      <c r="BU577" s="81">
        <v>4687.9935500482798</v>
      </c>
      <c r="BV577" s="81">
        <f t="shared" si="60"/>
        <v>1406.3980650144838</v>
      </c>
      <c r="BW577">
        <f t="shared" si="61"/>
        <v>93.355251653710852</v>
      </c>
      <c r="BX577" s="255">
        <f t="shared" si="62"/>
        <v>6.6378967645088049E-2</v>
      </c>
      <c r="BY577" s="255"/>
    </row>
    <row r="578" spans="58:77" x14ac:dyDescent="0.25">
      <c r="BF578">
        <v>575</v>
      </c>
      <c r="BG578">
        <v>190</v>
      </c>
      <c r="BH578" t="s">
        <v>13</v>
      </c>
      <c r="BI578" t="s">
        <v>15</v>
      </c>
      <c r="BJ578" t="s">
        <v>52</v>
      </c>
      <c r="BK578">
        <v>6</v>
      </c>
      <c r="BL578" s="254">
        <v>28.582684087995101</v>
      </c>
      <c r="BM578" s="81">
        <v>6.0185277878036896</v>
      </c>
      <c r="BN578" s="81">
        <v>3.6111166726822099</v>
      </c>
      <c r="BO578" s="81">
        <v>28.582684087995101</v>
      </c>
      <c r="BP578" s="81">
        <v>6.0185277878036896</v>
      </c>
      <c r="BQ578" s="81">
        <v>3.6111166726822099</v>
      </c>
      <c r="BR578" s="81">
        <v>28.582684087995101</v>
      </c>
      <c r="BS578" s="81">
        <v>6.0185277878036896</v>
      </c>
      <c r="BT578" s="81">
        <v>3.6111166726822099</v>
      </c>
      <c r="BU578" s="81">
        <v>2016.47924998139</v>
      </c>
      <c r="BV578" s="81">
        <f t="shared" si="60"/>
        <v>604.94377499441703</v>
      </c>
      <c r="BW578">
        <f t="shared" si="61"/>
        <v>40.832405839993008</v>
      </c>
      <c r="BX578" s="255">
        <f t="shared" si="62"/>
        <v>6.7497852739074549E-2</v>
      </c>
      <c r="BY578" s="255"/>
    </row>
    <row r="579" spans="58:77" x14ac:dyDescent="0.25">
      <c r="BF579">
        <v>576</v>
      </c>
      <c r="BG579">
        <v>190</v>
      </c>
      <c r="BH579" t="s">
        <v>13</v>
      </c>
      <c r="BI579" t="s">
        <v>15</v>
      </c>
      <c r="BJ579" t="s">
        <v>61</v>
      </c>
      <c r="BK579">
        <v>1</v>
      </c>
      <c r="BL579" s="254">
        <v>5.3324651977009996</v>
      </c>
      <c r="BM579" s="81">
        <v>1.09227181468207</v>
      </c>
      <c r="BN579" s="81">
        <v>0.65536308880924599</v>
      </c>
      <c r="BO579" s="81">
        <v>5.3324651977009996</v>
      </c>
      <c r="BP579" s="81">
        <v>1.09227181468207</v>
      </c>
      <c r="BQ579" s="81">
        <v>0.65536308880924599</v>
      </c>
      <c r="BR579" s="81">
        <v>5.3324651977009996</v>
      </c>
      <c r="BS579" s="81">
        <v>1.09227181468207</v>
      </c>
      <c r="BT579" s="81">
        <v>0.65536308880924599</v>
      </c>
      <c r="BU579" s="81">
        <v>915.83100001130697</v>
      </c>
      <c r="BV579" s="81">
        <f t="shared" si="60"/>
        <v>274.74930000339208</v>
      </c>
      <c r="BW579">
        <f t="shared" si="61"/>
        <v>7.6178074252871424</v>
      </c>
      <c r="BX579" s="255">
        <f t="shared" si="62"/>
        <v>2.7726394299068615E-2</v>
      </c>
      <c r="BY579" s="255"/>
    </row>
    <row r="580" spans="58:77" x14ac:dyDescent="0.25">
      <c r="BF580">
        <v>577</v>
      </c>
      <c r="BG580">
        <v>190</v>
      </c>
      <c r="BH580" t="s">
        <v>13</v>
      </c>
      <c r="BI580" t="s">
        <v>15</v>
      </c>
      <c r="BJ580" t="s">
        <v>63</v>
      </c>
      <c r="BK580">
        <v>2</v>
      </c>
      <c r="BL580" s="254">
        <v>2.82610814068935</v>
      </c>
      <c r="BM580" s="81">
        <v>0.47811723966195602</v>
      </c>
      <c r="BN580" s="81">
        <v>0.28687034379717402</v>
      </c>
      <c r="BO580" s="81">
        <v>2.82610814068935</v>
      </c>
      <c r="BP580" s="81">
        <v>0.47811723966195602</v>
      </c>
      <c r="BQ580" s="81">
        <v>0.28687034379717402</v>
      </c>
      <c r="BR580" s="81">
        <v>2.82610814068935</v>
      </c>
      <c r="BS580" s="81">
        <v>0.47811723966195602</v>
      </c>
      <c r="BT580" s="81">
        <v>0.28687034379717402</v>
      </c>
      <c r="BU580" s="81">
        <v>266.14679999929001</v>
      </c>
      <c r="BV580" s="81">
        <f t="shared" si="60"/>
        <v>79.844039999787</v>
      </c>
      <c r="BW580">
        <f t="shared" si="61"/>
        <v>4.0372973438419288</v>
      </c>
      <c r="BX580" s="255">
        <f t="shared" si="62"/>
        <v>5.05647928618429E-2</v>
      </c>
      <c r="BY580" s="255"/>
    </row>
    <row r="581" spans="58:77" x14ac:dyDescent="0.25">
      <c r="BF581">
        <v>578</v>
      </c>
      <c r="BG581">
        <v>190</v>
      </c>
      <c r="BH581" t="s">
        <v>13</v>
      </c>
      <c r="BI581" t="s">
        <v>15</v>
      </c>
      <c r="BJ581" t="s">
        <v>65</v>
      </c>
      <c r="BK581">
        <v>3</v>
      </c>
      <c r="BL581" s="254">
        <v>56.957615943656101</v>
      </c>
      <c r="BM581" s="81">
        <v>8.5068661597935709</v>
      </c>
      <c r="BN581" s="81">
        <v>5.1041196958761397</v>
      </c>
      <c r="BO581" s="81">
        <v>56.957615943656101</v>
      </c>
      <c r="BP581" s="81">
        <v>8.5068661597935709</v>
      </c>
      <c r="BQ581" s="81">
        <v>5.1041196958761397</v>
      </c>
      <c r="BR581" s="81">
        <v>56.957615943656101</v>
      </c>
      <c r="BS581" s="81">
        <v>8.5068661597935709</v>
      </c>
      <c r="BT581" s="81">
        <v>5.1041196958761397</v>
      </c>
      <c r="BU581" s="81">
        <v>5307.4277999927899</v>
      </c>
      <c r="BV581" s="81">
        <f t="shared" ref="BV581:BV644" si="63">0.3*BU581</f>
        <v>1592.2283399978369</v>
      </c>
      <c r="BW581">
        <f t="shared" ref="BW581:BW644" si="64">BL581/0.7</f>
        <v>81.368022776651586</v>
      </c>
      <c r="BX581" s="255">
        <f t="shared" ref="BX581:BX644" si="65">BW581/BV581</f>
        <v>5.1103237351473173E-2</v>
      </c>
      <c r="BY581" s="255"/>
    </row>
    <row r="582" spans="58:77" x14ac:dyDescent="0.25">
      <c r="BF582">
        <v>579</v>
      </c>
      <c r="BG582">
        <v>190</v>
      </c>
      <c r="BH582" t="s">
        <v>13</v>
      </c>
      <c r="BI582" t="s">
        <v>15</v>
      </c>
      <c r="BJ582" t="s">
        <v>67</v>
      </c>
      <c r="BK582">
        <v>5</v>
      </c>
      <c r="BL582" s="254">
        <v>15.009760732282199</v>
      </c>
      <c r="BM582" s="81">
        <v>2.4483341551163398</v>
      </c>
      <c r="BN582" s="81">
        <v>1.4690004930698</v>
      </c>
      <c r="BO582" s="81">
        <v>15.009760732282199</v>
      </c>
      <c r="BP582" s="81">
        <v>2.4483341551163398</v>
      </c>
      <c r="BQ582" s="81">
        <v>1.4690004930698</v>
      </c>
      <c r="BR582" s="81">
        <v>15.009760732282199</v>
      </c>
      <c r="BS582" s="81">
        <v>2.4483341551163398</v>
      </c>
      <c r="BT582" s="81">
        <v>1.4690004930698</v>
      </c>
      <c r="BU582" s="81">
        <v>1118.15670002253</v>
      </c>
      <c r="BV582" s="81">
        <f t="shared" si="63"/>
        <v>335.447010006759</v>
      </c>
      <c r="BW582">
        <f t="shared" si="64"/>
        <v>21.442515331831714</v>
      </c>
      <c r="BX582" s="255">
        <f t="shared" si="65"/>
        <v>6.3922213321858684E-2</v>
      </c>
      <c r="BY582" s="255"/>
    </row>
    <row r="583" spans="58:77" x14ac:dyDescent="0.25">
      <c r="BF583">
        <v>580</v>
      </c>
      <c r="BG583">
        <v>190</v>
      </c>
      <c r="BH583" t="s">
        <v>13</v>
      </c>
      <c r="BI583" t="s">
        <v>15</v>
      </c>
      <c r="BJ583" t="s">
        <v>69</v>
      </c>
      <c r="BK583">
        <v>18</v>
      </c>
      <c r="BL583" s="254">
        <v>41.073282632257097</v>
      </c>
      <c r="BM583" s="81">
        <v>11.360538344142601</v>
      </c>
      <c r="BN583" s="81">
        <v>6.81632300648557</v>
      </c>
      <c r="BO583" s="81">
        <v>41.073282632257097</v>
      </c>
      <c r="BP583" s="81">
        <v>11.360538344142601</v>
      </c>
      <c r="BQ583" s="81">
        <v>6.81632300648557</v>
      </c>
      <c r="BR583" s="81">
        <v>41.073282632257097</v>
      </c>
      <c r="BS583" s="81">
        <v>11.360538344142601</v>
      </c>
      <c r="BT583" s="81">
        <v>6.81632300648557</v>
      </c>
      <c r="BU583" s="81">
        <v>4880.7107000138203</v>
      </c>
      <c r="BV583" s="81">
        <f t="shared" si="63"/>
        <v>1464.213210004146</v>
      </c>
      <c r="BW583">
        <f t="shared" si="64"/>
        <v>58.676118046081569</v>
      </c>
      <c r="BX583" s="255">
        <f t="shared" si="65"/>
        <v>4.0073479494093227E-2</v>
      </c>
      <c r="BY583" s="255"/>
    </row>
    <row r="584" spans="58:77" x14ac:dyDescent="0.25">
      <c r="BF584">
        <v>581</v>
      </c>
      <c r="BG584">
        <v>190</v>
      </c>
      <c r="BH584" t="s">
        <v>13</v>
      </c>
      <c r="BI584" t="s">
        <v>15</v>
      </c>
      <c r="BJ584" t="s">
        <v>71</v>
      </c>
      <c r="BK584">
        <v>139</v>
      </c>
      <c r="BL584" s="254">
        <v>162.12022614135699</v>
      </c>
      <c r="BM584" s="81">
        <v>24.446563106912699</v>
      </c>
      <c r="BN584" s="81">
        <v>14.667937864147699</v>
      </c>
      <c r="BO584" s="81">
        <v>162.12022614135699</v>
      </c>
      <c r="BP584" s="81">
        <v>24.446563106912699</v>
      </c>
      <c r="BQ584" s="81">
        <v>14.667937864147699</v>
      </c>
      <c r="BR584" s="81">
        <v>162.12022614135699</v>
      </c>
      <c r="BS584" s="81">
        <v>24.446563106912699</v>
      </c>
      <c r="BT584" s="81">
        <v>14.667937864147699</v>
      </c>
      <c r="BU584" s="81">
        <v>15878.9160500178</v>
      </c>
      <c r="BV584" s="81">
        <f t="shared" si="63"/>
        <v>4763.67481500534</v>
      </c>
      <c r="BW584">
        <f t="shared" si="64"/>
        <v>231.60032305908143</v>
      </c>
      <c r="BX584" s="255">
        <f t="shared" si="65"/>
        <v>4.8617995991152012E-2</v>
      </c>
      <c r="BY584" s="255"/>
    </row>
    <row r="585" spans="58:77" x14ac:dyDescent="0.25">
      <c r="BF585">
        <v>582</v>
      </c>
      <c r="BG585">
        <v>190</v>
      </c>
      <c r="BH585" t="s">
        <v>13</v>
      </c>
      <c r="BI585" t="s">
        <v>15</v>
      </c>
      <c r="BJ585" t="s">
        <v>73</v>
      </c>
      <c r="BK585">
        <v>2</v>
      </c>
      <c r="BL585" s="254">
        <v>2.9322774531370799</v>
      </c>
      <c r="BM585" s="81">
        <v>0.43031736268332499</v>
      </c>
      <c r="BN585" s="81">
        <v>0.258190417609995</v>
      </c>
      <c r="BO585" s="81">
        <v>2.9322774531370799</v>
      </c>
      <c r="BP585" s="81">
        <v>0.43031736268332499</v>
      </c>
      <c r="BQ585" s="81">
        <v>0.258190417609995</v>
      </c>
      <c r="BR585" s="81">
        <v>2.9322774531370799</v>
      </c>
      <c r="BS585" s="81">
        <v>0.43031736268332499</v>
      </c>
      <c r="BT585" s="81">
        <v>0.258190417609995</v>
      </c>
      <c r="BU585" s="81">
        <v>360.07859999862802</v>
      </c>
      <c r="BV585" s="81">
        <f t="shared" si="63"/>
        <v>108.02357999958841</v>
      </c>
      <c r="BW585">
        <f t="shared" si="64"/>
        <v>4.1889677901958287</v>
      </c>
      <c r="BX585" s="255">
        <f t="shared" si="65"/>
        <v>3.877827220882505E-2</v>
      </c>
      <c r="BY585" s="255"/>
    </row>
    <row r="586" spans="58:77" x14ac:dyDescent="0.25">
      <c r="BF586">
        <v>583</v>
      </c>
      <c r="BG586">
        <v>190</v>
      </c>
      <c r="BH586" t="s">
        <v>14</v>
      </c>
      <c r="BI586" t="s">
        <v>7</v>
      </c>
      <c r="BJ586" t="s">
        <v>44</v>
      </c>
      <c r="BK586">
        <v>121</v>
      </c>
      <c r="BL586" s="254">
        <v>1057.6864309775599</v>
      </c>
      <c r="BM586" s="81">
        <v>295.37107967972003</v>
      </c>
      <c r="BN586" s="81">
        <v>177.222647807832</v>
      </c>
      <c r="BO586" s="81">
        <v>1057.6864309775599</v>
      </c>
      <c r="BP586" s="81">
        <v>295.37107967972003</v>
      </c>
      <c r="BQ586" s="81">
        <v>177.222647807832</v>
      </c>
      <c r="BR586" s="81">
        <v>1057.6864309775599</v>
      </c>
      <c r="BS586" s="81">
        <v>295.37107967972003</v>
      </c>
      <c r="BT586" s="81">
        <v>177.222647807832</v>
      </c>
      <c r="BU586" s="81">
        <v>40316.818650094399</v>
      </c>
      <c r="BV586" s="81">
        <f t="shared" si="63"/>
        <v>12095.045595028319</v>
      </c>
      <c r="BW586">
        <f t="shared" si="64"/>
        <v>1510.9806156822285</v>
      </c>
      <c r="BX586" s="255">
        <f t="shared" si="65"/>
        <v>0.12492558244702431</v>
      </c>
      <c r="BY586" s="255"/>
    </row>
    <row r="587" spans="58:77" x14ac:dyDescent="0.25">
      <c r="BF587">
        <v>584</v>
      </c>
      <c r="BG587">
        <v>190</v>
      </c>
      <c r="BH587" t="s">
        <v>14</v>
      </c>
      <c r="BI587" t="s">
        <v>7</v>
      </c>
      <c r="BJ587" t="s">
        <v>52</v>
      </c>
      <c r="BK587">
        <v>137</v>
      </c>
      <c r="BL587" s="254">
        <v>752.78609066872502</v>
      </c>
      <c r="BM587" s="81">
        <v>158.510795942524</v>
      </c>
      <c r="BN587" s="81">
        <v>95.106477565514595</v>
      </c>
      <c r="BO587" s="81">
        <v>752.78609066872502</v>
      </c>
      <c r="BP587" s="81">
        <v>158.510795942524</v>
      </c>
      <c r="BQ587" s="81">
        <v>95.106477565514595</v>
      </c>
      <c r="BR587" s="81">
        <v>752.78609066872502</v>
      </c>
      <c r="BS587" s="81">
        <v>158.510795942524</v>
      </c>
      <c r="BT587" s="81">
        <v>95.106477565514595</v>
      </c>
      <c r="BU587" s="81">
        <v>42314.543500258696</v>
      </c>
      <c r="BV587" s="81">
        <f t="shared" si="63"/>
        <v>12694.363050077609</v>
      </c>
      <c r="BW587">
        <f t="shared" si="64"/>
        <v>1075.4087009553216</v>
      </c>
      <c r="BX587" s="255">
        <f t="shared" si="65"/>
        <v>8.4715451788559562E-2</v>
      </c>
      <c r="BY587" s="255"/>
    </row>
    <row r="588" spans="58:77" x14ac:dyDescent="0.25">
      <c r="BF588">
        <v>585</v>
      </c>
      <c r="BG588">
        <v>190</v>
      </c>
      <c r="BH588" t="s">
        <v>14</v>
      </c>
      <c r="BI588" t="s">
        <v>7</v>
      </c>
      <c r="BJ588" t="s">
        <v>61</v>
      </c>
      <c r="BK588">
        <v>55</v>
      </c>
      <c r="BL588" s="254">
        <v>260.547746258161</v>
      </c>
      <c r="BM588" s="81">
        <v>53.369117109179101</v>
      </c>
      <c r="BN588" s="81">
        <v>32.021470265507403</v>
      </c>
      <c r="BO588" s="81">
        <v>260.547746258161</v>
      </c>
      <c r="BP588" s="81">
        <v>53.369117109179101</v>
      </c>
      <c r="BQ588" s="81">
        <v>32.021470265507403</v>
      </c>
      <c r="BR588" s="81">
        <v>260.547746258161</v>
      </c>
      <c r="BS588" s="81">
        <v>53.369117109179101</v>
      </c>
      <c r="BT588" s="81">
        <v>32.021470265507403</v>
      </c>
      <c r="BU588" s="81">
        <v>20037.680149945201</v>
      </c>
      <c r="BV588" s="81">
        <f t="shared" si="63"/>
        <v>6011.3040449835598</v>
      </c>
      <c r="BW588">
        <f t="shared" si="64"/>
        <v>372.21106608308719</v>
      </c>
      <c r="BX588" s="255">
        <f t="shared" si="65"/>
        <v>6.1918522719491748E-2</v>
      </c>
      <c r="BY588" s="255"/>
    </row>
    <row r="589" spans="58:77" x14ac:dyDescent="0.25">
      <c r="BF589">
        <v>586</v>
      </c>
      <c r="BG589">
        <v>190</v>
      </c>
      <c r="BH589" t="s">
        <v>14</v>
      </c>
      <c r="BI589" t="s">
        <v>7</v>
      </c>
      <c r="BJ589" t="s">
        <v>63</v>
      </c>
      <c r="BK589">
        <v>24</v>
      </c>
      <c r="BL589" s="254">
        <v>128.86655078143301</v>
      </c>
      <c r="BM589" s="81">
        <v>21.801472724022201</v>
      </c>
      <c r="BN589" s="81">
        <v>13.080883634413301</v>
      </c>
      <c r="BO589" s="81">
        <v>128.86655078143301</v>
      </c>
      <c r="BP589" s="81">
        <v>21.801472724022201</v>
      </c>
      <c r="BQ589" s="81">
        <v>13.080883634413301</v>
      </c>
      <c r="BR589" s="81">
        <v>128.86655078143301</v>
      </c>
      <c r="BS589" s="81">
        <v>21.801472724022201</v>
      </c>
      <c r="BT589" s="81">
        <v>13.080883634413301</v>
      </c>
      <c r="BU589" s="81">
        <v>9906.4535499892008</v>
      </c>
      <c r="BV589" s="81">
        <f t="shared" si="63"/>
        <v>2971.9360649967603</v>
      </c>
      <c r="BW589">
        <f t="shared" si="64"/>
        <v>184.0950725449043</v>
      </c>
      <c r="BX589" s="255">
        <f t="shared" si="65"/>
        <v>6.1944492922698519E-2</v>
      </c>
      <c r="BY589" s="255"/>
    </row>
    <row r="590" spans="58:77" x14ac:dyDescent="0.25">
      <c r="BF590">
        <v>587</v>
      </c>
      <c r="BG590">
        <v>190</v>
      </c>
      <c r="BH590" t="s">
        <v>14</v>
      </c>
      <c r="BI590" t="s">
        <v>7</v>
      </c>
      <c r="BJ590" t="s">
        <v>65</v>
      </c>
      <c r="BK590">
        <v>34</v>
      </c>
      <c r="BL590" s="254">
        <v>133.79455666764699</v>
      </c>
      <c r="BM590" s="81">
        <v>19.982795410652301</v>
      </c>
      <c r="BN590" s="81">
        <v>11.9896772463914</v>
      </c>
      <c r="BO590" s="81">
        <v>133.79455666764699</v>
      </c>
      <c r="BP590" s="81">
        <v>19.982795410652301</v>
      </c>
      <c r="BQ590" s="81">
        <v>11.9896772463914</v>
      </c>
      <c r="BR590" s="81">
        <v>133.79455666764699</v>
      </c>
      <c r="BS590" s="81">
        <v>19.982795410652301</v>
      </c>
      <c r="BT590" s="81">
        <v>11.9896772463914</v>
      </c>
      <c r="BU590" s="81">
        <v>13549.8248501204</v>
      </c>
      <c r="BV590" s="81">
        <f t="shared" si="63"/>
        <v>4064.9474550361197</v>
      </c>
      <c r="BW590">
        <f t="shared" si="64"/>
        <v>191.13508095378143</v>
      </c>
      <c r="BX590" s="255">
        <f t="shared" si="65"/>
        <v>4.7020307905082888E-2</v>
      </c>
      <c r="BY590" s="255"/>
    </row>
    <row r="591" spans="58:77" x14ac:dyDescent="0.25">
      <c r="BF591">
        <v>588</v>
      </c>
      <c r="BG591">
        <v>190</v>
      </c>
      <c r="BH591" t="s">
        <v>14</v>
      </c>
      <c r="BI591" t="s">
        <v>7</v>
      </c>
      <c r="BJ591" t="s">
        <v>67</v>
      </c>
      <c r="BK591">
        <v>16</v>
      </c>
      <c r="BL591" s="254">
        <v>66.632926256605501</v>
      </c>
      <c r="BM591" s="81">
        <v>10.8689053822505</v>
      </c>
      <c r="BN591" s="81">
        <v>6.5213432293503404</v>
      </c>
      <c r="BO591" s="81">
        <v>66.632926256605501</v>
      </c>
      <c r="BP591" s="81">
        <v>10.8689053822505</v>
      </c>
      <c r="BQ591" s="81">
        <v>6.5213432293503404</v>
      </c>
      <c r="BR591" s="81">
        <v>66.632926256605501</v>
      </c>
      <c r="BS591" s="81">
        <v>10.8689053822505</v>
      </c>
      <c r="BT591" s="81">
        <v>6.5213432293503404</v>
      </c>
      <c r="BU591" s="81">
        <v>7980.4053000039803</v>
      </c>
      <c r="BV591" s="81">
        <f t="shared" si="63"/>
        <v>2394.1215900011939</v>
      </c>
      <c r="BW591">
        <f t="shared" si="64"/>
        <v>95.189894652293574</v>
      </c>
      <c r="BX591" s="255">
        <f t="shared" si="65"/>
        <v>3.9759841375577795E-2</v>
      </c>
      <c r="BY591" s="255"/>
    </row>
    <row r="592" spans="58:77" x14ac:dyDescent="0.25">
      <c r="BF592">
        <v>589</v>
      </c>
      <c r="BG592">
        <v>190</v>
      </c>
      <c r="BH592" t="s">
        <v>14</v>
      </c>
      <c r="BI592" t="s">
        <v>7</v>
      </c>
      <c r="BJ592" t="s">
        <v>69</v>
      </c>
      <c r="BK592">
        <v>45</v>
      </c>
      <c r="BL592" s="254">
        <v>172.516992871534</v>
      </c>
      <c r="BM592" s="81">
        <v>47.716807299790602</v>
      </c>
      <c r="BN592" s="81">
        <v>28.630084379874301</v>
      </c>
      <c r="BO592" s="81">
        <v>172.516992871534</v>
      </c>
      <c r="BP592" s="81">
        <v>47.716807299790602</v>
      </c>
      <c r="BQ592" s="81">
        <v>28.630084379874301</v>
      </c>
      <c r="BR592" s="81">
        <v>172.516992871534</v>
      </c>
      <c r="BS592" s="81">
        <v>47.716807299790602</v>
      </c>
      <c r="BT592" s="81">
        <v>28.630084379874301</v>
      </c>
      <c r="BU592" s="81">
        <v>22951.072949963502</v>
      </c>
      <c r="BV592" s="81">
        <f t="shared" si="63"/>
        <v>6885.32188498905</v>
      </c>
      <c r="BW592">
        <f t="shared" si="64"/>
        <v>246.45284695933429</v>
      </c>
      <c r="BX592" s="255">
        <f t="shared" si="65"/>
        <v>3.5793947047942004E-2</v>
      </c>
      <c r="BY592" s="255"/>
    </row>
    <row r="593" spans="58:77" x14ac:dyDescent="0.25">
      <c r="BF593">
        <v>590</v>
      </c>
      <c r="BG593">
        <v>190</v>
      </c>
      <c r="BH593" t="s">
        <v>14</v>
      </c>
      <c r="BI593" t="s">
        <v>7</v>
      </c>
      <c r="BJ593" t="s">
        <v>71</v>
      </c>
      <c r="BK593">
        <v>48</v>
      </c>
      <c r="BL593" s="254">
        <v>123.91555344820701</v>
      </c>
      <c r="BM593" s="81">
        <v>18.685573474701901</v>
      </c>
      <c r="BN593" s="81">
        <v>11.2113440848211</v>
      </c>
      <c r="BO593" s="81">
        <v>123.91555344820701</v>
      </c>
      <c r="BP593" s="81">
        <v>18.685573474701901</v>
      </c>
      <c r="BQ593" s="81">
        <v>11.2113440848211</v>
      </c>
      <c r="BR593" s="81">
        <v>123.91555344820701</v>
      </c>
      <c r="BS593" s="81">
        <v>18.685573474701901</v>
      </c>
      <c r="BT593" s="81">
        <v>11.2113440848211</v>
      </c>
      <c r="BU593" s="81">
        <v>11636.5582500001</v>
      </c>
      <c r="BV593" s="81">
        <f t="shared" si="63"/>
        <v>3490.9674750000299</v>
      </c>
      <c r="BW593">
        <f t="shared" si="64"/>
        <v>177.02221921172432</v>
      </c>
      <c r="BX593" s="255">
        <f t="shared" si="65"/>
        <v>5.0708641796132117E-2</v>
      </c>
      <c r="BY593" s="255"/>
    </row>
    <row r="594" spans="58:77" x14ac:dyDescent="0.25">
      <c r="BF594">
        <v>591</v>
      </c>
      <c r="BG594">
        <v>190</v>
      </c>
      <c r="BH594" t="s">
        <v>14</v>
      </c>
      <c r="BI594" t="s">
        <v>7</v>
      </c>
      <c r="BJ594" t="s">
        <v>73</v>
      </c>
      <c r="BK594">
        <v>18</v>
      </c>
      <c r="BL594" s="254">
        <v>33.005715012510997</v>
      </c>
      <c r="BM594" s="81">
        <v>4.8436522343634998</v>
      </c>
      <c r="BN594" s="81">
        <v>2.9061913406181001</v>
      </c>
      <c r="BO594" s="81">
        <v>33.005715012510997</v>
      </c>
      <c r="BP594" s="81">
        <v>4.8436522343634998</v>
      </c>
      <c r="BQ594" s="81">
        <v>2.9061913406181001</v>
      </c>
      <c r="BR594" s="81">
        <v>33.005715012510997</v>
      </c>
      <c r="BS594" s="81">
        <v>4.8436522343634998</v>
      </c>
      <c r="BT594" s="81">
        <v>2.9061913406181001</v>
      </c>
      <c r="BU594" s="81">
        <v>24545.129150101598</v>
      </c>
      <c r="BV594" s="81">
        <f t="shared" si="63"/>
        <v>7363.5387450304797</v>
      </c>
      <c r="BW594">
        <f t="shared" si="64"/>
        <v>47.151021446444283</v>
      </c>
      <c r="BX594" s="255">
        <f t="shared" si="65"/>
        <v>6.4033100224081341E-3</v>
      </c>
      <c r="BY594" s="255"/>
    </row>
    <row r="595" spans="58:77" x14ac:dyDescent="0.25">
      <c r="BF595">
        <v>592</v>
      </c>
      <c r="BG595">
        <v>190</v>
      </c>
      <c r="BH595" t="s">
        <v>14</v>
      </c>
      <c r="BI595" t="s">
        <v>15</v>
      </c>
      <c r="BJ595" t="s">
        <v>44</v>
      </c>
      <c r="BK595">
        <v>208</v>
      </c>
      <c r="BL595" s="254">
        <v>1561.6117476171601</v>
      </c>
      <c r="BM595" s="81">
        <v>436.09801017103399</v>
      </c>
      <c r="BN595" s="81">
        <v>261.65880610262002</v>
      </c>
      <c r="BO595" s="81">
        <v>1561.6117476171601</v>
      </c>
      <c r="BP595" s="81">
        <v>436.09801017103399</v>
      </c>
      <c r="BQ595" s="81">
        <v>261.65880610262002</v>
      </c>
      <c r="BR595" s="81">
        <v>1561.6117476171601</v>
      </c>
      <c r="BS595" s="81">
        <v>436.09801017103399</v>
      </c>
      <c r="BT595" s="81">
        <v>261.65880610262002</v>
      </c>
      <c r="BU595" s="81">
        <v>87583.039799960301</v>
      </c>
      <c r="BV595" s="81">
        <f t="shared" si="63"/>
        <v>26274.911939988091</v>
      </c>
      <c r="BW595">
        <f t="shared" si="64"/>
        <v>2230.8739251673715</v>
      </c>
      <c r="BX595" s="255">
        <f t="shared" si="65"/>
        <v>8.490509617168987E-2</v>
      </c>
      <c r="BY595" s="255"/>
    </row>
    <row r="596" spans="58:77" x14ac:dyDescent="0.25">
      <c r="BF596">
        <v>593</v>
      </c>
      <c r="BG596">
        <v>190</v>
      </c>
      <c r="BH596" t="s">
        <v>14</v>
      </c>
      <c r="BI596" t="s">
        <v>15</v>
      </c>
      <c r="BJ596" t="s">
        <v>52</v>
      </c>
      <c r="BK596">
        <v>298</v>
      </c>
      <c r="BL596" s="254">
        <v>1631.0699891724501</v>
      </c>
      <c r="BM596" s="81">
        <v>343.44710326942601</v>
      </c>
      <c r="BN596" s="81">
        <v>206.06826196165599</v>
      </c>
      <c r="BO596" s="81">
        <v>1631.0699891724501</v>
      </c>
      <c r="BP596" s="81">
        <v>343.44710326942601</v>
      </c>
      <c r="BQ596" s="81">
        <v>206.06826196165599</v>
      </c>
      <c r="BR596" s="81">
        <v>1631.0699891724501</v>
      </c>
      <c r="BS596" s="81">
        <v>343.44710326942601</v>
      </c>
      <c r="BT596" s="81">
        <v>206.06826196165599</v>
      </c>
      <c r="BU596" s="81">
        <v>108711.42670021</v>
      </c>
      <c r="BV596" s="81">
        <f t="shared" si="63"/>
        <v>32613.428010062999</v>
      </c>
      <c r="BW596">
        <f t="shared" si="64"/>
        <v>2330.0999845320716</v>
      </c>
      <c r="BX596" s="255">
        <f t="shared" si="65"/>
        <v>7.1446030874556032E-2</v>
      </c>
      <c r="BY596" s="255"/>
    </row>
    <row r="597" spans="58:77" x14ac:dyDescent="0.25">
      <c r="BF597">
        <v>594</v>
      </c>
      <c r="BG597">
        <v>190</v>
      </c>
      <c r="BH597" t="s">
        <v>14</v>
      </c>
      <c r="BI597" t="s">
        <v>15</v>
      </c>
      <c r="BJ597" t="s">
        <v>61</v>
      </c>
      <c r="BK597">
        <v>130</v>
      </c>
      <c r="BL597" s="254">
        <v>526.73391883192403</v>
      </c>
      <c r="BM597" s="81">
        <v>107.89317736666899</v>
      </c>
      <c r="BN597" s="81">
        <v>64.735906420001797</v>
      </c>
      <c r="BO597" s="81">
        <v>526.73391883192403</v>
      </c>
      <c r="BP597" s="81">
        <v>107.89317736666899</v>
      </c>
      <c r="BQ597" s="81">
        <v>64.735906420001797</v>
      </c>
      <c r="BR597" s="81">
        <v>526.73391883192403</v>
      </c>
      <c r="BS597" s="81">
        <v>107.89317736666899</v>
      </c>
      <c r="BT597" s="81">
        <v>64.735906420001797</v>
      </c>
      <c r="BU597" s="81">
        <v>49945.055949897003</v>
      </c>
      <c r="BV597" s="81">
        <f t="shared" si="63"/>
        <v>14983.516784969101</v>
      </c>
      <c r="BW597">
        <f t="shared" si="64"/>
        <v>752.47702690274866</v>
      </c>
      <c r="BX597" s="255">
        <f t="shared" si="65"/>
        <v>5.0220321283826051E-2</v>
      </c>
      <c r="BY597" s="255"/>
    </row>
    <row r="598" spans="58:77" x14ac:dyDescent="0.25">
      <c r="BF598">
        <v>595</v>
      </c>
      <c r="BG598">
        <v>190</v>
      </c>
      <c r="BH598" t="s">
        <v>14</v>
      </c>
      <c r="BI598" t="s">
        <v>15</v>
      </c>
      <c r="BJ598" t="s">
        <v>63</v>
      </c>
      <c r="BK598">
        <v>69</v>
      </c>
      <c r="BL598" s="254">
        <v>254.787580402148</v>
      </c>
      <c r="BM598" s="81">
        <v>43.104626071495403</v>
      </c>
      <c r="BN598" s="81">
        <v>25.862775642897301</v>
      </c>
      <c r="BO598" s="81">
        <v>254.787580402148</v>
      </c>
      <c r="BP598" s="81">
        <v>43.104626071495403</v>
      </c>
      <c r="BQ598" s="81">
        <v>25.862775642897301</v>
      </c>
      <c r="BR598" s="81">
        <v>254.787580402148</v>
      </c>
      <c r="BS598" s="81">
        <v>43.104626071495403</v>
      </c>
      <c r="BT598" s="81">
        <v>25.862775642897301</v>
      </c>
      <c r="BU598" s="81">
        <v>30279.342599975898</v>
      </c>
      <c r="BV598" s="81">
        <f t="shared" si="63"/>
        <v>9083.8027799927695</v>
      </c>
      <c r="BW598">
        <f t="shared" si="64"/>
        <v>363.98225771735429</v>
      </c>
      <c r="BX598" s="255">
        <f t="shared" si="65"/>
        <v>4.0069370343335881E-2</v>
      </c>
      <c r="BY598" s="255"/>
    </row>
    <row r="599" spans="58:77" x14ac:dyDescent="0.25">
      <c r="BF599">
        <v>596</v>
      </c>
      <c r="BG599">
        <v>190</v>
      </c>
      <c r="BH599" t="s">
        <v>14</v>
      </c>
      <c r="BI599" t="s">
        <v>15</v>
      </c>
      <c r="BJ599" t="s">
        <v>65</v>
      </c>
      <c r="BK599">
        <v>75</v>
      </c>
      <c r="BL599" s="254">
        <v>225.49374106924299</v>
      </c>
      <c r="BM599" s="81">
        <v>33.678465001849403</v>
      </c>
      <c r="BN599" s="81">
        <v>20.207079001109602</v>
      </c>
      <c r="BO599" s="81">
        <v>225.49374106924299</v>
      </c>
      <c r="BP599" s="81">
        <v>33.678465001849403</v>
      </c>
      <c r="BQ599" s="81">
        <v>20.207079001109602</v>
      </c>
      <c r="BR599" s="81">
        <v>225.49374106924299</v>
      </c>
      <c r="BS599" s="81">
        <v>33.678465001849403</v>
      </c>
      <c r="BT599" s="81">
        <v>20.207079001109602</v>
      </c>
      <c r="BU599" s="81">
        <v>43875.076000071102</v>
      </c>
      <c r="BV599" s="81">
        <f t="shared" si="63"/>
        <v>13162.52280002133</v>
      </c>
      <c r="BW599">
        <f t="shared" si="64"/>
        <v>322.13391581320428</v>
      </c>
      <c r="BX599" s="255">
        <f t="shared" si="65"/>
        <v>2.4473569444657089E-2</v>
      </c>
      <c r="BY599" s="255"/>
    </row>
    <row r="600" spans="58:77" x14ac:dyDescent="0.25">
      <c r="BF600">
        <v>597</v>
      </c>
      <c r="BG600">
        <v>190</v>
      </c>
      <c r="BH600" t="s">
        <v>14</v>
      </c>
      <c r="BI600" t="s">
        <v>15</v>
      </c>
      <c r="BJ600" t="s">
        <v>67</v>
      </c>
      <c r="BK600">
        <v>39</v>
      </c>
      <c r="BL600" s="254">
        <v>161.30431692544099</v>
      </c>
      <c r="BM600" s="81">
        <v>26.311336705513199</v>
      </c>
      <c r="BN600" s="81">
        <v>15.786802023307899</v>
      </c>
      <c r="BO600" s="81">
        <v>161.30431692544099</v>
      </c>
      <c r="BP600" s="81">
        <v>26.311336705513199</v>
      </c>
      <c r="BQ600" s="81">
        <v>15.786802023307899</v>
      </c>
      <c r="BR600" s="81">
        <v>161.30431692544099</v>
      </c>
      <c r="BS600" s="81">
        <v>26.311336705513199</v>
      </c>
      <c r="BT600" s="81">
        <v>15.786802023307899</v>
      </c>
      <c r="BU600" s="81">
        <v>23312.396249978701</v>
      </c>
      <c r="BV600" s="81">
        <f t="shared" si="63"/>
        <v>6993.7188749936104</v>
      </c>
      <c r="BW600">
        <f t="shared" si="64"/>
        <v>230.43473846491571</v>
      </c>
      <c r="BX600" s="255">
        <f t="shared" si="65"/>
        <v>3.2948813440135061E-2</v>
      </c>
      <c r="BY600" s="255"/>
    </row>
    <row r="601" spans="58:77" x14ac:dyDescent="0.25">
      <c r="BF601">
        <v>598</v>
      </c>
      <c r="BG601">
        <v>190</v>
      </c>
      <c r="BH601" t="s">
        <v>14</v>
      </c>
      <c r="BI601" t="s">
        <v>15</v>
      </c>
      <c r="BJ601" t="s">
        <v>69</v>
      </c>
      <c r="BK601">
        <v>104</v>
      </c>
      <c r="BL601" s="254">
        <v>323.47703314750697</v>
      </c>
      <c r="BM601" s="81">
        <v>89.471135565767099</v>
      </c>
      <c r="BN601" s="81">
        <v>53.682681339460203</v>
      </c>
      <c r="BO601" s="81">
        <v>323.47703314750697</v>
      </c>
      <c r="BP601" s="81">
        <v>89.471135565767099</v>
      </c>
      <c r="BQ601" s="81">
        <v>53.682681339460203</v>
      </c>
      <c r="BR601" s="81">
        <v>323.47703314750697</v>
      </c>
      <c r="BS601" s="81">
        <v>89.471135565767099</v>
      </c>
      <c r="BT601" s="81">
        <v>53.682681339460203</v>
      </c>
      <c r="BU601" s="81">
        <v>63149.282400175201</v>
      </c>
      <c r="BV601" s="81">
        <f t="shared" si="63"/>
        <v>18944.784720052561</v>
      </c>
      <c r="BW601">
        <f t="shared" si="64"/>
        <v>462.11004735358142</v>
      </c>
      <c r="BX601" s="255">
        <f t="shared" si="65"/>
        <v>2.4392467593704031E-2</v>
      </c>
      <c r="BY601" s="255"/>
    </row>
    <row r="602" spans="58:77" x14ac:dyDescent="0.25">
      <c r="BF602">
        <v>599</v>
      </c>
      <c r="BG602">
        <v>190</v>
      </c>
      <c r="BH602" t="s">
        <v>14</v>
      </c>
      <c r="BI602" t="s">
        <v>15</v>
      </c>
      <c r="BJ602" t="s">
        <v>71</v>
      </c>
      <c r="BK602">
        <v>86</v>
      </c>
      <c r="BL602" s="254">
        <v>183.57779373066299</v>
      </c>
      <c r="BM602" s="81">
        <v>27.682209840685701</v>
      </c>
      <c r="BN602" s="81">
        <v>16.609325904411399</v>
      </c>
      <c r="BO602" s="81">
        <v>183.57779373066299</v>
      </c>
      <c r="BP602" s="81">
        <v>27.682209840685701</v>
      </c>
      <c r="BQ602" s="81">
        <v>16.609325904411399</v>
      </c>
      <c r="BR602" s="81">
        <v>183.57779373066299</v>
      </c>
      <c r="BS602" s="81">
        <v>27.682209840685701</v>
      </c>
      <c r="BT602" s="81">
        <v>16.609325904411399</v>
      </c>
      <c r="BU602" s="81">
        <v>34108.258650024902</v>
      </c>
      <c r="BV602" s="81">
        <f t="shared" si="63"/>
        <v>10232.477595007471</v>
      </c>
      <c r="BW602">
        <f t="shared" si="64"/>
        <v>262.25399104380426</v>
      </c>
      <c r="BX602" s="255">
        <f t="shared" si="65"/>
        <v>2.5629569047066435E-2</v>
      </c>
      <c r="BY602" s="255"/>
    </row>
    <row r="603" spans="58:77" x14ac:dyDescent="0.25">
      <c r="BF603">
        <v>600</v>
      </c>
      <c r="BG603">
        <v>190</v>
      </c>
      <c r="BH603" t="s">
        <v>14</v>
      </c>
      <c r="BI603" t="s">
        <v>15</v>
      </c>
      <c r="BJ603" t="s">
        <v>73</v>
      </c>
      <c r="BK603">
        <v>67</v>
      </c>
      <c r="BL603" s="254">
        <v>112.794939364006</v>
      </c>
      <c r="BM603" s="81">
        <v>16.552874551218501</v>
      </c>
      <c r="BN603" s="81">
        <v>9.9317247307311298</v>
      </c>
      <c r="BO603" s="81">
        <v>112.794939364006</v>
      </c>
      <c r="BP603" s="81">
        <v>16.552874551218501</v>
      </c>
      <c r="BQ603" s="81">
        <v>9.9317247307311298</v>
      </c>
      <c r="BR603" s="81">
        <v>112.794939364006</v>
      </c>
      <c r="BS603" s="81">
        <v>16.552874551218501</v>
      </c>
      <c r="BT603" s="81">
        <v>9.9317247307311298</v>
      </c>
      <c r="BU603" s="81">
        <v>22103.190500036999</v>
      </c>
      <c r="BV603" s="81">
        <f t="shared" si="63"/>
        <v>6630.9571500110997</v>
      </c>
      <c r="BW603">
        <f t="shared" si="64"/>
        <v>161.13562766286572</v>
      </c>
      <c r="BX603" s="255">
        <f t="shared" si="65"/>
        <v>2.4300508059020707E-2</v>
      </c>
      <c r="BY603" s="255"/>
    </row>
    <row r="604" spans="58:77" x14ac:dyDescent="0.25">
      <c r="BF604">
        <v>601</v>
      </c>
      <c r="BG604">
        <v>5101</v>
      </c>
      <c r="BH604" t="s">
        <v>8</v>
      </c>
      <c r="BI604" t="s">
        <v>7</v>
      </c>
      <c r="BJ604" t="s">
        <v>44</v>
      </c>
      <c r="BK604">
        <v>1</v>
      </c>
      <c r="BL604" s="254">
        <v>3.2082027665144599</v>
      </c>
      <c r="BM604" s="81">
        <v>0.69981274590347498</v>
      </c>
      <c r="BN604" s="81">
        <v>0.41988764754208502</v>
      </c>
      <c r="BO604" s="81">
        <v>3.2082027665144599</v>
      </c>
      <c r="BP604" s="81">
        <v>0.69981274590347498</v>
      </c>
      <c r="BQ604" s="81">
        <v>0.41988764754208502</v>
      </c>
      <c r="BR604" s="81">
        <v>3.2082027665144599</v>
      </c>
      <c r="BS604" s="81">
        <v>0.69981274590347498</v>
      </c>
      <c r="BT604" s="81">
        <v>0.41988764754208502</v>
      </c>
      <c r="BU604" s="81">
        <v>104.15384999981799</v>
      </c>
      <c r="BV604" s="81">
        <f t="shared" si="63"/>
        <v>31.246154999945396</v>
      </c>
      <c r="BW604">
        <f t="shared" si="64"/>
        <v>4.5831468093063714</v>
      </c>
      <c r="BX604" s="255">
        <f t="shared" si="65"/>
        <v>0.14667874525087585</v>
      </c>
      <c r="BY604" s="255"/>
    </row>
    <row r="605" spans="58:77" x14ac:dyDescent="0.25">
      <c r="BF605">
        <v>602</v>
      </c>
      <c r="BG605">
        <v>5101</v>
      </c>
      <c r="BH605" t="s">
        <v>8</v>
      </c>
      <c r="BI605" t="s">
        <v>7</v>
      </c>
      <c r="BJ605" t="s">
        <v>61</v>
      </c>
      <c r="BK605">
        <v>3</v>
      </c>
      <c r="BL605" s="254">
        <v>2.41726021624675</v>
      </c>
      <c r="BM605" s="81">
        <v>0.55031258887241097</v>
      </c>
      <c r="BN605" s="81">
        <v>0.33018755332344601</v>
      </c>
      <c r="BO605" s="81">
        <v>2.41726021624675</v>
      </c>
      <c r="BP605" s="81">
        <v>0.55031258887241097</v>
      </c>
      <c r="BQ605" s="81">
        <v>0.33018755332344601</v>
      </c>
      <c r="BR605" s="81">
        <v>2.41726021624675</v>
      </c>
      <c r="BS605" s="81">
        <v>0.55031258887241097</v>
      </c>
      <c r="BT605" s="81">
        <v>0.33018755332344601</v>
      </c>
      <c r="BU605" s="81">
        <v>118.414450001547</v>
      </c>
      <c r="BV605" s="81">
        <f t="shared" si="63"/>
        <v>35.524335000464099</v>
      </c>
      <c r="BW605">
        <f t="shared" si="64"/>
        <v>3.4532288803525004</v>
      </c>
      <c r="BX605" s="255">
        <f t="shared" si="65"/>
        <v>9.7207417965948881E-2</v>
      </c>
      <c r="BY605" s="255"/>
    </row>
    <row r="606" spans="58:77" x14ac:dyDescent="0.25">
      <c r="BF606">
        <v>603</v>
      </c>
      <c r="BG606">
        <v>5101</v>
      </c>
      <c r="BH606" t="s">
        <v>8</v>
      </c>
      <c r="BI606" t="s">
        <v>7</v>
      </c>
      <c r="BJ606" t="s">
        <v>65</v>
      </c>
      <c r="BK606">
        <v>1</v>
      </c>
      <c r="BL606" s="254">
        <v>1.5786389892541699</v>
      </c>
      <c r="BM606" s="81">
        <v>0.62272811720745602</v>
      </c>
      <c r="BN606" s="81">
        <v>0.37363687032447401</v>
      </c>
      <c r="BO606" s="81">
        <v>1.5786389892541699</v>
      </c>
      <c r="BP606" s="81">
        <v>0.62272811720745602</v>
      </c>
      <c r="BQ606" s="81">
        <v>0.37363687032447401</v>
      </c>
      <c r="BR606" s="81">
        <v>1.5786389892541699</v>
      </c>
      <c r="BS606" s="81">
        <v>0.62272811720745602</v>
      </c>
      <c r="BT606" s="81">
        <v>0.37363687032447401</v>
      </c>
      <c r="BU606" s="81">
        <v>63.295050000989598</v>
      </c>
      <c r="BV606" s="81">
        <f t="shared" si="63"/>
        <v>18.988515000296879</v>
      </c>
      <c r="BW606">
        <f t="shared" si="64"/>
        <v>2.2551985560773855</v>
      </c>
      <c r="BX606" s="255">
        <f t="shared" si="65"/>
        <v>0.11876645203914715</v>
      </c>
      <c r="BY606" s="255"/>
    </row>
    <row r="607" spans="58:77" x14ac:dyDescent="0.25">
      <c r="BF607">
        <v>604</v>
      </c>
      <c r="BG607">
        <v>5101</v>
      </c>
      <c r="BH607" t="s">
        <v>8</v>
      </c>
      <c r="BI607" t="s">
        <v>7</v>
      </c>
      <c r="BJ607" t="s">
        <v>69</v>
      </c>
      <c r="BK607">
        <v>1</v>
      </c>
      <c r="BL607" s="254">
        <v>0.61222958990865495</v>
      </c>
      <c r="BM607" s="81">
        <v>0.274158851477317</v>
      </c>
      <c r="BN607" s="81">
        <v>0.16449531088638999</v>
      </c>
      <c r="BO607" s="81">
        <v>0.61222958990865495</v>
      </c>
      <c r="BP607" s="81">
        <v>0.274158851477317</v>
      </c>
      <c r="BQ607" s="81">
        <v>0.16449531088638999</v>
      </c>
      <c r="BR607" s="81">
        <v>0.61222958990865495</v>
      </c>
      <c r="BS607" s="81">
        <v>0.274158851477317</v>
      </c>
      <c r="BT607" s="81">
        <v>0.16449531088638999</v>
      </c>
      <c r="BU607" s="81">
        <v>41.044500001251699</v>
      </c>
      <c r="BV607" s="81">
        <f t="shared" si="63"/>
        <v>12.313350000375509</v>
      </c>
      <c r="BW607">
        <f t="shared" si="64"/>
        <v>0.8746136998695071</v>
      </c>
      <c r="BX607" s="255">
        <f t="shared" si="65"/>
        <v>7.1029711641660054E-2</v>
      </c>
      <c r="BY607" s="255"/>
    </row>
    <row r="608" spans="58:77" x14ac:dyDescent="0.25">
      <c r="BF608">
        <v>605</v>
      </c>
      <c r="BG608">
        <v>5101</v>
      </c>
      <c r="BH608" t="s">
        <v>8</v>
      </c>
      <c r="BI608" t="s">
        <v>15</v>
      </c>
      <c r="BJ608" t="s">
        <v>52</v>
      </c>
      <c r="BK608">
        <v>3</v>
      </c>
      <c r="BL608" s="254">
        <v>6.9843172937314701</v>
      </c>
      <c r="BM608" s="81">
        <v>1.3627138464000801</v>
      </c>
      <c r="BN608" s="81">
        <v>0.81762830784005303</v>
      </c>
      <c r="BO608" s="81">
        <v>6.9843172937314701</v>
      </c>
      <c r="BP608" s="81">
        <v>1.3627138464000801</v>
      </c>
      <c r="BQ608" s="81">
        <v>0.81762830784005303</v>
      </c>
      <c r="BR608" s="81">
        <v>6.9843172937314701</v>
      </c>
      <c r="BS608" s="81">
        <v>1.3627138464000801</v>
      </c>
      <c r="BT608" s="81">
        <v>0.81762830784005303</v>
      </c>
      <c r="BU608" s="81">
        <v>209.302499999166</v>
      </c>
      <c r="BV608" s="81">
        <f t="shared" si="63"/>
        <v>62.790749999749799</v>
      </c>
      <c r="BW608">
        <f t="shared" si="64"/>
        <v>9.9775961339021002</v>
      </c>
      <c r="BX608" s="255">
        <f t="shared" si="65"/>
        <v>0.15890232452935915</v>
      </c>
      <c r="BY608" s="255"/>
    </row>
    <row r="609" spans="58:77" x14ac:dyDescent="0.25">
      <c r="BF609">
        <v>606</v>
      </c>
      <c r="BG609">
        <v>5101</v>
      </c>
      <c r="BH609" t="s">
        <v>8</v>
      </c>
      <c r="BI609" t="s">
        <v>15</v>
      </c>
      <c r="BJ609" t="s">
        <v>61</v>
      </c>
      <c r="BK609">
        <v>18</v>
      </c>
      <c r="BL609" s="254">
        <v>27.276873177016</v>
      </c>
      <c r="BM609" s="81">
        <v>6.2098431081181502</v>
      </c>
      <c r="BN609" s="81">
        <v>3.72590586487089</v>
      </c>
      <c r="BO609" s="81">
        <v>27.276873177016</v>
      </c>
      <c r="BP609" s="81">
        <v>6.2098431081181502</v>
      </c>
      <c r="BQ609" s="81">
        <v>3.72590586487089</v>
      </c>
      <c r="BR609" s="81">
        <v>27.276873177016</v>
      </c>
      <c r="BS609" s="81">
        <v>6.2098431081181502</v>
      </c>
      <c r="BT609" s="81">
        <v>3.72590586487089</v>
      </c>
      <c r="BU609" s="81">
        <v>1539.9457999916899</v>
      </c>
      <c r="BV609" s="81">
        <f t="shared" si="63"/>
        <v>461.98373999750697</v>
      </c>
      <c r="BW609">
        <f t="shared" si="64"/>
        <v>38.96696168145143</v>
      </c>
      <c r="BX609" s="255">
        <f t="shared" si="65"/>
        <v>8.4347041481723381E-2</v>
      </c>
      <c r="BY609" s="255"/>
    </row>
    <row r="610" spans="58:77" x14ac:dyDescent="0.25">
      <c r="BF610">
        <v>607</v>
      </c>
      <c r="BG610">
        <v>5101</v>
      </c>
      <c r="BH610" t="s">
        <v>8</v>
      </c>
      <c r="BI610" t="s">
        <v>15</v>
      </c>
      <c r="BJ610" t="s">
        <v>63</v>
      </c>
      <c r="BK610">
        <v>9</v>
      </c>
      <c r="BL610" s="254">
        <v>14.957279324423901</v>
      </c>
      <c r="BM610" s="81">
        <v>3.8274489915206602</v>
      </c>
      <c r="BN610" s="81">
        <v>2.2964693949124002</v>
      </c>
      <c r="BO610" s="81">
        <v>14.957279324423901</v>
      </c>
      <c r="BP610" s="81">
        <v>3.8274489915206602</v>
      </c>
      <c r="BQ610" s="81">
        <v>2.2964693949124002</v>
      </c>
      <c r="BR610" s="81">
        <v>14.957279324423901</v>
      </c>
      <c r="BS610" s="81">
        <v>3.8274489915206602</v>
      </c>
      <c r="BT610" s="81">
        <v>2.2964693949124002</v>
      </c>
      <c r="BU610" s="81">
        <v>639.97305000643405</v>
      </c>
      <c r="BV610" s="81">
        <f t="shared" si="63"/>
        <v>191.99191500193021</v>
      </c>
      <c r="BW610">
        <f t="shared" si="64"/>
        <v>21.367541892034147</v>
      </c>
      <c r="BX610" s="255">
        <f t="shared" si="65"/>
        <v>0.1112939672059593</v>
      </c>
      <c r="BY610" s="255"/>
    </row>
    <row r="611" spans="58:77" x14ac:dyDescent="0.25">
      <c r="BF611">
        <v>608</v>
      </c>
      <c r="BG611">
        <v>5101</v>
      </c>
      <c r="BH611" t="s">
        <v>8</v>
      </c>
      <c r="BI611" t="s">
        <v>15</v>
      </c>
      <c r="BJ611" t="s">
        <v>65</v>
      </c>
      <c r="BK611">
        <v>18</v>
      </c>
      <c r="BL611" s="254">
        <v>40.318439785551497</v>
      </c>
      <c r="BM611" s="81">
        <v>15.904476113478401</v>
      </c>
      <c r="BN611" s="81">
        <v>9.5426856680870493</v>
      </c>
      <c r="BO611" s="81">
        <v>40.318439785551497</v>
      </c>
      <c r="BP611" s="81">
        <v>15.904476113478401</v>
      </c>
      <c r="BQ611" s="81">
        <v>9.5426856680870493</v>
      </c>
      <c r="BR611" s="81">
        <v>40.318439785551497</v>
      </c>
      <c r="BS611" s="81">
        <v>15.904476113478401</v>
      </c>
      <c r="BT611" s="81">
        <v>9.5426856680870493</v>
      </c>
      <c r="BU611" s="81">
        <v>1697.3682999802199</v>
      </c>
      <c r="BV611" s="81">
        <f t="shared" si="63"/>
        <v>509.21048999406594</v>
      </c>
      <c r="BW611">
        <f t="shared" si="64"/>
        <v>57.597771122216429</v>
      </c>
      <c r="BX611" s="255">
        <f t="shared" si="65"/>
        <v>0.11311191001365201</v>
      </c>
      <c r="BY611" s="255"/>
    </row>
    <row r="612" spans="58:77" x14ac:dyDescent="0.25">
      <c r="BF612">
        <v>609</v>
      </c>
      <c r="BG612">
        <v>5101</v>
      </c>
      <c r="BH612" t="s">
        <v>8</v>
      </c>
      <c r="BI612" t="s">
        <v>15</v>
      </c>
      <c r="BJ612" t="s">
        <v>67</v>
      </c>
      <c r="BK612">
        <v>7</v>
      </c>
      <c r="BL612" s="254">
        <v>11.4106021030994</v>
      </c>
      <c r="BM612" s="81">
        <v>4.2183815012981496</v>
      </c>
      <c r="BN612" s="81">
        <v>2.5310289007788902</v>
      </c>
      <c r="BO612" s="81">
        <v>11.4106021030994</v>
      </c>
      <c r="BP612" s="81">
        <v>4.2183815012981496</v>
      </c>
      <c r="BQ612" s="81">
        <v>2.5310289007788902</v>
      </c>
      <c r="BR612" s="81">
        <v>11.4106021030994</v>
      </c>
      <c r="BS612" s="81">
        <v>4.2183815012981496</v>
      </c>
      <c r="BT612" s="81">
        <v>2.5310289007788902</v>
      </c>
      <c r="BU612" s="81">
        <v>773.90740000027904</v>
      </c>
      <c r="BV612" s="81">
        <f t="shared" si="63"/>
        <v>232.17222000008371</v>
      </c>
      <c r="BW612">
        <f t="shared" si="64"/>
        <v>16.300860147284858</v>
      </c>
      <c r="BX612" s="255">
        <f t="shared" si="65"/>
        <v>7.0210209245873526E-2</v>
      </c>
      <c r="BY612" s="255"/>
    </row>
    <row r="613" spans="58:77" x14ac:dyDescent="0.25">
      <c r="BF613">
        <v>610</v>
      </c>
      <c r="BG613">
        <v>5101</v>
      </c>
      <c r="BH613" t="s">
        <v>8</v>
      </c>
      <c r="BI613" t="s">
        <v>15</v>
      </c>
      <c r="BJ613" t="s">
        <v>69</v>
      </c>
      <c r="BK613">
        <v>13</v>
      </c>
      <c r="BL613" s="254">
        <v>27.1676880521965</v>
      </c>
      <c r="BM613" s="81">
        <v>12.1657990343059</v>
      </c>
      <c r="BN613" s="81">
        <v>7.2994794205835598</v>
      </c>
      <c r="BO613" s="81">
        <v>27.1676880521965</v>
      </c>
      <c r="BP613" s="81">
        <v>12.1657990343059</v>
      </c>
      <c r="BQ613" s="81">
        <v>7.2994794205835598</v>
      </c>
      <c r="BR613" s="81">
        <v>27.1676880521965</v>
      </c>
      <c r="BS613" s="81">
        <v>12.1657990343059</v>
      </c>
      <c r="BT613" s="81">
        <v>7.2994794205835598</v>
      </c>
      <c r="BU613" s="81">
        <v>1792.2939999989501</v>
      </c>
      <c r="BV613" s="81">
        <f t="shared" si="63"/>
        <v>537.68819999968503</v>
      </c>
      <c r="BW613">
        <f t="shared" si="64"/>
        <v>38.81098293170929</v>
      </c>
      <c r="BX613" s="255">
        <f t="shared" si="65"/>
        <v>7.2181206378960944E-2</v>
      </c>
      <c r="BY613" s="255"/>
    </row>
    <row r="614" spans="58:77" x14ac:dyDescent="0.25">
      <c r="BF614">
        <v>611</v>
      </c>
      <c r="BG614">
        <v>5101</v>
      </c>
      <c r="BH614" t="s">
        <v>8</v>
      </c>
      <c r="BI614" t="s">
        <v>15</v>
      </c>
      <c r="BJ614" t="s">
        <v>71</v>
      </c>
      <c r="BK614">
        <v>2</v>
      </c>
      <c r="BL614" s="254">
        <v>9.5624321191531294</v>
      </c>
      <c r="BM614" s="81">
        <v>6.3151716230553401</v>
      </c>
      <c r="BN614" s="81">
        <v>3.7891029738332</v>
      </c>
      <c r="BO614" s="81">
        <v>9.5624321191531294</v>
      </c>
      <c r="BP614" s="81">
        <v>6.3151716230553401</v>
      </c>
      <c r="BQ614" s="81">
        <v>3.7891029738332</v>
      </c>
      <c r="BR614" s="81">
        <v>9.5624321191531294</v>
      </c>
      <c r="BS614" s="81">
        <v>6.3151716230553401</v>
      </c>
      <c r="BT614" s="81">
        <v>3.7891029738332</v>
      </c>
      <c r="BU614" s="81">
        <v>235.81179999509499</v>
      </c>
      <c r="BV614" s="81">
        <f t="shared" si="63"/>
        <v>70.74353999852849</v>
      </c>
      <c r="BW614">
        <f t="shared" si="64"/>
        <v>13.6606173130759</v>
      </c>
      <c r="BX614" s="255">
        <f t="shared" si="65"/>
        <v>0.19310056173835871</v>
      </c>
      <c r="BY614" s="255"/>
    </row>
    <row r="615" spans="58:77" x14ac:dyDescent="0.25">
      <c r="BF615">
        <v>612</v>
      </c>
      <c r="BG615">
        <v>5101</v>
      </c>
      <c r="BH615" t="s">
        <v>11</v>
      </c>
      <c r="BI615" t="s">
        <v>7</v>
      </c>
      <c r="BJ615" t="s">
        <v>44</v>
      </c>
      <c r="BK615">
        <v>1</v>
      </c>
      <c r="BL615" s="254">
        <v>3.1599591158901799</v>
      </c>
      <c r="BM615" s="81">
        <v>0.68928924596507701</v>
      </c>
      <c r="BN615" s="81">
        <v>0.41357354757904602</v>
      </c>
      <c r="BO615" s="81">
        <v>3.1599591158901799</v>
      </c>
      <c r="BP615" s="81">
        <v>0.68928924596507701</v>
      </c>
      <c r="BQ615" s="81">
        <v>0.41357354757904602</v>
      </c>
      <c r="BR615" s="81">
        <v>3.1599591158901799</v>
      </c>
      <c r="BS615" s="81">
        <v>0.68928924596507701</v>
      </c>
      <c r="BT615" s="81">
        <v>0.41357354757904602</v>
      </c>
      <c r="BU615" s="81">
        <v>146.32515000549699</v>
      </c>
      <c r="BV615" s="81">
        <f t="shared" si="63"/>
        <v>43.8975450016491</v>
      </c>
      <c r="BW615">
        <f t="shared" si="64"/>
        <v>4.5142273084145428</v>
      </c>
      <c r="BX615" s="255">
        <f t="shared" si="65"/>
        <v>0.10283553005629259</v>
      </c>
      <c r="BY615" s="255"/>
    </row>
    <row r="616" spans="58:77" x14ac:dyDescent="0.25">
      <c r="BF616">
        <v>613</v>
      </c>
      <c r="BG616">
        <v>5101</v>
      </c>
      <c r="BH616" t="s">
        <v>11</v>
      </c>
      <c r="BI616" t="s">
        <v>7</v>
      </c>
      <c r="BJ616" t="s">
        <v>52</v>
      </c>
      <c r="BK616">
        <v>10</v>
      </c>
      <c r="BL616" s="254">
        <v>16.463033620938401</v>
      </c>
      <c r="BM616" s="81">
        <v>3.21211120937163</v>
      </c>
      <c r="BN616" s="81">
        <v>1.9272667256229801</v>
      </c>
      <c r="BO616" s="81">
        <v>16.463033620938401</v>
      </c>
      <c r="BP616" s="81">
        <v>3.21211120937163</v>
      </c>
      <c r="BQ616" s="81">
        <v>1.9272667256229801</v>
      </c>
      <c r="BR616" s="81">
        <v>16.463033620938401</v>
      </c>
      <c r="BS616" s="81">
        <v>3.21211120937163</v>
      </c>
      <c r="BT616" s="81">
        <v>1.9272667256229801</v>
      </c>
      <c r="BU616" s="81">
        <v>747.46710000899498</v>
      </c>
      <c r="BV616" s="81">
        <f t="shared" si="63"/>
        <v>224.24013000269849</v>
      </c>
      <c r="BW616">
        <f t="shared" si="64"/>
        <v>23.518619458483432</v>
      </c>
      <c r="BX616" s="255">
        <f t="shared" si="65"/>
        <v>0.1048814030664378</v>
      </c>
      <c r="BY616" s="255"/>
    </row>
    <row r="617" spans="58:77" x14ac:dyDescent="0.25">
      <c r="BF617">
        <v>614</v>
      </c>
      <c r="BG617">
        <v>5101</v>
      </c>
      <c r="BH617" t="s">
        <v>11</v>
      </c>
      <c r="BI617" t="s">
        <v>7</v>
      </c>
      <c r="BJ617" t="s">
        <v>61</v>
      </c>
      <c r="BK617">
        <v>28</v>
      </c>
      <c r="BL617" s="254">
        <v>42.1366622958382</v>
      </c>
      <c r="BM617" s="81">
        <v>9.5928173386601205</v>
      </c>
      <c r="BN617" s="81">
        <v>5.7556904031960698</v>
      </c>
      <c r="BO617" s="81">
        <v>42.1366622958382</v>
      </c>
      <c r="BP617" s="81">
        <v>9.5928173386601205</v>
      </c>
      <c r="BQ617" s="81">
        <v>5.7556904031960698</v>
      </c>
      <c r="BR617" s="81">
        <v>42.1366622958382</v>
      </c>
      <c r="BS617" s="81">
        <v>9.5928173386601205</v>
      </c>
      <c r="BT617" s="81">
        <v>5.7556904031960698</v>
      </c>
      <c r="BU617" s="81">
        <v>2522.7304500007899</v>
      </c>
      <c r="BV617" s="81">
        <f t="shared" si="63"/>
        <v>756.819135000237</v>
      </c>
      <c r="BW617">
        <f t="shared" si="64"/>
        <v>60.195231851197434</v>
      </c>
      <c r="BX617" s="255">
        <f t="shared" si="65"/>
        <v>7.9537143113035308E-2</v>
      </c>
      <c r="BY617" s="255"/>
    </row>
    <row r="618" spans="58:77" x14ac:dyDescent="0.25">
      <c r="BF618">
        <v>615</v>
      </c>
      <c r="BG618">
        <v>5101</v>
      </c>
      <c r="BH618" t="s">
        <v>11</v>
      </c>
      <c r="BI618" t="s">
        <v>7</v>
      </c>
      <c r="BJ618" t="s">
        <v>63</v>
      </c>
      <c r="BK618">
        <v>23</v>
      </c>
      <c r="BL618" s="254">
        <v>39.164867665000997</v>
      </c>
      <c r="BM618" s="81">
        <v>10.0219785962459</v>
      </c>
      <c r="BN618" s="81">
        <v>6.0131871577475602</v>
      </c>
      <c r="BO618" s="81">
        <v>39.164867665000997</v>
      </c>
      <c r="BP618" s="81">
        <v>10.0219785962459</v>
      </c>
      <c r="BQ618" s="81">
        <v>6.0131871577475602</v>
      </c>
      <c r="BR618" s="81">
        <v>39.164867665000997</v>
      </c>
      <c r="BS618" s="81">
        <v>10.0219785962459</v>
      </c>
      <c r="BT618" s="81">
        <v>6.0131871577475602</v>
      </c>
      <c r="BU618" s="81">
        <v>2072.9375499994198</v>
      </c>
      <c r="BV618" s="81">
        <f t="shared" si="63"/>
        <v>621.88126499982593</v>
      </c>
      <c r="BW618">
        <f t="shared" si="64"/>
        <v>55.949810950001428</v>
      </c>
      <c r="BX618" s="255">
        <f t="shared" si="65"/>
        <v>8.996863886873499E-2</v>
      </c>
      <c r="BY618" s="255"/>
    </row>
    <row r="619" spans="58:77" x14ac:dyDescent="0.25">
      <c r="BF619">
        <v>616</v>
      </c>
      <c r="BG619">
        <v>5101</v>
      </c>
      <c r="BH619" t="s">
        <v>11</v>
      </c>
      <c r="BI619" t="s">
        <v>7</v>
      </c>
      <c r="BJ619" t="s">
        <v>65</v>
      </c>
      <c r="BK619">
        <v>19</v>
      </c>
      <c r="BL619" s="254">
        <v>49.253536464730097</v>
      </c>
      <c r="BM619" s="81">
        <v>19.429117256872601</v>
      </c>
      <c r="BN619" s="81">
        <v>11.6574703541235</v>
      </c>
      <c r="BO619" s="81">
        <v>49.253536464730097</v>
      </c>
      <c r="BP619" s="81">
        <v>19.429117256872601</v>
      </c>
      <c r="BQ619" s="81">
        <v>11.6574703541235</v>
      </c>
      <c r="BR619" s="81">
        <v>49.253536464730097</v>
      </c>
      <c r="BS619" s="81">
        <v>19.429117256872601</v>
      </c>
      <c r="BT619" s="81">
        <v>11.6574703541235</v>
      </c>
      <c r="BU619" s="81">
        <v>2227.30064997518</v>
      </c>
      <c r="BV619" s="81">
        <f t="shared" si="63"/>
        <v>668.19019499255398</v>
      </c>
      <c r="BW619">
        <f t="shared" si="64"/>
        <v>70.362194949614434</v>
      </c>
      <c r="BX619" s="255">
        <f t="shared" si="65"/>
        <v>0.105302645080565</v>
      </c>
      <c r="BY619" s="255"/>
    </row>
    <row r="620" spans="58:77" x14ac:dyDescent="0.25">
      <c r="BF620">
        <v>617</v>
      </c>
      <c r="BG620">
        <v>5101</v>
      </c>
      <c r="BH620" t="s">
        <v>11</v>
      </c>
      <c r="BI620" t="s">
        <v>7</v>
      </c>
      <c r="BJ620" t="s">
        <v>67</v>
      </c>
      <c r="BK620">
        <v>1</v>
      </c>
      <c r="BL620" s="254">
        <v>1.06326065051608</v>
      </c>
      <c r="BM620" s="81">
        <v>0.39307645807551</v>
      </c>
      <c r="BN620" s="81">
        <v>0.235845874845306</v>
      </c>
      <c r="BO620" s="81">
        <v>1.06326065051608</v>
      </c>
      <c r="BP620" s="81">
        <v>0.39307645807551</v>
      </c>
      <c r="BQ620" s="81">
        <v>0.235845874845306</v>
      </c>
      <c r="BR620" s="81">
        <v>1.06326065051608</v>
      </c>
      <c r="BS620" s="81">
        <v>0.39307645807551</v>
      </c>
      <c r="BT620" s="81">
        <v>0.235845874845306</v>
      </c>
      <c r="BU620" s="81">
        <v>80.144499992348202</v>
      </c>
      <c r="BV620" s="81">
        <f t="shared" si="63"/>
        <v>24.04334999770446</v>
      </c>
      <c r="BW620">
        <f t="shared" si="64"/>
        <v>1.5189437864515429</v>
      </c>
      <c r="BX620" s="255">
        <f t="shared" si="65"/>
        <v>6.3175214210855146E-2</v>
      </c>
      <c r="BY620" s="255"/>
    </row>
    <row r="621" spans="58:77" x14ac:dyDescent="0.25">
      <c r="BF621">
        <v>618</v>
      </c>
      <c r="BG621">
        <v>5101</v>
      </c>
      <c r="BH621" t="s">
        <v>11</v>
      </c>
      <c r="BI621" t="s">
        <v>7</v>
      </c>
      <c r="BJ621" t="s">
        <v>69</v>
      </c>
      <c r="BK621">
        <v>2</v>
      </c>
      <c r="BL621" s="254">
        <v>2.7040140220965601</v>
      </c>
      <c r="BM621" s="81">
        <v>1.21086826069148</v>
      </c>
      <c r="BN621" s="81">
        <v>0.72652095641489001</v>
      </c>
      <c r="BO621" s="81">
        <v>2.7040140220965601</v>
      </c>
      <c r="BP621" s="81">
        <v>1.21086826069148</v>
      </c>
      <c r="BQ621" s="81">
        <v>0.72652095641489001</v>
      </c>
      <c r="BR621" s="81">
        <v>2.7040140220965601</v>
      </c>
      <c r="BS621" s="81">
        <v>1.21086826069148</v>
      </c>
      <c r="BT621" s="81">
        <v>0.72652095641489001</v>
      </c>
      <c r="BU621" s="81">
        <v>203.45904999410001</v>
      </c>
      <c r="BV621" s="81">
        <f t="shared" si="63"/>
        <v>61.037714998230001</v>
      </c>
      <c r="BW621">
        <f t="shared" si="64"/>
        <v>3.8628771744236574</v>
      </c>
      <c r="BX621" s="255">
        <f t="shared" si="65"/>
        <v>6.3286726486004183E-2</v>
      </c>
      <c r="BY621" s="255"/>
    </row>
    <row r="622" spans="58:77" x14ac:dyDescent="0.25">
      <c r="BF622">
        <v>619</v>
      </c>
      <c r="BG622">
        <v>5101</v>
      </c>
      <c r="BH622" t="s">
        <v>11</v>
      </c>
      <c r="BI622" t="s">
        <v>15</v>
      </c>
      <c r="BJ622" t="s">
        <v>52</v>
      </c>
      <c r="BK622">
        <v>2</v>
      </c>
      <c r="BL622" s="254">
        <v>2.9282075610364902</v>
      </c>
      <c r="BM622" s="81">
        <v>0.57132412814910505</v>
      </c>
      <c r="BN622" s="81">
        <v>0.34279447688946302</v>
      </c>
      <c r="BO622" s="81">
        <v>2.9282075610364902</v>
      </c>
      <c r="BP622" s="81">
        <v>0.57132412814910505</v>
      </c>
      <c r="BQ622" s="81">
        <v>0.34279447688946302</v>
      </c>
      <c r="BR622" s="81">
        <v>2.9282075610364902</v>
      </c>
      <c r="BS622" s="81">
        <v>0.57132412814910505</v>
      </c>
      <c r="BT622" s="81">
        <v>0.34279447688946302</v>
      </c>
      <c r="BU622" s="81">
        <v>126.45205000700901</v>
      </c>
      <c r="BV622" s="81">
        <f t="shared" si="63"/>
        <v>37.935615002102701</v>
      </c>
      <c r="BW622">
        <f t="shared" si="64"/>
        <v>4.1831536586235574</v>
      </c>
      <c r="BX622" s="255">
        <f t="shared" si="65"/>
        <v>0.1102698258191331</v>
      </c>
      <c r="BY622" s="255"/>
    </row>
    <row r="623" spans="58:77" x14ac:dyDescent="0.25">
      <c r="BF623">
        <v>620</v>
      </c>
      <c r="BG623">
        <v>5101</v>
      </c>
      <c r="BH623" t="s">
        <v>11</v>
      </c>
      <c r="BI623" t="s">
        <v>15</v>
      </c>
      <c r="BJ623" t="s">
        <v>61</v>
      </c>
      <c r="BK623">
        <v>3</v>
      </c>
      <c r="BL623" s="254">
        <v>4.3256235448626104</v>
      </c>
      <c r="BM623" s="81">
        <v>0.98476989587694597</v>
      </c>
      <c r="BN623" s="81">
        <v>0.590861937526167</v>
      </c>
      <c r="BO623" s="81">
        <v>4.3256235448626104</v>
      </c>
      <c r="BP623" s="81">
        <v>0.98476989587694597</v>
      </c>
      <c r="BQ623" s="81">
        <v>0.590861937526167</v>
      </c>
      <c r="BR623" s="81">
        <v>4.3256235448626104</v>
      </c>
      <c r="BS623" s="81">
        <v>0.98476989587694597</v>
      </c>
      <c r="BT623" s="81">
        <v>0.590861937526167</v>
      </c>
      <c r="BU623" s="81">
        <v>246.10824997595199</v>
      </c>
      <c r="BV623" s="81">
        <f t="shared" si="63"/>
        <v>73.832474992785592</v>
      </c>
      <c r="BW623">
        <f t="shared" si="64"/>
        <v>6.179462206946587</v>
      </c>
      <c r="BX623" s="255">
        <f t="shared" si="65"/>
        <v>8.3695720718429151E-2</v>
      </c>
      <c r="BY623" s="255"/>
    </row>
    <row r="624" spans="58:77" x14ac:dyDescent="0.25">
      <c r="BF624">
        <v>621</v>
      </c>
      <c r="BG624">
        <v>5101</v>
      </c>
      <c r="BH624" t="s">
        <v>11</v>
      </c>
      <c r="BI624" t="s">
        <v>15</v>
      </c>
      <c r="BJ624" t="s">
        <v>63</v>
      </c>
      <c r="BK624">
        <v>4</v>
      </c>
      <c r="BL624" s="254">
        <v>6.5536087605966404</v>
      </c>
      <c r="BM624" s="81">
        <v>1.6770164344398699</v>
      </c>
      <c r="BN624" s="81">
        <v>1.00620986066392</v>
      </c>
      <c r="BO624" s="81">
        <v>6.5536087605966404</v>
      </c>
      <c r="BP624" s="81">
        <v>1.6770164344398699</v>
      </c>
      <c r="BQ624" s="81">
        <v>1.00620986066392</v>
      </c>
      <c r="BR624" s="81">
        <v>6.5536087605966404</v>
      </c>
      <c r="BS624" s="81">
        <v>1.6770164344398699</v>
      </c>
      <c r="BT624" s="81">
        <v>1.00620986066392</v>
      </c>
      <c r="BU624" s="81">
        <v>373.15165002060598</v>
      </c>
      <c r="BV624" s="81">
        <f t="shared" si="63"/>
        <v>111.94549500618179</v>
      </c>
      <c r="BW624">
        <f t="shared" si="64"/>
        <v>9.3622982294237733</v>
      </c>
      <c r="BX624" s="255">
        <f t="shared" si="65"/>
        <v>8.363264845009416E-2</v>
      </c>
      <c r="BY624" s="255"/>
    </row>
    <row r="625" spans="58:77" x14ac:dyDescent="0.25">
      <c r="BF625">
        <v>622</v>
      </c>
      <c r="BG625">
        <v>5101</v>
      </c>
      <c r="BH625" t="s">
        <v>11</v>
      </c>
      <c r="BI625" t="s">
        <v>15</v>
      </c>
      <c r="BJ625" t="s">
        <v>65</v>
      </c>
      <c r="BK625">
        <v>1</v>
      </c>
      <c r="BL625" s="254">
        <v>2.8099774008724201</v>
      </c>
      <c r="BM625" s="81">
        <v>1.1084560486292701</v>
      </c>
      <c r="BN625" s="81">
        <v>0.66507362917756296</v>
      </c>
      <c r="BO625" s="81">
        <v>2.8099774008724201</v>
      </c>
      <c r="BP625" s="81">
        <v>1.1084560486292701</v>
      </c>
      <c r="BQ625" s="81">
        <v>0.66507362917756296</v>
      </c>
      <c r="BR625" s="81">
        <v>2.8099774008724201</v>
      </c>
      <c r="BS625" s="81">
        <v>1.1084560486292701</v>
      </c>
      <c r="BT625" s="81">
        <v>0.66507362917756296</v>
      </c>
      <c r="BU625" s="81">
        <v>138.26229999953799</v>
      </c>
      <c r="BV625" s="81">
        <f t="shared" si="63"/>
        <v>41.478689999861395</v>
      </c>
      <c r="BW625">
        <f t="shared" si="64"/>
        <v>4.0142534298177432</v>
      </c>
      <c r="BX625" s="255">
        <f t="shared" si="65"/>
        <v>9.6778693585336403E-2</v>
      </c>
      <c r="BY625" s="255"/>
    </row>
    <row r="626" spans="58:77" x14ac:dyDescent="0.25">
      <c r="BF626">
        <v>623</v>
      </c>
      <c r="BG626">
        <v>5101</v>
      </c>
      <c r="BH626" t="s">
        <v>11</v>
      </c>
      <c r="BI626" t="s">
        <v>15</v>
      </c>
      <c r="BJ626" t="s">
        <v>67</v>
      </c>
      <c r="BK626">
        <v>1</v>
      </c>
      <c r="BL626" s="254">
        <v>3.0341828319605302</v>
      </c>
      <c r="BM626" s="81">
        <v>1.1217059901179101</v>
      </c>
      <c r="BN626" s="81">
        <v>0.67302359407075196</v>
      </c>
      <c r="BO626" s="81">
        <v>3.0341828319605302</v>
      </c>
      <c r="BP626" s="81">
        <v>1.1217059901179101</v>
      </c>
      <c r="BQ626" s="81">
        <v>0.67302359407075196</v>
      </c>
      <c r="BR626" s="81">
        <v>3.0341828319605302</v>
      </c>
      <c r="BS626" s="81">
        <v>1.1217059901179101</v>
      </c>
      <c r="BT626" s="81">
        <v>0.67302359407075196</v>
      </c>
      <c r="BU626" s="81">
        <v>99.662500003343396</v>
      </c>
      <c r="BV626" s="81">
        <f t="shared" si="63"/>
        <v>29.898750001003016</v>
      </c>
      <c r="BW626">
        <f t="shared" si="64"/>
        <v>4.3345469028007573</v>
      </c>
      <c r="BX626" s="255">
        <f t="shared" si="65"/>
        <v>0.1449741846282987</v>
      </c>
      <c r="BY626" s="255"/>
    </row>
    <row r="627" spans="58:77" x14ac:dyDescent="0.25">
      <c r="BF627">
        <v>624</v>
      </c>
      <c r="BG627">
        <v>5101</v>
      </c>
      <c r="BH627" t="s">
        <v>11</v>
      </c>
      <c r="BI627" t="s">
        <v>15</v>
      </c>
      <c r="BJ627" t="s">
        <v>69</v>
      </c>
      <c r="BK627">
        <v>5</v>
      </c>
      <c r="BL627" s="254">
        <v>8.0610229337972896</v>
      </c>
      <c r="BM627" s="81">
        <v>3.6097582111180002</v>
      </c>
      <c r="BN627" s="81">
        <v>2.1658549266708</v>
      </c>
      <c r="BO627" s="81">
        <v>8.0610229337972896</v>
      </c>
      <c r="BP627" s="81">
        <v>3.6097582111180002</v>
      </c>
      <c r="BQ627" s="81">
        <v>2.1658549266708</v>
      </c>
      <c r="BR627" s="81">
        <v>8.0610229337972896</v>
      </c>
      <c r="BS627" s="81">
        <v>3.6097582111180002</v>
      </c>
      <c r="BT627" s="81">
        <v>2.1658549266708</v>
      </c>
      <c r="BU627" s="81">
        <v>546.42324999319999</v>
      </c>
      <c r="BV627" s="81">
        <f t="shared" si="63"/>
        <v>163.92697499796</v>
      </c>
      <c r="BW627">
        <f t="shared" si="64"/>
        <v>11.515747048281844</v>
      </c>
      <c r="BX627" s="255">
        <f t="shared" si="65"/>
        <v>7.0249249999429025E-2</v>
      </c>
      <c r="BY627" s="255"/>
    </row>
    <row r="628" spans="58:77" x14ac:dyDescent="0.25">
      <c r="BF628">
        <v>625</v>
      </c>
      <c r="BG628">
        <v>5101</v>
      </c>
      <c r="BH628" t="s">
        <v>12</v>
      </c>
      <c r="BI628" t="s">
        <v>7</v>
      </c>
      <c r="BJ628" t="s">
        <v>44</v>
      </c>
      <c r="BK628">
        <v>4</v>
      </c>
      <c r="BL628" s="254">
        <v>23.349926902150301</v>
      </c>
      <c r="BM628" s="81">
        <v>5.0933739701846896</v>
      </c>
      <c r="BN628" s="81">
        <v>3.05602438211081</v>
      </c>
      <c r="BO628" s="81">
        <v>23.349926902150301</v>
      </c>
      <c r="BP628" s="81">
        <v>5.0933739701846896</v>
      </c>
      <c r="BQ628" s="81">
        <v>3.05602438211081</v>
      </c>
      <c r="BR628" s="81">
        <v>23.349926902150301</v>
      </c>
      <c r="BS628" s="81">
        <v>5.0933739701846896</v>
      </c>
      <c r="BT628" s="81">
        <v>3.05602438211081</v>
      </c>
      <c r="BU628" s="81">
        <v>800.82355001031397</v>
      </c>
      <c r="BV628" s="81">
        <f t="shared" si="63"/>
        <v>240.24706500309418</v>
      </c>
      <c r="BW628">
        <f t="shared" si="64"/>
        <v>33.357038431643289</v>
      </c>
      <c r="BX628" s="255">
        <f t="shared" si="65"/>
        <v>0.13884472816021157</v>
      </c>
      <c r="BY628" s="255"/>
    </row>
    <row r="629" spans="58:77" x14ac:dyDescent="0.25">
      <c r="BF629">
        <v>626</v>
      </c>
      <c r="BG629">
        <v>5101</v>
      </c>
      <c r="BH629" t="s">
        <v>12</v>
      </c>
      <c r="BI629" t="s">
        <v>7</v>
      </c>
      <c r="BJ629" t="s">
        <v>52</v>
      </c>
      <c r="BK629">
        <v>16</v>
      </c>
      <c r="BL629" s="254">
        <v>48.000913574620299</v>
      </c>
      <c r="BM629" s="81">
        <v>9.3654836710664409</v>
      </c>
      <c r="BN629" s="81">
        <v>5.6192902026398599</v>
      </c>
      <c r="BO629" s="81">
        <v>48.000913574620299</v>
      </c>
      <c r="BP629" s="81">
        <v>9.3654836710664409</v>
      </c>
      <c r="BQ629" s="81">
        <v>5.6192902026398599</v>
      </c>
      <c r="BR629" s="81">
        <v>48.000913574620299</v>
      </c>
      <c r="BS629" s="81">
        <v>9.3654836710664409</v>
      </c>
      <c r="BT629" s="81">
        <v>5.6192902026398599</v>
      </c>
      <c r="BU629" s="81">
        <v>2038.40285000627</v>
      </c>
      <c r="BV629" s="81">
        <f t="shared" si="63"/>
        <v>611.52085500188093</v>
      </c>
      <c r="BW629">
        <f t="shared" si="64"/>
        <v>68.572733678028996</v>
      </c>
      <c r="BX629" s="255">
        <f t="shared" si="65"/>
        <v>0.1121347426128551</v>
      </c>
      <c r="BY629" s="255"/>
    </row>
    <row r="630" spans="58:77" x14ac:dyDescent="0.25">
      <c r="BF630">
        <v>627</v>
      </c>
      <c r="BG630">
        <v>5101</v>
      </c>
      <c r="BH630" t="s">
        <v>12</v>
      </c>
      <c r="BI630" t="s">
        <v>7</v>
      </c>
      <c r="BJ630" t="s">
        <v>61</v>
      </c>
      <c r="BK630">
        <v>23</v>
      </c>
      <c r="BL630" s="254">
        <v>51.602144405772798</v>
      </c>
      <c r="BM630" s="81">
        <v>11.7477255814026</v>
      </c>
      <c r="BN630" s="81">
        <v>7.0486353488415698</v>
      </c>
      <c r="BO630" s="81">
        <v>51.602144405772798</v>
      </c>
      <c r="BP630" s="81">
        <v>11.7477255814026</v>
      </c>
      <c r="BQ630" s="81">
        <v>7.0486353488415698</v>
      </c>
      <c r="BR630" s="81">
        <v>51.602144405772798</v>
      </c>
      <c r="BS630" s="81">
        <v>11.7477255814026</v>
      </c>
      <c r="BT630" s="81">
        <v>7.0486353488415698</v>
      </c>
      <c r="BU630" s="81">
        <v>2752.79454997311</v>
      </c>
      <c r="BV630" s="81">
        <f t="shared" si="63"/>
        <v>825.83836499193296</v>
      </c>
      <c r="BW630">
        <f t="shared" si="64"/>
        <v>73.717349151104003</v>
      </c>
      <c r="BX630" s="255">
        <f t="shared" si="65"/>
        <v>8.926365288421069E-2</v>
      </c>
      <c r="BY630" s="255"/>
    </row>
    <row r="631" spans="58:77" x14ac:dyDescent="0.25">
      <c r="BF631">
        <v>628</v>
      </c>
      <c r="BG631">
        <v>5101</v>
      </c>
      <c r="BH631" t="s">
        <v>12</v>
      </c>
      <c r="BI631" t="s">
        <v>7</v>
      </c>
      <c r="BJ631" t="s">
        <v>63</v>
      </c>
      <c r="BK631">
        <v>13</v>
      </c>
      <c r="BL631" s="254">
        <v>30.886625020036799</v>
      </c>
      <c r="BM631" s="81">
        <v>7.9036420474797797</v>
      </c>
      <c r="BN631" s="81">
        <v>4.7421852284878696</v>
      </c>
      <c r="BO631" s="81">
        <v>30.886625020036799</v>
      </c>
      <c r="BP631" s="81">
        <v>7.9036420474797797</v>
      </c>
      <c r="BQ631" s="81">
        <v>4.7421852284878696</v>
      </c>
      <c r="BR631" s="81">
        <v>30.886625020036799</v>
      </c>
      <c r="BS631" s="81">
        <v>7.9036420474797797</v>
      </c>
      <c r="BT631" s="81">
        <v>4.7421852284878696</v>
      </c>
      <c r="BU631" s="81">
        <v>1448.5732000181499</v>
      </c>
      <c r="BV631" s="81">
        <f t="shared" si="63"/>
        <v>434.57196000544496</v>
      </c>
      <c r="BW631">
        <f t="shared" si="64"/>
        <v>44.123750028624002</v>
      </c>
      <c r="BX631" s="255">
        <f t="shared" si="65"/>
        <v>0.10153381738681702</v>
      </c>
      <c r="BY631" s="255"/>
    </row>
    <row r="632" spans="58:77" x14ac:dyDescent="0.25">
      <c r="BF632">
        <v>629</v>
      </c>
      <c r="BG632">
        <v>5101</v>
      </c>
      <c r="BH632" t="s">
        <v>12</v>
      </c>
      <c r="BI632" t="s">
        <v>7</v>
      </c>
      <c r="BJ632" t="s">
        <v>65</v>
      </c>
      <c r="BK632">
        <v>14</v>
      </c>
      <c r="BL632" s="254">
        <v>28.541792925715399</v>
      </c>
      <c r="BM632" s="81">
        <v>11.2589243591108</v>
      </c>
      <c r="BN632" s="81">
        <v>6.7553546154664801</v>
      </c>
      <c r="BO632" s="81">
        <v>28.541792925715399</v>
      </c>
      <c r="BP632" s="81">
        <v>11.2589243591108</v>
      </c>
      <c r="BQ632" s="81">
        <v>6.7553546154664801</v>
      </c>
      <c r="BR632" s="81">
        <v>28.541792925715399</v>
      </c>
      <c r="BS632" s="81">
        <v>11.2589243591108</v>
      </c>
      <c r="BT632" s="81">
        <v>6.7553546154664801</v>
      </c>
      <c r="BU632" s="81">
        <v>1289.65515001118</v>
      </c>
      <c r="BV632" s="81">
        <f t="shared" si="63"/>
        <v>386.89654500335399</v>
      </c>
      <c r="BW632">
        <f t="shared" si="64"/>
        <v>40.773989893879147</v>
      </c>
      <c r="BX632" s="255">
        <f t="shared" si="65"/>
        <v>0.10538731973821498</v>
      </c>
      <c r="BY632" s="255"/>
    </row>
    <row r="633" spans="58:77" x14ac:dyDescent="0.25">
      <c r="BF633">
        <v>630</v>
      </c>
      <c r="BG633">
        <v>5101</v>
      </c>
      <c r="BH633" t="s">
        <v>12</v>
      </c>
      <c r="BI633" t="s">
        <v>7</v>
      </c>
      <c r="BJ633" t="s">
        <v>67</v>
      </c>
      <c r="BK633">
        <v>1</v>
      </c>
      <c r="BL633" s="254">
        <v>1.8671894350526299</v>
      </c>
      <c r="BM633" s="81">
        <v>0.69028060930333501</v>
      </c>
      <c r="BN633" s="81">
        <v>0.41416836558200099</v>
      </c>
      <c r="BO633" s="81">
        <v>1.8671894350526299</v>
      </c>
      <c r="BP633" s="81">
        <v>0.69028060930333501</v>
      </c>
      <c r="BQ633" s="81">
        <v>0.41416836558200099</v>
      </c>
      <c r="BR633" s="81">
        <v>1.8671894350526299</v>
      </c>
      <c r="BS633" s="81">
        <v>0.69028060930333501</v>
      </c>
      <c r="BT633" s="81">
        <v>0.41416836558200099</v>
      </c>
      <c r="BU633" s="81">
        <v>112.493899996216</v>
      </c>
      <c r="BV633" s="81">
        <f t="shared" si="63"/>
        <v>33.748169998864796</v>
      </c>
      <c r="BW633">
        <f t="shared" si="64"/>
        <v>2.6674134786466142</v>
      </c>
      <c r="BX633" s="255">
        <f t="shared" si="65"/>
        <v>7.903875910119984E-2</v>
      </c>
      <c r="BY633" s="255"/>
    </row>
    <row r="634" spans="58:77" x14ac:dyDescent="0.25">
      <c r="BF634">
        <v>631</v>
      </c>
      <c r="BG634">
        <v>5101</v>
      </c>
      <c r="BH634" t="s">
        <v>12</v>
      </c>
      <c r="BI634" t="s">
        <v>7</v>
      </c>
      <c r="BJ634" t="s">
        <v>69</v>
      </c>
      <c r="BK634">
        <v>5</v>
      </c>
      <c r="BL634" s="254">
        <v>11.9894961357111</v>
      </c>
      <c r="BM634" s="81">
        <v>5.3689441747641196</v>
      </c>
      <c r="BN634" s="81">
        <v>3.2213665048584699</v>
      </c>
      <c r="BO634" s="81">
        <v>11.9894961357111</v>
      </c>
      <c r="BP634" s="81">
        <v>5.3689441747641196</v>
      </c>
      <c r="BQ634" s="81">
        <v>3.2213665048584699</v>
      </c>
      <c r="BR634" s="81">
        <v>11.9894961357111</v>
      </c>
      <c r="BS634" s="81">
        <v>5.3689441747641196</v>
      </c>
      <c r="BT634" s="81">
        <v>3.2213665048584699</v>
      </c>
      <c r="BU634" s="81">
        <v>688.14414998633299</v>
      </c>
      <c r="BV634" s="81">
        <f t="shared" si="63"/>
        <v>206.4432449958999</v>
      </c>
      <c r="BW634">
        <f t="shared" si="64"/>
        <v>17.127851622444428</v>
      </c>
      <c r="BX634" s="255">
        <f t="shared" si="65"/>
        <v>8.2966394094341034E-2</v>
      </c>
      <c r="BY634" s="255"/>
    </row>
    <row r="635" spans="58:77" x14ac:dyDescent="0.25">
      <c r="BF635">
        <v>632</v>
      </c>
      <c r="BG635">
        <v>5101</v>
      </c>
      <c r="BH635" t="s">
        <v>12</v>
      </c>
      <c r="BI635" t="s">
        <v>15</v>
      </c>
      <c r="BJ635" t="s">
        <v>44</v>
      </c>
      <c r="BK635">
        <v>3</v>
      </c>
      <c r="BL635" s="254">
        <v>18.163734460040502</v>
      </c>
      <c r="BM635" s="81">
        <v>3.9620977268068902</v>
      </c>
      <c r="BN635" s="81">
        <v>2.3772586360841301</v>
      </c>
      <c r="BO635" s="81">
        <v>18.163734460040502</v>
      </c>
      <c r="BP635" s="81">
        <v>3.9620977268068902</v>
      </c>
      <c r="BQ635" s="81">
        <v>2.3772586360841301</v>
      </c>
      <c r="BR635" s="81">
        <v>18.163734460040502</v>
      </c>
      <c r="BS635" s="81">
        <v>3.9620977268068902</v>
      </c>
      <c r="BT635" s="81">
        <v>2.3772586360841301</v>
      </c>
      <c r="BU635" s="81">
        <v>601.89499995901201</v>
      </c>
      <c r="BV635" s="81">
        <f t="shared" si="63"/>
        <v>180.5684999877036</v>
      </c>
      <c r="BW635">
        <f t="shared" si="64"/>
        <v>25.948192085772146</v>
      </c>
      <c r="BX635" s="255">
        <f t="shared" si="65"/>
        <v>0.14370276148685496</v>
      </c>
      <c r="BY635" s="255"/>
    </row>
    <row r="636" spans="58:77" x14ac:dyDescent="0.25">
      <c r="BF636">
        <v>633</v>
      </c>
      <c r="BG636">
        <v>5101</v>
      </c>
      <c r="BH636" t="s">
        <v>12</v>
      </c>
      <c r="BI636" t="s">
        <v>15</v>
      </c>
      <c r="BJ636" t="s">
        <v>52</v>
      </c>
      <c r="BK636">
        <v>12</v>
      </c>
      <c r="BL636" s="254">
        <v>22.861709402462601</v>
      </c>
      <c r="BM636" s="81">
        <v>4.4605602301419003</v>
      </c>
      <c r="BN636" s="81">
        <v>2.6763361380851398</v>
      </c>
      <c r="BO636" s="81">
        <v>22.861709402462601</v>
      </c>
      <c r="BP636" s="81">
        <v>4.4605602301419003</v>
      </c>
      <c r="BQ636" s="81">
        <v>2.6763361380851398</v>
      </c>
      <c r="BR636" s="81">
        <v>22.861709402462601</v>
      </c>
      <c r="BS636" s="81">
        <v>4.4605602301419003</v>
      </c>
      <c r="BT636" s="81">
        <v>2.6763361380851398</v>
      </c>
      <c r="BU636" s="81">
        <v>1267.1896500140599</v>
      </c>
      <c r="BV636" s="81">
        <f t="shared" si="63"/>
        <v>380.15689500421797</v>
      </c>
      <c r="BW636">
        <f t="shared" si="64"/>
        <v>32.659584860660864</v>
      </c>
      <c r="BX636" s="255">
        <f t="shared" si="65"/>
        <v>8.5910804959353673E-2</v>
      </c>
      <c r="BY636" s="255"/>
    </row>
    <row r="637" spans="58:77" x14ac:dyDescent="0.25">
      <c r="BF637">
        <v>634</v>
      </c>
      <c r="BG637">
        <v>5101</v>
      </c>
      <c r="BH637" t="s">
        <v>12</v>
      </c>
      <c r="BI637" t="s">
        <v>15</v>
      </c>
      <c r="BJ637" t="s">
        <v>61</v>
      </c>
      <c r="BK637">
        <v>27</v>
      </c>
      <c r="BL637" s="254">
        <v>50.100898587261703</v>
      </c>
      <c r="BM637" s="81">
        <v>11.405952499892299</v>
      </c>
      <c r="BN637" s="81">
        <v>6.8435714999354298</v>
      </c>
      <c r="BO637" s="81">
        <v>50.100898587261703</v>
      </c>
      <c r="BP637" s="81">
        <v>11.405952499892299</v>
      </c>
      <c r="BQ637" s="81">
        <v>6.8435714999354298</v>
      </c>
      <c r="BR637" s="81">
        <v>50.100898587261703</v>
      </c>
      <c r="BS637" s="81">
        <v>11.405952499892299</v>
      </c>
      <c r="BT637" s="81">
        <v>6.8435714999354298</v>
      </c>
      <c r="BU637" s="81">
        <v>2615.6883000360699</v>
      </c>
      <c r="BV637" s="81">
        <f t="shared" si="63"/>
        <v>784.70649001082097</v>
      </c>
      <c r="BW637">
        <f t="shared" si="64"/>
        <v>71.572712267516721</v>
      </c>
      <c r="BX637" s="255">
        <f t="shared" si="65"/>
        <v>9.1209532708885516E-2</v>
      </c>
      <c r="BY637" s="255"/>
    </row>
    <row r="638" spans="58:77" x14ac:dyDescent="0.25">
      <c r="BF638">
        <v>635</v>
      </c>
      <c r="BG638">
        <v>5101</v>
      </c>
      <c r="BH638" t="s">
        <v>12</v>
      </c>
      <c r="BI638" t="s">
        <v>15</v>
      </c>
      <c r="BJ638" t="s">
        <v>63</v>
      </c>
      <c r="BK638">
        <v>16</v>
      </c>
      <c r="BL638" s="254">
        <v>32.736686823267398</v>
      </c>
      <c r="BM638" s="81">
        <v>8.3770581701206996</v>
      </c>
      <c r="BN638" s="81">
        <v>5.02623490207242</v>
      </c>
      <c r="BO638" s="81">
        <v>32.736686823267398</v>
      </c>
      <c r="BP638" s="81">
        <v>8.3770581701206996</v>
      </c>
      <c r="BQ638" s="81">
        <v>5.02623490207242</v>
      </c>
      <c r="BR638" s="81">
        <v>32.736686823267398</v>
      </c>
      <c r="BS638" s="81">
        <v>8.3770581701206996</v>
      </c>
      <c r="BT638" s="81">
        <v>5.02623490207242</v>
      </c>
      <c r="BU638" s="81">
        <v>1514.69374996902</v>
      </c>
      <c r="BV638" s="81">
        <f t="shared" si="63"/>
        <v>454.40812499070597</v>
      </c>
      <c r="BW638">
        <f t="shared" si="64"/>
        <v>46.766695461810571</v>
      </c>
      <c r="BX638" s="255">
        <f t="shared" si="65"/>
        <v>0.10291782406568345</v>
      </c>
      <c r="BY638" s="255"/>
    </row>
    <row r="639" spans="58:77" x14ac:dyDescent="0.25">
      <c r="BF639">
        <v>636</v>
      </c>
      <c r="BG639">
        <v>5101</v>
      </c>
      <c r="BH639" t="s">
        <v>12</v>
      </c>
      <c r="BI639" t="s">
        <v>15</v>
      </c>
      <c r="BJ639" t="s">
        <v>65</v>
      </c>
      <c r="BK639">
        <v>29</v>
      </c>
      <c r="BL639" s="254">
        <v>68.670796032556396</v>
      </c>
      <c r="BM639" s="81">
        <v>27.0886730985243</v>
      </c>
      <c r="BN639" s="81">
        <v>16.253203859114599</v>
      </c>
      <c r="BO639" s="81">
        <v>68.670796032556396</v>
      </c>
      <c r="BP639" s="81">
        <v>27.0886730985243</v>
      </c>
      <c r="BQ639" s="81">
        <v>16.253203859114599</v>
      </c>
      <c r="BR639" s="81">
        <v>68.670796032556396</v>
      </c>
      <c r="BS639" s="81">
        <v>27.0886730985243</v>
      </c>
      <c r="BT639" s="81">
        <v>16.253203859114599</v>
      </c>
      <c r="BU639" s="81">
        <v>2936.2852000205899</v>
      </c>
      <c r="BV639" s="81">
        <f t="shared" si="63"/>
        <v>880.88556000617689</v>
      </c>
      <c r="BW639">
        <f t="shared" si="64"/>
        <v>98.101137189366284</v>
      </c>
      <c r="BX639" s="255">
        <f t="shared" si="65"/>
        <v>0.11136649485851305</v>
      </c>
      <c r="BY639" s="255"/>
    </row>
    <row r="640" spans="58:77" x14ac:dyDescent="0.25">
      <c r="BF640">
        <v>637</v>
      </c>
      <c r="BG640">
        <v>5101</v>
      </c>
      <c r="BH640" t="s">
        <v>12</v>
      </c>
      <c r="BI640" t="s">
        <v>15</v>
      </c>
      <c r="BJ640" t="s">
        <v>67</v>
      </c>
      <c r="BK640">
        <v>14</v>
      </c>
      <c r="BL640" s="254">
        <v>27.2039127412529</v>
      </c>
      <c r="BM640" s="81">
        <v>10.0570049883222</v>
      </c>
      <c r="BN640" s="81">
        <v>6.0342029929933201</v>
      </c>
      <c r="BO640" s="81">
        <v>27.2039127412529</v>
      </c>
      <c r="BP640" s="81">
        <v>10.0570049883222</v>
      </c>
      <c r="BQ640" s="81">
        <v>6.0342029929933201</v>
      </c>
      <c r="BR640" s="81">
        <v>27.2039127412529</v>
      </c>
      <c r="BS640" s="81">
        <v>10.0570049883222</v>
      </c>
      <c r="BT640" s="81">
        <v>6.0342029929933201</v>
      </c>
      <c r="BU640" s="81">
        <v>1784.4350000388899</v>
      </c>
      <c r="BV640" s="81">
        <f t="shared" si="63"/>
        <v>535.33050001166691</v>
      </c>
      <c r="BW640">
        <f t="shared" si="64"/>
        <v>38.862732487504147</v>
      </c>
      <c r="BX640" s="255">
        <f t="shared" si="65"/>
        <v>7.259577492158055E-2</v>
      </c>
      <c r="BY640" s="255"/>
    </row>
    <row r="641" spans="58:77" x14ac:dyDescent="0.25">
      <c r="BF641">
        <v>638</v>
      </c>
      <c r="BG641">
        <v>5101</v>
      </c>
      <c r="BH641" t="s">
        <v>12</v>
      </c>
      <c r="BI641" t="s">
        <v>15</v>
      </c>
      <c r="BJ641" t="s">
        <v>69</v>
      </c>
      <c r="BK641">
        <v>14</v>
      </c>
      <c r="BL641" s="254">
        <v>27.371764582166101</v>
      </c>
      <c r="BM641" s="81">
        <v>12.2571853181317</v>
      </c>
      <c r="BN641" s="81">
        <v>7.3543111908790202</v>
      </c>
      <c r="BO641" s="81">
        <v>27.371764582166101</v>
      </c>
      <c r="BP641" s="81">
        <v>12.2571853181317</v>
      </c>
      <c r="BQ641" s="81">
        <v>7.3543111908790202</v>
      </c>
      <c r="BR641" s="81">
        <v>27.371764582166101</v>
      </c>
      <c r="BS641" s="81">
        <v>12.2571853181317</v>
      </c>
      <c r="BT641" s="81">
        <v>7.3543111908790202</v>
      </c>
      <c r="BU641" s="81">
        <v>1609.69654999974</v>
      </c>
      <c r="BV641" s="81">
        <f t="shared" si="63"/>
        <v>482.90896499992198</v>
      </c>
      <c r="BW641">
        <f t="shared" si="64"/>
        <v>39.102520831665863</v>
      </c>
      <c r="BX641" s="255">
        <f t="shared" si="65"/>
        <v>8.0972861689722786E-2</v>
      </c>
      <c r="BY641" s="255"/>
    </row>
    <row r="642" spans="58:77" x14ac:dyDescent="0.25">
      <c r="BF642">
        <v>639</v>
      </c>
      <c r="BG642">
        <v>5101</v>
      </c>
      <c r="BH642" t="s">
        <v>12</v>
      </c>
      <c r="BI642" t="s">
        <v>15</v>
      </c>
      <c r="BJ642" t="s">
        <v>73</v>
      </c>
      <c r="BK642">
        <v>1</v>
      </c>
      <c r="BL642" s="254">
        <v>4.1833625208315697</v>
      </c>
      <c r="BM642" s="81">
        <v>3.10443468837475</v>
      </c>
      <c r="BN642" s="81">
        <v>1.8626608130248501</v>
      </c>
      <c r="BO642" s="81">
        <v>4.1833625208315697</v>
      </c>
      <c r="BP642" s="81">
        <v>3.10443468837475</v>
      </c>
      <c r="BQ642" s="81">
        <v>1.8626608130248501</v>
      </c>
      <c r="BR642" s="81">
        <v>4.1833625208315697</v>
      </c>
      <c r="BS642" s="81">
        <v>3.10443468837475</v>
      </c>
      <c r="BT642" s="81">
        <v>1.8626608130248501</v>
      </c>
      <c r="BU642" s="81">
        <v>86.164249989891402</v>
      </c>
      <c r="BV642" s="81">
        <f t="shared" si="63"/>
        <v>25.84927499696742</v>
      </c>
      <c r="BW642">
        <f t="shared" si="64"/>
        <v>5.9762321726165286</v>
      </c>
      <c r="BX642" s="255">
        <f t="shared" si="65"/>
        <v>0.2311953497077828</v>
      </c>
      <c r="BY642" s="255"/>
    </row>
    <row r="643" spans="58:77" x14ac:dyDescent="0.25">
      <c r="BF643">
        <v>640</v>
      </c>
      <c r="BG643">
        <v>5101</v>
      </c>
      <c r="BH643" t="s">
        <v>13</v>
      </c>
      <c r="BI643" t="s">
        <v>7</v>
      </c>
      <c r="BJ643" t="s">
        <v>44</v>
      </c>
      <c r="BK643">
        <v>4</v>
      </c>
      <c r="BL643" s="254">
        <v>16.8852777184971</v>
      </c>
      <c r="BM643" s="81">
        <v>3.6832249784393398</v>
      </c>
      <c r="BN643" s="81">
        <v>2.2099349870635998</v>
      </c>
      <c r="BO643" s="81">
        <v>16.8852777184971</v>
      </c>
      <c r="BP643" s="81">
        <v>3.6832249784393398</v>
      </c>
      <c r="BQ643" s="81">
        <v>2.2099349870635998</v>
      </c>
      <c r="BR643" s="81">
        <v>16.8852777184971</v>
      </c>
      <c r="BS643" s="81">
        <v>3.6832249784393398</v>
      </c>
      <c r="BT643" s="81">
        <v>2.2099349870635998</v>
      </c>
      <c r="BU643" s="81">
        <v>632.68179997649599</v>
      </c>
      <c r="BV643" s="81">
        <f t="shared" si="63"/>
        <v>189.8045399929488</v>
      </c>
      <c r="BW643">
        <f t="shared" si="64"/>
        <v>24.121825312138718</v>
      </c>
      <c r="BX643" s="255">
        <f t="shared" si="65"/>
        <v>0.12708771514651251</v>
      </c>
      <c r="BY643" s="255"/>
    </row>
    <row r="644" spans="58:77" x14ac:dyDescent="0.25">
      <c r="BF644">
        <v>641</v>
      </c>
      <c r="BG644">
        <v>5101</v>
      </c>
      <c r="BH644" t="s">
        <v>13</v>
      </c>
      <c r="BI644" t="s">
        <v>7</v>
      </c>
      <c r="BJ644" t="s">
        <v>52</v>
      </c>
      <c r="BK644">
        <v>14</v>
      </c>
      <c r="BL644" s="254">
        <v>37.697961045047499</v>
      </c>
      <c r="BM644" s="81">
        <v>7.3552691460973696</v>
      </c>
      <c r="BN644" s="81">
        <v>4.41316148765842</v>
      </c>
      <c r="BO644" s="81">
        <v>37.697961045047499</v>
      </c>
      <c r="BP644" s="81">
        <v>7.3552691460973696</v>
      </c>
      <c r="BQ644" s="81">
        <v>4.41316148765842</v>
      </c>
      <c r="BR644" s="81">
        <v>37.697961045047499</v>
      </c>
      <c r="BS644" s="81">
        <v>7.3552691460973696</v>
      </c>
      <c r="BT644" s="81">
        <v>4.41316148765842</v>
      </c>
      <c r="BU644" s="81">
        <v>1758.3171999952799</v>
      </c>
      <c r="BV644" s="81">
        <f t="shared" si="63"/>
        <v>527.49515999858397</v>
      </c>
      <c r="BW644">
        <f t="shared" si="64"/>
        <v>53.854230064353573</v>
      </c>
      <c r="BX644" s="255">
        <f t="shared" si="65"/>
        <v>0.10209426388764997</v>
      </c>
      <c r="BY644" s="255"/>
    </row>
    <row r="645" spans="58:77" x14ac:dyDescent="0.25">
      <c r="BF645">
        <v>642</v>
      </c>
      <c r="BG645">
        <v>5101</v>
      </c>
      <c r="BH645" t="s">
        <v>13</v>
      </c>
      <c r="BI645" t="s">
        <v>7</v>
      </c>
      <c r="BJ645" t="s">
        <v>61</v>
      </c>
      <c r="BK645">
        <v>29</v>
      </c>
      <c r="BL645" s="254">
        <v>49.744670765920098</v>
      </c>
      <c r="BM645" s="81">
        <v>11.3248538025848</v>
      </c>
      <c r="BN645" s="81">
        <v>6.7949122815509204</v>
      </c>
      <c r="BO645" s="81">
        <v>49.744670765920098</v>
      </c>
      <c r="BP645" s="81">
        <v>11.3248538025848</v>
      </c>
      <c r="BQ645" s="81">
        <v>6.7949122815509204</v>
      </c>
      <c r="BR645" s="81">
        <v>49.744670765920098</v>
      </c>
      <c r="BS645" s="81">
        <v>11.3248538025848</v>
      </c>
      <c r="BT645" s="81">
        <v>6.7949122815509204</v>
      </c>
      <c r="BU645" s="81">
        <v>2955.07489994262</v>
      </c>
      <c r="BV645" s="81">
        <f t="shared" ref="BV645:BV708" si="66">0.3*BU645</f>
        <v>886.52246998278599</v>
      </c>
      <c r="BW645">
        <f t="shared" ref="BW645:BW708" si="67">BL645/0.7</f>
        <v>71.063815379885853</v>
      </c>
      <c r="BX645" s="255">
        <f t="shared" ref="BX645:BX708" si="68">BW645/BV645</f>
        <v>8.0160196482403578E-2</v>
      </c>
      <c r="BY645" s="255"/>
    </row>
    <row r="646" spans="58:77" x14ac:dyDescent="0.25">
      <c r="BF646">
        <v>643</v>
      </c>
      <c r="BG646">
        <v>5101</v>
      </c>
      <c r="BH646" t="s">
        <v>13</v>
      </c>
      <c r="BI646" t="s">
        <v>7</v>
      </c>
      <c r="BJ646" t="s">
        <v>63</v>
      </c>
      <c r="BK646">
        <v>41</v>
      </c>
      <c r="BL646" s="254">
        <v>78.423806269149296</v>
      </c>
      <c r="BM646" s="81">
        <v>20.0680291987278</v>
      </c>
      <c r="BN646" s="81">
        <v>12.0408175192367</v>
      </c>
      <c r="BO646" s="81">
        <v>78.423806269149296</v>
      </c>
      <c r="BP646" s="81">
        <v>20.0680291987278</v>
      </c>
      <c r="BQ646" s="81">
        <v>12.0408175192367</v>
      </c>
      <c r="BR646" s="81">
        <v>78.423806269149296</v>
      </c>
      <c r="BS646" s="81">
        <v>20.0680291987278</v>
      </c>
      <c r="BT646" s="81">
        <v>12.0408175192367</v>
      </c>
      <c r="BU646" s="81">
        <v>4218.5346500027899</v>
      </c>
      <c r="BV646" s="81">
        <f t="shared" si="66"/>
        <v>1265.5603950008369</v>
      </c>
      <c r="BW646">
        <f t="shared" si="67"/>
        <v>112.03400895592758</v>
      </c>
      <c r="BX646" s="255">
        <f t="shared" si="68"/>
        <v>8.8525217285938762E-2</v>
      </c>
      <c r="BY646" s="255"/>
    </row>
    <row r="647" spans="58:77" x14ac:dyDescent="0.25">
      <c r="BF647">
        <v>644</v>
      </c>
      <c r="BG647">
        <v>5101</v>
      </c>
      <c r="BH647" t="s">
        <v>13</v>
      </c>
      <c r="BI647" t="s">
        <v>7</v>
      </c>
      <c r="BJ647" t="s">
        <v>65</v>
      </c>
      <c r="BK647">
        <v>72</v>
      </c>
      <c r="BL647" s="254">
        <v>159.25310123596</v>
      </c>
      <c r="BM647" s="81">
        <v>62.820812463888103</v>
      </c>
      <c r="BN647" s="81">
        <v>37.692487478332801</v>
      </c>
      <c r="BO647" s="81">
        <v>159.25310123596</v>
      </c>
      <c r="BP647" s="81">
        <v>62.820812463888103</v>
      </c>
      <c r="BQ647" s="81">
        <v>37.692487478332801</v>
      </c>
      <c r="BR647" s="81">
        <v>159.25310123596</v>
      </c>
      <c r="BS647" s="81">
        <v>62.820812463888103</v>
      </c>
      <c r="BT647" s="81">
        <v>37.692487478332801</v>
      </c>
      <c r="BU647" s="81">
        <v>8523.3789499949307</v>
      </c>
      <c r="BV647" s="81">
        <f t="shared" si="66"/>
        <v>2557.0136849984792</v>
      </c>
      <c r="BW647">
        <f t="shared" si="67"/>
        <v>227.50443033708572</v>
      </c>
      <c r="BX647" s="255">
        <f t="shared" si="68"/>
        <v>8.8972707370246637E-2</v>
      </c>
      <c r="BY647" s="255"/>
    </row>
    <row r="648" spans="58:77" x14ac:dyDescent="0.25">
      <c r="BF648">
        <v>645</v>
      </c>
      <c r="BG648">
        <v>5101</v>
      </c>
      <c r="BH648" t="s">
        <v>13</v>
      </c>
      <c r="BI648" t="s">
        <v>7</v>
      </c>
      <c r="BJ648" t="s">
        <v>67</v>
      </c>
      <c r="BK648">
        <v>19</v>
      </c>
      <c r="BL648" s="254">
        <v>37.525321007238297</v>
      </c>
      <c r="BM648" s="81">
        <v>13.87272280086</v>
      </c>
      <c r="BN648" s="81">
        <v>8.3236336805160391</v>
      </c>
      <c r="BO648" s="81">
        <v>37.525321007238297</v>
      </c>
      <c r="BP648" s="81">
        <v>13.87272280086</v>
      </c>
      <c r="BQ648" s="81">
        <v>8.3236336805160391</v>
      </c>
      <c r="BR648" s="81">
        <v>37.525321007238297</v>
      </c>
      <c r="BS648" s="81">
        <v>13.87272280086</v>
      </c>
      <c r="BT648" s="81">
        <v>8.3236336805160391</v>
      </c>
      <c r="BU648" s="81">
        <v>2618.5314999965699</v>
      </c>
      <c r="BV648" s="81">
        <f t="shared" si="66"/>
        <v>785.55944999897099</v>
      </c>
      <c r="BW648">
        <f t="shared" si="67"/>
        <v>53.607601438911857</v>
      </c>
      <c r="BX648" s="255">
        <f t="shared" si="68"/>
        <v>6.824130425645325E-2</v>
      </c>
      <c r="BY648" s="255"/>
    </row>
    <row r="649" spans="58:77" x14ac:dyDescent="0.25">
      <c r="BF649">
        <v>646</v>
      </c>
      <c r="BG649">
        <v>5101</v>
      </c>
      <c r="BH649" t="s">
        <v>13</v>
      </c>
      <c r="BI649" t="s">
        <v>7</v>
      </c>
      <c r="BJ649" t="s">
        <v>69</v>
      </c>
      <c r="BK649">
        <v>58</v>
      </c>
      <c r="BL649" s="254">
        <v>130.76203657798999</v>
      </c>
      <c r="BM649" s="81">
        <v>58.555761361363501</v>
      </c>
      <c r="BN649" s="81">
        <v>35.133456816818097</v>
      </c>
      <c r="BO649" s="81">
        <v>130.76203657798999</v>
      </c>
      <c r="BP649" s="81">
        <v>58.555761361363501</v>
      </c>
      <c r="BQ649" s="81">
        <v>35.133456816818097</v>
      </c>
      <c r="BR649" s="81">
        <v>130.76203657798999</v>
      </c>
      <c r="BS649" s="81">
        <v>58.555761361363501</v>
      </c>
      <c r="BT649" s="81">
        <v>35.133456816818097</v>
      </c>
      <c r="BU649" s="81">
        <v>7598.9657000563102</v>
      </c>
      <c r="BV649" s="81">
        <f t="shared" si="66"/>
        <v>2279.6897100168931</v>
      </c>
      <c r="BW649">
        <f t="shared" si="67"/>
        <v>186.80290939712856</v>
      </c>
      <c r="BX649" s="255">
        <f t="shared" si="68"/>
        <v>8.1942252305794855E-2</v>
      </c>
      <c r="BY649" s="255"/>
    </row>
    <row r="650" spans="58:77" x14ac:dyDescent="0.25">
      <c r="BF650">
        <v>647</v>
      </c>
      <c r="BG650">
        <v>5101</v>
      </c>
      <c r="BH650" t="s">
        <v>13</v>
      </c>
      <c r="BI650" t="s">
        <v>7</v>
      </c>
      <c r="BJ650" t="s">
        <v>71</v>
      </c>
      <c r="BK650">
        <v>8</v>
      </c>
      <c r="BL650" s="254">
        <v>36.227957114277302</v>
      </c>
      <c r="BM650" s="81">
        <v>23.925478777632499</v>
      </c>
      <c r="BN650" s="81">
        <v>14.3552872665795</v>
      </c>
      <c r="BO650" s="81">
        <v>36.227957114277302</v>
      </c>
      <c r="BP650" s="81">
        <v>23.925478777632499</v>
      </c>
      <c r="BQ650" s="81">
        <v>14.3552872665795</v>
      </c>
      <c r="BR650" s="81">
        <v>36.227957114277302</v>
      </c>
      <c r="BS650" s="81">
        <v>23.925478777632499</v>
      </c>
      <c r="BT650" s="81">
        <v>14.3552872665795</v>
      </c>
      <c r="BU650" s="81">
        <v>971.88575004262998</v>
      </c>
      <c r="BV650" s="81">
        <f t="shared" si="66"/>
        <v>291.56572501278896</v>
      </c>
      <c r="BW650">
        <f t="shared" si="67"/>
        <v>51.754224448967577</v>
      </c>
      <c r="BX650" s="255">
        <f t="shared" si="68"/>
        <v>0.17750448701299673</v>
      </c>
      <c r="BY650" s="255"/>
    </row>
    <row r="651" spans="58:77" x14ac:dyDescent="0.25">
      <c r="BF651">
        <v>648</v>
      </c>
      <c r="BG651">
        <v>5101</v>
      </c>
      <c r="BH651" t="s">
        <v>13</v>
      </c>
      <c r="BI651" t="s">
        <v>7</v>
      </c>
      <c r="BJ651" t="s">
        <v>73</v>
      </c>
      <c r="BK651">
        <v>6</v>
      </c>
      <c r="BL651" s="254">
        <v>34.836000628015597</v>
      </c>
      <c r="BM651" s="81">
        <v>25.8514743141025</v>
      </c>
      <c r="BN651" s="81">
        <v>15.510884588461501</v>
      </c>
      <c r="BO651" s="81">
        <v>34.836000628015597</v>
      </c>
      <c r="BP651" s="81">
        <v>25.8514743141025</v>
      </c>
      <c r="BQ651" s="81">
        <v>15.510884588461501</v>
      </c>
      <c r="BR651" s="81">
        <v>34.836000628015597</v>
      </c>
      <c r="BS651" s="81">
        <v>25.8514743141025</v>
      </c>
      <c r="BT651" s="81">
        <v>15.510884588461501</v>
      </c>
      <c r="BU651" s="81">
        <v>708.38509999056498</v>
      </c>
      <c r="BV651" s="81">
        <f t="shared" si="66"/>
        <v>212.51552999716949</v>
      </c>
      <c r="BW651">
        <f t="shared" si="67"/>
        <v>49.765715182879426</v>
      </c>
      <c r="BX651" s="255">
        <f t="shared" si="68"/>
        <v>0.23417448684123113</v>
      </c>
      <c r="BY651" s="255"/>
    </row>
    <row r="652" spans="58:77" x14ac:dyDescent="0.25">
      <c r="BF652">
        <v>649</v>
      </c>
      <c r="BG652">
        <v>5101</v>
      </c>
      <c r="BH652" t="s">
        <v>13</v>
      </c>
      <c r="BI652" t="s">
        <v>15</v>
      </c>
      <c r="BJ652" t="s">
        <v>52</v>
      </c>
      <c r="BK652">
        <v>1</v>
      </c>
      <c r="BL652" s="254">
        <v>0.95437876063411498</v>
      </c>
      <c r="BM652" s="81">
        <v>0.18620934547081999</v>
      </c>
      <c r="BN652" s="81">
        <v>0.11172560728249201</v>
      </c>
      <c r="BO652" s="81">
        <v>0.95437876063411498</v>
      </c>
      <c r="BP652" s="81">
        <v>0.18620934547081999</v>
      </c>
      <c r="BQ652" s="81">
        <v>0.11172560728249201</v>
      </c>
      <c r="BR652" s="81">
        <v>0.95437876063411498</v>
      </c>
      <c r="BS652" s="81">
        <v>0.18620934547081999</v>
      </c>
      <c r="BT652" s="81">
        <v>0.11172560728249201</v>
      </c>
      <c r="BU652" s="81">
        <v>58.380449997507199</v>
      </c>
      <c r="BV652" s="81">
        <f t="shared" si="66"/>
        <v>17.51413499925216</v>
      </c>
      <c r="BW652">
        <f t="shared" si="67"/>
        <v>1.3633982294773073</v>
      </c>
      <c r="BX652" s="255">
        <f t="shared" si="68"/>
        <v>7.7845593261415616E-2</v>
      </c>
      <c r="BY652" s="255"/>
    </row>
    <row r="653" spans="58:77" x14ac:dyDescent="0.25">
      <c r="BF653">
        <v>650</v>
      </c>
      <c r="BG653">
        <v>5101</v>
      </c>
      <c r="BH653" t="s">
        <v>13</v>
      </c>
      <c r="BI653" t="s">
        <v>15</v>
      </c>
      <c r="BJ653" t="s">
        <v>61</v>
      </c>
      <c r="BK653">
        <v>8</v>
      </c>
      <c r="BL653" s="254">
        <v>12.900536101443199</v>
      </c>
      <c r="BM653" s="81">
        <v>2.93693139535065</v>
      </c>
      <c r="BN653" s="81">
        <v>1.76215883721039</v>
      </c>
      <c r="BO653" s="81">
        <v>12.900536101443199</v>
      </c>
      <c r="BP653" s="81">
        <v>2.93693139535065</v>
      </c>
      <c r="BQ653" s="81">
        <v>1.76215883721039</v>
      </c>
      <c r="BR653" s="81">
        <v>12.900536101443199</v>
      </c>
      <c r="BS653" s="81">
        <v>2.93693139535065</v>
      </c>
      <c r="BT653" s="81">
        <v>1.76215883721039</v>
      </c>
      <c r="BU653" s="81">
        <v>568.67224996945902</v>
      </c>
      <c r="BV653" s="81">
        <f t="shared" si="66"/>
        <v>170.60167499083769</v>
      </c>
      <c r="BW653">
        <f t="shared" si="67"/>
        <v>18.429337287776001</v>
      </c>
      <c r="BX653" s="255">
        <f t="shared" si="68"/>
        <v>0.10802553543958911</v>
      </c>
      <c r="BY653" s="255"/>
    </row>
    <row r="654" spans="58:77" x14ac:dyDescent="0.25">
      <c r="BF654">
        <v>651</v>
      </c>
      <c r="BG654">
        <v>5101</v>
      </c>
      <c r="BH654" t="s">
        <v>13</v>
      </c>
      <c r="BI654" t="s">
        <v>15</v>
      </c>
      <c r="BJ654" t="s">
        <v>63</v>
      </c>
      <c r="BK654">
        <v>5</v>
      </c>
      <c r="BL654" s="254">
        <v>9.6893067321739803</v>
      </c>
      <c r="BM654" s="81">
        <v>2.4794166423058401</v>
      </c>
      <c r="BN654" s="81">
        <v>1.4876499853834999</v>
      </c>
      <c r="BO654" s="81">
        <v>9.6893067321739803</v>
      </c>
      <c r="BP654" s="81">
        <v>2.4794166423058401</v>
      </c>
      <c r="BQ654" s="81">
        <v>1.4876499853834999</v>
      </c>
      <c r="BR654" s="81">
        <v>9.6893067321739803</v>
      </c>
      <c r="BS654" s="81">
        <v>2.4794166423058401</v>
      </c>
      <c r="BT654" s="81">
        <v>1.4876499853834999</v>
      </c>
      <c r="BU654" s="81">
        <v>496.05824998555403</v>
      </c>
      <c r="BV654" s="81">
        <f t="shared" si="66"/>
        <v>148.8174749956662</v>
      </c>
      <c r="BW654">
        <f t="shared" si="67"/>
        <v>13.841866760248545</v>
      </c>
      <c r="BX654" s="255">
        <f t="shared" si="68"/>
        <v>9.3012374794369024E-2</v>
      </c>
      <c r="BY654" s="255"/>
    </row>
    <row r="655" spans="58:77" x14ac:dyDescent="0.25">
      <c r="BF655">
        <v>652</v>
      </c>
      <c r="BG655">
        <v>5101</v>
      </c>
      <c r="BH655" t="s">
        <v>13</v>
      </c>
      <c r="BI655" t="s">
        <v>15</v>
      </c>
      <c r="BJ655" t="s">
        <v>65</v>
      </c>
      <c r="BK655">
        <v>8</v>
      </c>
      <c r="BL655" s="254">
        <v>18.785803972124601</v>
      </c>
      <c r="BM655" s="81">
        <v>7.4104645947687198</v>
      </c>
      <c r="BN655" s="81">
        <v>4.4462787568612301</v>
      </c>
      <c r="BO655" s="81">
        <v>18.785803972124601</v>
      </c>
      <c r="BP655" s="81">
        <v>7.4104645947687198</v>
      </c>
      <c r="BQ655" s="81">
        <v>4.4462787568612301</v>
      </c>
      <c r="BR655" s="81">
        <v>18.785803972124601</v>
      </c>
      <c r="BS655" s="81">
        <v>7.4104645947687198</v>
      </c>
      <c r="BT655" s="81">
        <v>4.4462787568612301</v>
      </c>
      <c r="BU655" s="81">
        <v>917.35734999354804</v>
      </c>
      <c r="BV655" s="81">
        <f t="shared" si="66"/>
        <v>275.20720499806441</v>
      </c>
      <c r="BW655">
        <f t="shared" si="67"/>
        <v>26.83686281732086</v>
      </c>
      <c r="BX655" s="255">
        <f t="shared" si="68"/>
        <v>9.7515117082452876E-2</v>
      </c>
      <c r="BY655" s="255"/>
    </row>
    <row r="656" spans="58:77" x14ac:dyDescent="0.25">
      <c r="BF656">
        <v>653</v>
      </c>
      <c r="BG656">
        <v>5101</v>
      </c>
      <c r="BH656" t="s">
        <v>13</v>
      </c>
      <c r="BI656" t="s">
        <v>15</v>
      </c>
      <c r="BJ656" t="s">
        <v>67</v>
      </c>
      <c r="BK656">
        <v>3</v>
      </c>
      <c r="BL656" s="254">
        <v>7.0278935680453296</v>
      </c>
      <c r="BM656" s="81">
        <v>2.59813951557227</v>
      </c>
      <c r="BN656" s="81">
        <v>1.5588837093433601</v>
      </c>
      <c r="BO656" s="81">
        <v>7.0278935680453296</v>
      </c>
      <c r="BP656" s="81">
        <v>2.59813951557227</v>
      </c>
      <c r="BQ656" s="81">
        <v>1.5588837093433601</v>
      </c>
      <c r="BR656" s="81">
        <v>7.0278935680453296</v>
      </c>
      <c r="BS656" s="81">
        <v>2.59813951557227</v>
      </c>
      <c r="BT656" s="81">
        <v>1.5588837093433601</v>
      </c>
      <c r="BU656" s="81">
        <v>389.703249983533</v>
      </c>
      <c r="BV656" s="81">
        <f t="shared" si="66"/>
        <v>116.91097499505989</v>
      </c>
      <c r="BW656">
        <f t="shared" si="67"/>
        <v>10.039847954350472</v>
      </c>
      <c r="BX656" s="255">
        <f t="shared" si="68"/>
        <v>8.5876009115266633E-2</v>
      </c>
      <c r="BY656" s="255"/>
    </row>
    <row r="657" spans="58:77" x14ac:dyDescent="0.25">
      <c r="BF657">
        <v>654</v>
      </c>
      <c r="BG657">
        <v>5101</v>
      </c>
      <c r="BH657" t="s">
        <v>13</v>
      </c>
      <c r="BI657" t="s">
        <v>15</v>
      </c>
      <c r="BJ657" t="s">
        <v>69</v>
      </c>
      <c r="BK657">
        <v>6</v>
      </c>
      <c r="BL657" s="254">
        <v>10.662998690908999</v>
      </c>
      <c r="BM657" s="81">
        <v>4.7749333298965997</v>
      </c>
      <c r="BN657" s="81">
        <v>2.8649599979379601</v>
      </c>
      <c r="BO657" s="81">
        <v>10.662998690908999</v>
      </c>
      <c r="BP657" s="81">
        <v>4.7749333298965997</v>
      </c>
      <c r="BQ657" s="81">
        <v>2.8649599979379601</v>
      </c>
      <c r="BR657" s="81">
        <v>10.662998690908999</v>
      </c>
      <c r="BS657" s="81">
        <v>4.7749333298965997</v>
      </c>
      <c r="BT657" s="81">
        <v>2.8649599979379601</v>
      </c>
      <c r="BU657" s="81">
        <v>640.24365001142201</v>
      </c>
      <c r="BV657" s="81">
        <f t="shared" si="66"/>
        <v>192.0730950034266</v>
      </c>
      <c r="BW657">
        <f t="shared" si="67"/>
        <v>15.232855272727143</v>
      </c>
      <c r="BX657" s="255">
        <f t="shared" si="68"/>
        <v>7.9307595228032268E-2</v>
      </c>
      <c r="BY657" s="255"/>
    </row>
    <row r="658" spans="58:77" x14ac:dyDescent="0.25">
      <c r="BF658">
        <v>655</v>
      </c>
      <c r="BG658">
        <v>5101</v>
      </c>
      <c r="BH658" t="s">
        <v>13</v>
      </c>
      <c r="BI658" t="s">
        <v>15</v>
      </c>
      <c r="BJ658" t="s">
        <v>71</v>
      </c>
      <c r="BK658">
        <v>2</v>
      </c>
      <c r="BL658" s="254">
        <v>11.5842034814883</v>
      </c>
      <c r="BM658" s="81">
        <v>7.6503793376441802</v>
      </c>
      <c r="BN658" s="81">
        <v>4.5902276025865101</v>
      </c>
      <c r="BO658" s="81">
        <v>11.5842034814883</v>
      </c>
      <c r="BP658" s="81">
        <v>7.6503793376441802</v>
      </c>
      <c r="BQ658" s="81">
        <v>4.5902276025865101</v>
      </c>
      <c r="BR658" s="81">
        <v>11.5842034814883</v>
      </c>
      <c r="BS658" s="81">
        <v>7.6503793376441802</v>
      </c>
      <c r="BT658" s="81">
        <v>4.5902276025865101</v>
      </c>
      <c r="BU658" s="81">
        <v>340.07525002322501</v>
      </c>
      <c r="BV658" s="81">
        <f t="shared" si="66"/>
        <v>102.0225750069675</v>
      </c>
      <c r="BW658">
        <f t="shared" si="67"/>
        <v>16.548862116411858</v>
      </c>
      <c r="BX658" s="255">
        <f t="shared" si="68"/>
        <v>0.16220784581531758</v>
      </c>
      <c r="BY658" s="255"/>
    </row>
    <row r="659" spans="58:77" x14ac:dyDescent="0.25">
      <c r="BF659">
        <v>656</v>
      </c>
      <c r="BG659">
        <v>5101</v>
      </c>
      <c r="BH659" t="s">
        <v>14</v>
      </c>
      <c r="BI659" t="s">
        <v>7</v>
      </c>
      <c r="BJ659" t="s">
        <v>44</v>
      </c>
      <c r="BK659">
        <v>154</v>
      </c>
      <c r="BL659" s="254">
        <v>461.54700552246402</v>
      </c>
      <c r="BM659" s="81">
        <v>100.678323910654</v>
      </c>
      <c r="BN659" s="81">
        <v>60.4069943463928</v>
      </c>
      <c r="BO659" s="81">
        <v>461.54700552246402</v>
      </c>
      <c r="BP659" s="81">
        <v>100.678323910654</v>
      </c>
      <c r="BQ659" s="81">
        <v>60.4069943463928</v>
      </c>
      <c r="BR659" s="81">
        <v>461.54700552246402</v>
      </c>
      <c r="BS659" s="81">
        <v>100.678323910654</v>
      </c>
      <c r="BT659" s="81">
        <v>60.4069943463928</v>
      </c>
      <c r="BU659" s="81">
        <v>22516.491000010701</v>
      </c>
      <c r="BV659" s="81">
        <f t="shared" si="66"/>
        <v>6754.9473000032103</v>
      </c>
      <c r="BW659">
        <f t="shared" si="67"/>
        <v>659.35286503209147</v>
      </c>
      <c r="BX659" s="255">
        <f t="shared" si="68"/>
        <v>9.7610364041149228E-2</v>
      </c>
      <c r="BY659" s="255"/>
    </row>
    <row r="660" spans="58:77" x14ac:dyDescent="0.25">
      <c r="BF660">
        <v>657</v>
      </c>
      <c r="BG660">
        <v>5101</v>
      </c>
      <c r="BH660" t="s">
        <v>14</v>
      </c>
      <c r="BI660" t="s">
        <v>7</v>
      </c>
      <c r="BJ660" t="s">
        <v>52</v>
      </c>
      <c r="BK660">
        <v>324</v>
      </c>
      <c r="BL660" s="254">
        <v>731.09751149848796</v>
      </c>
      <c r="BM660" s="81">
        <v>142.64482269180499</v>
      </c>
      <c r="BN660" s="81">
        <v>85.586893615083298</v>
      </c>
      <c r="BO660" s="81">
        <v>731.09751149848796</v>
      </c>
      <c r="BP660" s="81">
        <v>142.64482269180499</v>
      </c>
      <c r="BQ660" s="81">
        <v>85.586893615083298</v>
      </c>
      <c r="BR660" s="81">
        <v>731.09751149848796</v>
      </c>
      <c r="BS660" s="81">
        <v>142.64482269180499</v>
      </c>
      <c r="BT660" s="81">
        <v>85.586893615083298</v>
      </c>
      <c r="BU660" s="81">
        <v>37295.838899866903</v>
      </c>
      <c r="BV660" s="81">
        <f t="shared" si="66"/>
        <v>11188.751669960071</v>
      </c>
      <c r="BW660">
        <f t="shared" si="67"/>
        <v>1044.4250164264115</v>
      </c>
      <c r="BX660" s="255">
        <f t="shared" si="68"/>
        <v>9.334598239681359E-2</v>
      </c>
      <c r="BY660" s="255"/>
    </row>
    <row r="661" spans="58:77" x14ac:dyDescent="0.25">
      <c r="BF661">
        <v>658</v>
      </c>
      <c r="BG661">
        <v>5101</v>
      </c>
      <c r="BH661" t="s">
        <v>14</v>
      </c>
      <c r="BI661" t="s">
        <v>7</v>
      </c>
      <c r="BJ661" t="s">
        <v>61</v>
      </c>
      <c r="BK661">
        <v>1021</v>
      </c>
      <c r="BL661" s="254">
        <v>1781.49533452947</v>
      </c>
      <c r="BM661" s="81">
        <v>405.57458523487401</v>
      </c>
      <c r="BN661" s="81">
        <v>243.34475114092399</v>
      </c>
      <c r="BO661" s="81">
        <v>1781.49533452947</v>
      </c>
      <c r="BP661" s="81">
        <v>405.57458523487401</v>
      </c>
      <c r="BQ661" s="81">
        <v>243.34475114092399</v>
      </c>
      <c r="BR661" s="81">
        <v>1781.49533452947</v>
      </c>
      <c r="BS661" s="81">
        <v>405.57458523487401</v>
      </c>
      <c r="BT661" s="81">
        <v>243.34475114092399</v>
      </c>
      <c r="BU661" s="81">
        <v>100328.27140014101</v>
      </c>
      <c r="BV661" s="81">
        <f t="shared" si="66"/>
        <v>30098.481420042299</v>
      </c>
      <c r="BW661">
        <f t="shared" si="67"/>
        <v>2544.9933350421002</v>
      </c>
      <c r="BX661" s="255">
        <f t="shared" si="68"/>
        <v>8.4555539514608632E-2</v>
      </c>
      <c r="BY661" s="255"/>
    </row>
    <row r="662" spans="58:77" x14ac:dyDescent="0.25">
      <c r="BF662">
        <v>659</v>
      </c>
      <c r="BG662">
        <v>5101</v>
      </c>
      <c r="BH662" t="s">
        <v>14</v>
      </c>
      <c r="BI662" t="s">
        <v>7</v>
      </c>
      <c r="BJ662" t="s">
        <v>63</v>
      </c>
      <c r="BK662">
        <v>1098</v>
      </c>
      <c r="BL662" s="254">
        <v>2232.7423836819198</v>
      </c>
      <c r="BM662" s="81">
        <v>571.34104400888305</v>
      </c>
      <c r="BN662" s="81">
        <v>342.80462640532897</v>
      </c>
      <c r="BO662" s="81">
        <v>2232.7423836819198</v>
      </c>
      <c r="BP662" s="81">
        <v>571.34104400888305</v>
      </c>
      <c r="BQ662" s="81">
        <v>342.80462640532897</v>
      </c>
      <c r="BR662" s="81">
        <v>2232.7423836819198</v>
      </c>
      <c r="BS662" s="81">
        <v>571.34104400888305</v>
      </c>
      <c r="BT662" s="81">
        <v>342.80462640532897</v>
      </c>
      <c r="BU662" s="81">
        <v>107142.798750253</v>
      </c>
      <c r="BV662" s="81">
        <f t="shared" si="66"/>
        <v>32142.8396250759</v>
      </c>
      <c r="BW662">
        <f t="shared" si="67"/>
        <v>3189.6319766884571</v>
      </c>
      <c r="BX662" s="255">
        <f t="shared" si="68"/>
        <v>9.9233048912084898E-2</v>
      </c>
      <c r="BY662" s="255"/>
    </row>
    <row r="663" spans="58:77" x14ac:dyDescent="0.25">
      <c r="BF663">
        <v>660</v>
      </c>
      <c r="BG663">
        <v>5101</v>
      </c>
      <c r="BH663" t="s">
        <v>14</v>
      </c>
      <c r="BI663" t="s">
        <v>7</v>
      </c>
      <c r="BJ663" t="s">
        <v>65</v>
      </c>
      <c r="BK663">
        <v>5340</v>
      </c>
      <c r="BL663" s="254">
        <v>11038.7909962587</v>
      </c>
      <c r="BM663" s="81">
        <v>4354.4886323847904</v>
      </c>
      <c r="BN663" s="81">
        <v>2612.6931794308698</v>
      </c>
      <c r="BO663" s="81">
        <v>11038.7909962587</v>
      </c>
      <c r="BP663" s="81">
        <v>4354.4886323847904</v>
      </c>
      <c r="BQ663" s="81">
        <v>2612.6931794308698</v>
      </c>
      <c r="BR663" s="81">
        <v>11038.7909962587</v>
      </c>
      <c r="BS663" s="81">
        <v>4354.4886323847904</v>
      </c>
      <c r="BT663" s="81">
        <v>2612.6931794308698</v>
      </c>
      <c r="BU663" s="81">
        <v>556908.32684975001</v>
      </c>
      <c r="BV663" s="81">
        <f t="shared" si="66"/>
        <v>167072.498054925</v>
      </c>
      <c r="BW663">
        <f t="shared" si="67"/>
        <v>15769.701423226716</v>
      </c>
      <c r="BX663" s="255">
        <f t="shared" si="68"/>
        <v>9.4388373950345994E-2</v>
      </c>
      <c r="BY663" s="255"/>
    </row>
    <row r="664" spans="58:77" x14ac:dyDescent="0.25">
      <c r="BF664">
        <v>661</v>
      </c>
      <c r="BG664">
        <v>5101</v>
      </c>
      <c r="BH664" t="s">
        <v>14</v>
      </c>
      <c r="BI664" t="s">
        <v>7</v>
      </c>
      <c r="BJ664" t="s">
        <v>67</v>
      </c>
      <c r="BK664">
        <v>2360</v>
      </c>
      <c r="BL664" s="254">
        <v>4255.03945743235</v>
      </c>
      <c r="BM664" s="81">
        <v>1573.04404906477</v>
      </c>
      <c r="BN664" s="81">
        <v>943.82642943886196</v>
      </c>
      <c r="BO664" s="81">
        <v>4255.03945743235</v>
      </c>
      <c r="BP664" s="81">
        <v>1573.04404906477</v>
      </c>
      <c r="BQ664" s="81">
        <v>943.82642943886196</v>
      </c>
      <c r="BR664" s="81">
        <v>4255.03945743235</v>
      </c>
      <c r="BS664" s="81">
        <v>1573.04404906477</v>
      </c>
      <c r="BT664" s="81">
        <v>943.82642943886196</v>
      </c>
      <c r="BU664" s="81">
        <v>261408.879500582</v>
      </c>
      <c r="BV664" s="81">
        <f t="shared" si="66"/>
        <v>78422.663850174591</v>
      </c>
      <c r="BW664">
        <f t="shared" si="67"/>
        <v>6078.6277963319289</v>
      </c>
      <c r="BX664" s="255">
        <f t="shared" si="68"/>
        <v>7.751111091998944E-2</v>
      </c>
      <c r="BY664" s="255"/>
    </row>
    <row r="665" spans="58:77" x14ac:dyDescent="0.25">
      <c r="BF665">
        <v>662</v>
      </c>
      <c r="BG665">
        <v>5101</v>
      </c>
      <c r="BH665" t="s">
        <v>14</v>
      </c>
      <c r="BI665" t="s">
        <v>7</v>
      </c>
      <c r="BJ665" t="s">
        <v>69</v>
      </c>
      <c r="BK665">
        <v>1924</v>
      </c>
      <c r="BL665" s="254">
        <v>3671.0816784897602</v>
      </c>
      <c r="BM665" s="81">
        <v>1643.92501317086</v>
      </c>
      <c r="BN665" s="81">
        <v>986.35500790251399</v>
      </c>
      <c r="BO665" s="81">
        <v>3671.0816784897602</v>
      </c>
      <c r="BP665" s="81">
        <v>1643.92501317086</v>
      </c>
      <c r="BQ665" s="81">
        <v>986.35500790251399</v>
      </c>
      <c r="BR665" s="81">
        <v>3671.0816784897602</v>
      </c>
      <c r="BS665" s="81">
        <v>1643.92501317086</v>
      </c>
      <c r="BT665" s="81">
        <v>986.35500790251399</v>
      </c>
      <c r="BU665" s="81">
        <v>224706.41930035799</v>
      </c>
      <c r="BV665" s="81">
        <f t="shared" si="66"/>
        <v>67411.925790107387</v>
      </c>
      <c r="BW665">
        <f t="shared" si="67"/>
        <v>5244.4023978425148</v>
      </c>
      <c r="BX665" s="255">
        <f t="shared" si="68"/>
        <v>7.7796359269892326E-2</v>
      </c>
      <c r="BY665" s="255"/>
    </row>
    <row r="666" spans="58:77" x14ac:dyDescent="0.25">
      <c r="BF666">
        <v>663</v>
      </c>
      <c r="BG666">
        <v>5101</v>
      </c>
      <c r="BH666" t="s">
        <v>14</v>
      </c>
      <c r="BI666" t="s">
        <v>7</v>
      </c>
      <c r="BJ666" t="s">
        <v>71</v>
      </c>
      <c r="BK666">
        <v>213</v>
      </c>
      <c r="BL666" s="254">
        <v>1034.32730047685</v>
      </c>
      <c r="BM666" s="81">
        <v>683.08504944465403</v>
      </c>
      <c r="BN666" s="81">
        <v>409.85102966679199</v>
      </c>
      <c r="BO666" s="81">
        <v>1034.32730047685</v>
      </c>
      <c r="BP666" s="81">
        <v>683.08504944465403</v>
      </c>
      <c r="BQ666" s="81">
        <v>409.85102966679199</v>
      </c>
      <c r="BR666" s="81">
        <v>1034.32730047685</v>
      </c>
      <c r="BS666" s="81">
        <v>683.08504944465403</v>
      </c>
      <c r="BT666" s="81">
        <v>409.85102966679199</v>
      </c>
      <c r="BU666" s="81">
        <v>27958.865600135301</v>
      </c>
      <c r="BV666" s="81">
        <f t="shared" si="66"/>
        <v>8387.6596800405896</v>
      </c>
      <c r="BW666">
        <f t="shared" si="67"/>
        <v>1477.6104292526429</v>
      </c>
      <c r="BX666" s="255">
        <f t="shared" si="68"/>
        <v>0.17616480467952086</v>
      </c>
      <c r="BY666" s="255"/>
    </row>
    <row r="667" spans="58:77" x14ac:dyDescent="0.25">
      <c r="BF667">
        <v>664</v>
      </c>
      <c r="BG667">
        <v>5101</v>
      </c>
      <c r="BH667" t="s">
        <v>14</v>
      </c>
      <c r="BI667" t="s">
        <v>7</v>
      </c>
      <c r="BJ667" t="s">
        <v>73</v>
      </c>
      <c r="BK667">
        <v>47</v>
      </c>
      <c r="BL667" s="254">
        <v>393.60865134771802</v>
      </c>
      <c r="BM667" s="81">
        <v>293.20951232019098</v>
      </c>
      <c r="BN667" s="81">
        <v>176.37704571333501</v>
      </c>
      <c r="BO667" s="81">
        <v>395.05123584776999</v>
      </c>
      <c r="BP667" s="81">
        <v>293.96174285555799</v>
      </c>
      <c r="BQ667" s="81">
        <v>176.37704571333501</v>
      </c>
      <c r="BR667" s="81">
        <v>396.12640015437802</v>
      </c>
      <c r="BS667" s="81">
        <v>293.96174285555799</v>
      </c>
      <c r="BT667" s="81">
        <v>176.37704571333501</v>
      </c>
      <c r="BU667" s="81">
        <v>7250.32290004683</v>
      </c>
      <c r="BV667" s="81">
        <f t="shared" si="66"/>
        <v>2175.0968700140488</v>
      </c>
      <c r="BW667">
        <f t="shared" si="67"/>
        <v>562.29807335388296</v>
      </c>
      <c r="BX667" s="255">
        <f t="shared" si="68"/>
        <v>0.25851633603346186</v>
      </c>
      <c r="BY667" s="255"/>
    </row>
    <row r="668" spans="58:77" x14ac:dyDescent="0.25">
      <c r="BF668">
        <v>665</v>
      </c>
      <c r="BG668">
        <v>5101</v>
      </c>
      <c r="BH668" t="s">
        <v>14</v>
      </c>
      <c r="BI668" t="s">
        <v>15</v>
      </c>
      <c r="BJ668" t="s">
        <v>44</v>
      </c>
      <c r="BK668">
        <v>90</v>
      </c>
      <c r="BL668" s="254">
        <v>220.93179803387901</v>
      </c>
      <c r="BM668" s="81">
        <v>48.1923679678941</v>
      </c>
      <c r="BN668" s="81">
        <v>28.9154207807365</v>
      </c>
      <c r="BO668" s="81">
        <v>220.93179803387901</v>
      </c>
      <c r="BP668" s="81">
        <v>48.1923679678941</v>
      </c>
      <c r="BQ668" s="81">
        <v>28.9154207807365</v>
      </c>
      <c r="BR668" s="81">
        <v>220.93179803387901</v>
      </c>
      <c r="BS668" s="81">
        <v>48.1923679678941</v>
      </c>
      <c r="BT668" s="81">
        <v>28.9154207807365</v>
      </c>
      <c r="BU668" s="81">
        <v>10142.648199990501</v>
      </c>
      <c r="BV668" s="81">
        <f t="shared" si="66"/>
        <v>3042.7944599971502</v>
      </c>
      <c r="BW668">
        <f t="shared" si="67"/>
        <v>315.61685433411287</v>
      </c>
      <c r="BX668" s="255">
        <f t="shared" si="68"/>
        <v>0.10372598559759717</v>
      </c>
      <c r="BY668" s="255"/>
    </row>
    <row r="669" spans="58:77" x14ac:dyDescent="0.25">
      <c r="BF669">
        <v>666</v>
      </c>
      <c r="BG669">
        <v>5101</v>
      </c>
      <c r="BH669" t="s">
        <v>14</v>
      </c>
      <c r="BI669" t="s">
        <v>15</v>
      </c>
      <c r="BJ669" t="s">
        <v>52</v>
      </c>
      <c r="BK669">
        <v>166</v>
      </c>
      <c r="BL669" s="254">
        <v>323.14397218016001</v>
      </c>
      <c r="BM669" s="81">
        <v>63.048791564187901</v>
      </c>
      <c r="BN669" s="81">
        <v>37.829274938512697</v>
      </c>
      <c r="BO669" s="81">
        <v>323.14397218016001</v>
      </c>
      <c r="BP669" s="81">
        <v>63.048791564187901</v>
      </c>
      <c r="BQ669" s="81">
        <v>37.829274938512697</v>
      </c>
      <c r="BR669" s="81">
        <v>323.14397218016001</v>
      </c>
      <c r="BS669" s="81">
        <v>63.048791564187901</v>
      </c>
      <c r="BT669" s="81">
        <v>37.829274938512697</v>
      </c>
      <c r="BU669" s="81">
        <v>19088.299849996602</v>
      </c>
      <c r="BV669" s="81">
        <f t="shared" si="66"/>
        <v>5726.4899549989805</v>
      </c>
      <c r="BW669">
        <f t="shared" si="67"/>
        <v>461.63424597165721</v>
      </c>
      <c r="BX669" s="255">
        <f t="shared" si="68"/>
        <v>8.0613822708039559E-2</v>
      </c>
      <c r="BY669" s="255"/>
    </row>
    <row r="670" spans="58:77" x14ac:dyDescent="0.25">
      <c r="BF670">
        <v>667</v>
      </c>
      <c r="BG670">
        <v>5101</v>
      </c>
      <c r="BH670" t="s">
        <v>14</v>
      </c>
      <c r="BI670" t="s">
        <v>15</v>
      </c>
      <c r="BJ670" t="s">
        <v>61</v>
      </c>
      <c r="BK670">
        <v>497</v>
      </c>
      <c r="BL670" s="254">
        <v>827.46633928783695</v>
      </c>
      <c r="BM670" s="81">
        <v>188.380688317166</v>
      </c>
      <c r="BN670" s="81">
        <v>113.028412990299</v>
      </c>
      <c r="BO670" s="81">
        <v>827.46633928783695</v>
      </c>
      <c r="BP670" s="81">
        <v>188.380688317166</v>
      </c>
      <c r="BQ670" s="81">
        <v>113.028412990299</v>
      </c>
      <c r="BR670" s="81">
        <v>827.46633928783695</v>
      </c>
      <c r="BS670" s="81">
        <v>188.380688317166</v>
      </c>
      <c r="BT670" s="81">
        <v>113.028412990299</v>
      </c>
      <c r="BU670" s="81">
        <v>46016.356199959002</v>
      </c>
      <c r="BV670" s="81">
        <f t="shared" si="66"/>
        <v>13804.906859987701</v>
      </c>
      <c r="BW670">
        <f t="shared" si="67"/>
        <v>1182.0947704111957</v>
      </c>
      <c r="BX670" s="255">
        <f t="shared" si="68"/>
        <v>8.5628594412135633E-2</v>
      </c>
      <c r="BY670" s="255"/>
    </row>
    <row r="671" spans="58:77" x14ac:dyDescent="0.25">
      <c r="BF671">
        <v>668</v>
      </c>
      <c r="BG671">
        <v>5101</v>
      </c>
      <c r="BH671" t="s">
        <v>14</v>
      </c>
      <c r="BI671" t="s">
        <v>15</v>
      </c>
      <c r="BJ671" t="s">
        <v>63</v>
      </c>
      <c r="BK671">
        <v>520</v>
      </c>
      <c r="BL671" s="254">
        <v>1033.62012237104</v>
      </c>
      <c r="BM671" s="81">
        <v>264.49518051885798</v>
      </c>
      <c r="BN671" s="81">
        <v>158.69710831131499</v>
      </c>
      <c r="BO671" s="81">
        <v>1033.62012237104</v>
      </c>
      <c r="BP671" s="81">
        <v>264.49518051885798</v>
      </c>
      <c r="BQ671" s="81">
        <v>158.69710831131499</v>
      </c>
      <c r="BR671" s="81">
        <v>1033.62012237104</v>
      </c>
      <c r="BS671" s="81">
        <v>264.49518051885798</v>
      </c>
      <c r="BT671" s="81">
        <v>158.69710831131499</v>
      </c>
      <c r="BU671" s="81">
        <v>49279.409400037002</v>
      </c>
      <c r="BV671" s="81">
        <f t="shared" si="66"/>
        <v>14783.822820011101</v>
      </c>
      <c r="BW671">
        <f t="shared" si="67"/>
        <v>1476.6001748157714</v>
      </c>
      <c r="BX671" s="255">
        <f t="shared" si="68"/>
        <v>9.9879455590949962E-2</v>
      </c>
      <c r="BY671" s="255"/>
    </row>
    <row r="672" spans="58:77" x14ac:dyDescent="0.25">
      <c r="BF672">
        <v>669</v>
      </c>
      <c r="BG672">
        <v>5101</v>
      </c>
      <c r="BH672" t="s">
        <v>14</v>
      </c>
      <c r="BI672" t="s">
        <v>15</v>
      </c>
      <c r="BJ672" t="s">
        <v>65</v>
      </c>
      <c r="BK672">
        <v>2291</v>
      </c>
      <c r="BL672" s="254">
        <v>4992.7968365194401</v>
      </c>
      <c r="BM672" s="81">
        <v>1975.50240533889</v>
      </c>
      <c r="BN672" s="81">
        <v>1189.25584820261</v>
      </c>
      <c r="BO672" s="81">
        <v>4996.0921740188496</v>
      </c>
      <c r="BP672" s="81">
        <v>1978.7977428383001</v>
      </c>
      <c r="BQ672" s="81">
        <v>1192.5511857020199</v>
      </c>
      <c r="BR672" s="81">
        <v>4999.38751151826</v>
      </c>
      <c r="BS672" s="81">
        <v>1982.0930803377</v>
      </c>
      <c r="BT672" s="81">
        <v>1195.84652320142</v>
      </c>
      <c r="BU672" s="81">
        <v>243439.199450218</v>
      </c>
      <c r="BV672" s="81">
        <f t="shared" si="66"/>
        <v>73031.759835065401</v>
      </c>
      <c r="BW672">
        <f t="shared" si="67"/>
        <v>7132.5669093134866</v>
      </c>
      <c r="BX672" s="255">
        <f t="shared" si="68"/>
        <v>9.7663905750342644E-2</v>
      </c>
      <c r="BY672" s="255"/>
    </row>
    <row r="673" spans="58:77" x14ac:dyDescent="0.25">
      <c r="BF673">
        <v>670</v>
      </c>
      <c r="BG673">
        <v>5101</v>
      </c>
      <c r="BH673" t="s">
        <v>14</v>
      </c>
      <c r="BI673" t="s">
        <v>15</v>
      </c>
      <c r="BJ673" t="s">
        <v>67</v>
      </c>
      <c r="BK673">
        <v>1087</v>
      </c>
      <c r="BL673" s="254">
        <v>2111.2725873125601</v>
      </c>
      <c r="BM673" s="81">
        <v>780.51562450837503</v>
      </c>
      <c r="BN673" s="81">
        <v>468.30937470502602</v>
      </c>
      <c r="BO673" s="81">
        <v>2111.2725873125601</v>
      </c>
      <c r="BP673" s="81">
        <v>780.51562450837503</v>
      </c>
      <c r="BQ673" s="81">
        <v>468.30937470502602</v>
      </c>
      <c r="BR673" s="81">
        <v>2111.2725873125601</v>
      </c>
      <c r="BS673" s="81">
        <v>780.51562450837503</v>
      </c>
      <c r="BT673" s="81">
        <v>468.30937470502602</v>
      </c>
      <c r="BU673" s="81">
        <v>125240.973899748</v>
      </c>
      <c r="BV673" s="81">
        <f t="shared" si="66"/>
        <v>37572.292169924396</v>
      </c>
      <c r="BW673">
        <f t="shared" si="67"/>
        <v>3016.1036961608002</v>
      </c>
      <c r="BX673" s="255">
        <f t="shared" si="68"/>
        <v>8.0274679077874028E-2</v>
      </c>
      <c r="BY673" s="255"/>
    </row>
    <row r="674" spans="58:77" x14ac:dyDescent="0.25">
      <c r="BF674">
        <v>671</v>
      </c>
      <c r="BG674">
        <v>5101</v>
      </c>
      <c r="BH674" t="s">
        <v>14</v>
      </c>
      <c r="BI674" t="s">
        <v>15</v>
      </c>
      <c r="BJ674" t="s">
        <v>69</v>
      </c>
      <c r="BK674">
        <v>1147</v>
      </c>
      <c r="BL674" s="254">
        <v>2383.79243700808</v>
      </c>
      <c r="BM674" s="81">
        <v>1067.4717580833601</v>
      </c>
      <c r="BN674" s="81">
        <v>640.48305485002004</v>
      </c>
      <c r="BO674" s="81">
        <v>2383.79243700808</v>
      </c>
      <c r="BP674" s="81">
        <v>1067.4717580833601</v>
      </c>
      <c r="BQ674" s="81">
        <v>640.48305485002004</v>
      </c>
      <c r="BR674" s="81">
        <v>2383.79243700808</v>
      </c>
      <c r="BS674" s="81">
        <v>1067.4717580833601</v>
      </c>
      <c r="BT674" s="81">
        <v>640.48305485002004</v>
      </c>
      <c r="BU674" s="81">
        <v>137259.456549984</v>
      </c>
      <c r="BV674" s="81">
        <f t="shared" si="66"/>
        <v>41177.8369649952</v>
      </c>
      <c r="BW674">
        <f t="shared" si="67"/>
        <v>3405.4177671544003</v>
      </c>
      <c r="BX674" s="255">
        <f t="shared" si="68"/>
        <v>8.270025863790044E-2</v>
      </c>
      <c r="BY674" s="255"/>
    </row>
    <row r="675" spans="58:77" x14ac:dyDescent="0.25">
      <c r="BF675">
        <v>672</v>
      </c>
      <c r="BG675">
        <v>5101</v>
      </c>
      <c r="BH675" t="s">
        <v>14</v>
      </c>
      <c r="BI675" t="s">
        <v>15</v>
      </c>
      <c r="BJ675" t="s">
        <v>71</v>
      </c>
      <c r="BK675">
        <v>118</v>
      </c>
      <c r="BL675" s="254">
        <v>579.15553160516595</v>
      </c>
      <c r="BM675" s="81">
        <v>382.48288018722002</v>
      </c>
      <c r="BN675" s="81">
        <v>229.48972811233199</v>
      </c>
      <c r="BO675" s="81">
        <v>579.15553160516595</v>
      </c>
      <c r="BP675" s="81">
        <v>382.48288018722002</v>
      </c>
      <c r="BQ675" s="81">
        <v>229.48972811233199</v>
      </c>
      <c r="BR675" s="81">
        <v>579.15553160516595</v>
      </c>
      <c r="BS675" s="81">
        <v>382.48288018722002</v>
      </c>
      <c r="BT675" s="81">
        <v>229.48972811233199</v>
      </c>
      <c r="BU675" s="81">
        <v>16212.3193499197</v>
      </c>
      <c r="BV675" s="81">
        <f t="shared" si="66"/>
        <v>4863.6958049759096</v>
      </c>
      <c r="BW675">
        <f t="shared" si="67"/>
        <v>827.36504515023717</v>
      </c>
      <c r="BX675" s="255">
        <f t="shared" si="68"/>
        <v>0.17011036017174089</v>
      </c>
      <c r="BY675" s="255"/>
    </row>
    <row r="676" spans="58:77" x14ac:dyDescent="0.25">
      <c r="BF676">
        <v>673</v>
      </c>
      <c r="BG676">
        <v>5101</v>
      </c>
      <c r="BH676" t="s">
        <v>14</v>
      </c>
      <c r="BI676" t="s">
        <v>15</v>
      </c>
      <c r="BJ676" t="s">
        <v>73</v>
      </c>
      <c r="BK676">
        <v>67</v>
      </c>
      <c r="BL676" s="254">
        <v>504.58958114902902</v>
      </c>
      <c r="BM676" s="81">
        <v>374.45126768505702</v>
      </c>
      <c r="BN676" s="81">
        <v>224.67076061103401</v>
      </c>
      <c r="BO676" s="81">
        <v>504.58958114902902</v>
      </c>
      <c r="BP676" s="81">
        <v>374.45126768505702</v>
      </c>
      <c r="BQ676" s="81">
        <v>224.67076061103401</v>
      </c>
      <c r="BR676" s="81">
        <v>504.58958114902902</v>
      </c>
      <c r="BS676" s="81">
        <v>374.45126768505702</v>
      </c>
      <c r="BT676" s="81">
        <v>224.67076061103401</v>
      </c>
      <c r="BU676" s="81">
        <v>9596.1427000399708</v>
      </c>
      <c r="BV676" s="81">
        <f t="shared" si="66"/>
        <v>2878.8428100119913</v>
      </c>
      <c r="BW676">
        <f t="shared" si="67"/>
        <v>720.84225878432721</v>
      </c>
      <c r="BX676" s="255">
        <f t="shared" si="68"/>
        <v>0.25039305941866435</v>
      </c>
      <c r="BY676" s="255"/>
    </row>
    <row r="677" spans="58:77" x14ac:dyDescent="0.25">
      <c r="BF677">
        <v>674</v>
      </c>
      <c r="BG677">
        <v>5102</v>
      </c>
      <c r="BH677" t="s">
        <v>8</v>
      </c>
      <c r="BI677" t="s">
        <v>7</v>
      </c>
      <c r="BJ677" t="s">
        <v>44</v>
      </c>
      <c r="BK677">
        <v>3</v>
      </c>
      <c r="BL677" s="254">
        <v>15.5364409543173</v>
      </c>
      <c r="BM677" s="81">
        <v>10.0391796541888</v>
      </c>
      <c r="BN677" s="81">
        <v>6.0235077925133096</v>
      </c>
      <c r="BO677" s="81">
        <v>15.5364409543173</v>
      </c>
      <c r="BP677" s="81">
        <v>10.0391796541888</v>
      </c>
      <c r="BQ677" s="81">
        <v>6.0235077925133096</v>
      </c>
      <c r="BR677" s="81">
        <v>15.5364409543173</v>
      </c>
      <c r="BS677" s="81">
        <v>10.0391796541888</v>
      </c>
      <c r="BT677" s="81">
        <v>6.0235077925133096</v>
      </c>
      <c r="BU677" s="81">
        <v>319.68120001297501</v>
      </c>
      <c r="BV677" s="81">
        <f t="shared" si="66"/>
        <v>95.904360003892506</v>
      </c>
      <c r="BW677">
        <f t="shared" si="67"/>
        <v>22.194915649024715</v>
      </c>
      <c r="BX677" s="255">
        <f t="shared" si="68"/>
        <v>0.23142759774554442</v>
      </c>
      <c r="BY677" s="255"/>
    </row>
    <row r="678" spans="58:77" x14ac:dyDescent="0.25">
      <c r="BF678">
        <v>675</v>
      </c>
      <c r="BG678">
        <v>5102</v>
      </c>
      <c r="BH678" t="s">
        <v>8</v>
      </c>
      <c r="BI678" t="s">
        <v>7</v>
      </c>
      <c r="BJ678" t="s">
        <v>52</v>
      </c>
      <c r="BK678">
        <v>7</v>
      </c>
      <c r="BL678" s="254">
        <v>9.3681139787310403</v>
      </c>
      <c r="BM678" s="81">
        <v>6.14098755442404</v>
      </c>
      <c r="BN678" s="81">
        <v>3.68459253265442</v>
      </c>
      <c r="BO678" s="81">
        <v>9.3681139787310403</v>
      </c>
      <c r="BP678" s="81">
        <v>6.14098755442404</v>
      </c>
      <c r="BQ678" s="81">
        <v>3.68459253265442</v>
      </c>
      <c r="BR678" s="81">
        <v>9.3681139787310403</v>
      </c>
      <c r="BS678" s="81">
        <v>6.14098755442404</v>
      </c>
      <c r="BT678" s="81">
        <v>3.68459253265442</v>
      </c>
      <c r="BU678" s="81">
        <v>483.27445000266403</v>
      </c>
      <c r="BV678" s="81">
        <f t="shared" si="66"/>
        <v>144.9823350007992</v>
      </c>
      <c r="BW678">
        <f t="shared" si="67"/>
        <v>13.383019969615773</v>
      </c>
      <c r="BX678" s="255">
        <f t="shared" si="68"/>
        <v>9.2307935098037988E-2</v>
      </c>
      <c r="BY678" s="255"/>
    </row>
    <row r="679" spans="58:77" x14ac:dyDescent="0.25">
      <c r="BF679">
        <v>676</v>
      </c>
      <c r="BG679">
        <v>5102</v>
      </c>
      <c r="BH679" t="s">
        <v>8</v>
      </c>
      <c r="BI679" t="s">
        <v>7</v>
      </c>
      <c r="BJ679" t="s">
        <v>61</v>
      </c>
      <c r="BK679">
        <v>17</v>
      </c>
      <c r="BL679" s="254">
        <v>29.680338752212599</v>
      </c>
      <c r="BM679" s="81">
        <v>19.025194776097202</v>
      </c>
      <c r="BN679" s="81">
        <v>11.4151168656583</v>
      </c>
      <c r="BO679" s="81">
        <v>29.680338752212599</v>
      </c>
      <c r="BP679" s="81">
        <v>19.025194776097202</v>
      </c>
      <c r="BQ679" s="81">
        <v>11.4151168656583</v>
      </c>
      <c r="BR679" s="81">
        <v>29.680338752212599</v>
      </c>
      <c r="BS679" s="81">
        <v>19.025194776097202</v>
      </c>
      <c r="BT679" s="81">
        <v>11.4151168656583</v>
      </c>
      <c r="BU679" s="81">
        <v>1502.6534500149501</v>
      </c>
      <c r="BV679" s="81">
        <f t="shared" si="66"/>
        <v>450.79603500448502</v>
      </c>
      <c r="BW679">
        <f t="shared" si="67"/>
        <v>42.400483931732289</v>
      </c>
      <c r="BX679" s="255">
        <f t="shared" si="68"/>
        <v>9.40569140793584E-2</v>
      </c>
      <c r="BY679" s="255"/>
    </row>
    <row r="680" spans="58:77" x14ac:dyDescent="0.25">
      <c r="BF680">
        <v>677</v>
      </c>
      <c r="BG680">
        <v>5102</v>
      </c>
      <c r="BH680" t="s">
        <v>8</v>
      </c>
      <c r="BI680" t="s">
        <v>7</v>
      </c>
      <c r="BJ680" t="s">
        <v>63</v>
      </c>
      <c r="BK680">
        <v>5</v>
      </c>
      <c r="BL680" s="254">
        <v>7.0337762522269003</v>
      </c>
      <c r="BM680" s="81">
        <v>4.4054910716520297</v>
      </c>
      <c r="BN680" s="81">
        <v>2.6432946429912101</v>
      </c>
      <c r="BO680" s="81">
        <v>7.0337762522269003</v>
      </c>
      <c r="BP680" s="81">
        <v>4.4054910716520297</v>
      </c>
      <c r="BQ680" s="81">
        <v>2.6432946429912101</v>
      </c>
      <c r="BR680" s="81">
        <v>7.0337762522269003</v>
      </c>
      <c r="BS680" s="81">
        <v>4.4054910716520297</v>
      </c>
      <c r="BT680" s="81">
        <v>2.6432946429912101</v>
      </c>
      <c r="BU680" s="81">
        <v>393.91804998309902</v>
      </c>
      <c r="BV680" s="81">
        <f t="shared" si="66"/>
        <v>118.1754149949297</v>
      </c>
      <c r="BW680">
        <f t="shared" si="67"/>
        <v>10.048251788895573</v>
      </c>
      <c r="BX680" s="255">
        <f t="shared" si="68"/>
        <v>8.5028275884004231E-2</v>
      </c>
      <c r="BY680" s="255"/>
    </row>
    <row r="681" spans="58:77" x14ac:dyDescent="0.25">
      <c r="BF681">
        <v>678</v>
      </c>
      <c r="BG681">
        <v>5102</v>
      </c>
      <c r="BH681" t="s">
        <v>8</v>
      </c>
      <c r="BI681" t="s">
        <v>7</v>
      </c>
      <c r="BJ681" t="s">
        <v>65</v>
      </c>
      <c r="BK681">
        <v>14</v>
      </c>
      <c r="BL681" s="254">
        <v>18.037707784230999</v>
      </c>
      <c r="BM681" s="81">
        <v>12.237475199033399</v>
      </c>
      <c r="BN681" s="81">
        <v>7.34248511942004</v>
      </c>
      <c r="BO681" s="81">
        <v>18.037707784230999</v>
      </c>
      <c r="BP681" s="81">
        <v>12.237475199033399</v>
      </c>
      <c r="BQ681" s="81">
        <v>7.34248511942004</v>
      </c>
      <c r="BR681" s="81">
        <v>18.037707784230999</v>
      </c>
      <c r="BS681" s="81">
        <v>12.237475199033399</v>
      </c>
      <c r="BT681" s="81">
        <v>7.34248511942004</v>
      </c>
      <c r="BU681" s="81">
        <v>1033.3971000148899</v>
      </c>
      <c r="BV681" s="81">
        <f t="shared" si="66"/>
        <v>310.01913000446694</v>
      </c>
      <c r="BW681">
        <f t="shared" si="67"/>
        <v>25.768153977472856</v>
      </c>
      <c r="BX681" s="255">
        <f t="shared" si="68"/>
        <v>8.3117948163720007E-2</v>
      </c>
      <c r="BY681" s="255"/>
    </row>
    <row r="682" spans="58:77" x14ac:dyDescent="0.25">
      <c r="BF682">
        <v>679</v>
      </c>
      <c r="BG682">
        <v>5102</v>
      </c>
      <c r="BH682" t="s">
        <v>8</v>
      </c>
      <c r="BI682" t="s">
        <v>7</v>
      </c>
      <c r="BJ682" t="s">
        <v>67</v>
      </c>
      <c r="BK682">
        <v>5</v>
      </c>
      <c r="BL682" s="254">
        <v>9.1680810094414102</v>
      </c>
      <c r="BM682" s="81">
        <v>6.2982205691025301</v>
      </c>
      <c r="BN682" s="81">
        <v>3.7789323414615099</v>
      </c>
      <c r="BO682" s="81">
        <v>9.1680810094414102</v>
      </c>
      <c r="BP682" s="81">
        <v>6.2982205691025301</v>
      </c>
      <c r="BQ682" s="81">
        <v>3.7789323414615099</v>
      </c>
      <c r="BR682" s="81">
        <v>9.1680810094414102</v>
      </c>
      <c r="BS682" s="81">
        <v>6.2982205691025301</v>
      </c>
      <c r="BT682" s="81">
        <v>3.7789323414615099</v>
      </c>
      <c r="BU682" s="81">
        <v>566.77654999416495</v>
      </c>
      <c r="BV682" s="81">
        <f t="shared" si="66"/>
        <v>170.03296499824947</v>
      </c>
      <c r="BW682">
        <f t="shared" si="67"/>
        <v>13.0972585849163</v>
      </c>
      <c r="BX682" s="255">
        <f t="shared" si="68"/>
        <v>7.7027760970063308E-2</v>
      </c>
      <c r="BY682" s="255"/>
    </row>
    <row r="683" spans="58:77" x14ac:dyDescent="0.25">
      <c r="BF683">
        <v>680</v>
      </c>
      <c r="BG683">
        <v>5102</v>
      </c>
      <c r="BH683" t="s">
        <v>8</v>
      </c>
      <c r="BI683" t="s">
        <v>7</v>
      </c>
      <c r="BJ683" t="s">
        <v>69</v>
      </c>
      <c r="BK683">
        <v>6</v>
      </c>
      <c r="BL683" s="254">
        <v>10.1280505462194</v>
      </c>
      <c r="BM683" s="81">
        <v>7.2119520506303498</v>
      </c>
      <c r="BN683" s="81">
        <v>4.3271712303782097</v>
      </c>
      <c r="BO683" s="81">
        <v>10.1280505462194</v>
      </c>
      <c r="BP683" s="81">
        <v>7.2119520506303498</v>
      </c>
      <c r="BQ683" s="81">
        <v>4.3271712303782097</v>
      </c>
      <c r="BR683" s="81">
        <v>10.1280505462194</v>
      </c>
      <c r="BS683" s="81">
        <v>7.2119520506303498</v>
      </c>
      <c r="BT683" s="81">
        <v>4.3271712303782097</v>
      </c>
      <c r="BU683" s="81">
        <v>546.21804999372603</v>
      </c>
      <c r="BV683" s="81">
        <f t="shared" si="66"/>
        <v>163.86541499811781</v>
      </c>
      <c r="BW683">
        <f t="shared" si="67"/>
        <v>14.468643637456287</v>
      </c>
      <c r="BX683" s="255">
        <f t="shared" si="68"/>
        <v>8.829589598038412E-2</v>
      </c>
      <c r="BY683" s="255"/>
    </row>
    <row r="684" spans="58:77" x14ac:dyDescent="0.25">
      <c r="BF684">
        <v>681</v>
      </c>
      <c r="BG684">
        <v>5102</v>
      </c>
      <c r="BH684" t="s">
        <v>8</v>
      </c>
      <c r="BI684" t="s">
        <v>7</v>
      </c>
      <c r="BJ684" t="s">
        <v>73</v>
      </c>
      <c r="BK684">
        <v>1</v>
      </c>
      <c r="BL684" s="254">
        <v>2.9369940477680099</v>
      </c>
      <c r="BM684" s="81">
        <v>2.25922619059078</v>
      </c>
      <c r="BN684" s="81">
        <v>1.35553571435447</v>
      </c>
      <c r="BO684" s="81">
        <v>2.9369940477680099</v>
      </c>
      <c r="BP684" s="81">
        <v>2.25922619059078</v>
      </c>
      <c r="BQ684" s="81">
        <v>1.35553571435447</v>
      </c>
      <c r="BR684" s="81">
        <v>2.9369940477680099</v>
      </c>
      <c r="BS684" s="81">
        <v>2.25922619059078</v>
      </c>
      <c r="BT684" s="81">
        <v>1.35553571435447</v>
      </c>
      <c r="BU684" s="81">
        <v>193.83189998635399</v>
      </c>
      <c r="BV684" s="81">
        <f t="shared" si="66"/>
        <v>58.149569995906191</v>
      </c>
      <c r="BW684">
        <f t="shared" si="67"/>
        <v>4.1957057825257289</v>
      </c>
      <c r="BX684" s="255">
        <f t="shared" si="68"/>
        <v>7.2153685449799748E-2</v>
      </c>
      <c r="BY684" s="255"/>
    </row>
    <row r="685" spans="58:77" x14ac:dyDescent="0.25">
      <c r="BF685">
        <v>682</v>
      </c>
      <c r="BG685">
        <v>5102</v>
      </c>
      <c r="BH685" t="s">
        <v>8</v>
      </c>
      <c r="BI685" t="s">
        <v>15</v>
      </c>
      <c r="BJ685" t="s">
        <v>44</v>
      </c>
      <c r="BK685">
        <v>15</v>
      </c>
      <c r="BL685" s="254">
        <v>48.5376045416793</v>
      </c>
      <c r="BM685" s="81">
        <v>31.363536437377199</v>
      </c>
      <c r="BN685" s="81">
        <v>18.818121862426299</v>
      </c>
      <c r="BO685" s="81">
        <v>48.5376045416793</v>
      </c>
      <c r="BP685" s="81">
        <v>31.363536437377199</v>
      </c>
      <c r="BQ685" s="81">
        <v>18.818121862426299</v>
      </c>
      <c r="BR685" s="81">
        <v>48.5376045416793</v>
      </c>
      <c r="BS685" s="81">
        <v>31.363536437377199</v>
      </c>
      <c r="BT685" s="81">
        <v>18.818121862426299</v>
      </c>
      <c r="BU685" s="81">
        <v>1750.31390000294</v>
      </c>
      <c r="BV685" s="81">
        <f t="shared" si="66"/>
        <v>525.09417000088195</v>
      </c>
      <c r="BW685">
        <f t="shared" si="67"/>
        <v>69.339435059541856</v>
      </c>
      <c r="BX685" s="255">
        <f t="shared" si="68"/>
        <v>0.13205142814559415</v>
      </c>
      <c r="BY685" s="255"/>
    </row>
    <row r="686" spans="58:77" x14ac:dyDescent="0.25">
      <c r="BF686">
        <v>683</v>
      </c>
      <c r="BG686">
        <v>5102</v>
      </c>
      <c r="BH686" t="s">
        <v>8</v>
      </c>
      <c r="BI686" t="s">
        <v>15</v>
      </c>
      <c r="BJ686" t="s">
        <v>52</v>
      </c>
      <c r="BK686">
        <v>21</v>
      </c>
      <c r="BL686" s="254">
        <v>48.605576875155201</v>
      </c>
      <c r="BM686" s="81">
        <v>31.8619354273015</v>
      </c>
      <c r="BN686" s="81">
        <v>19.1171612563809</v>
      </c>
      <c r="BO686" s="81">
        <v>48.605576875155201</v>
      </c>
      <c r="BP686" s="81">
        <v>31.8619354273015</v>
      </c>
      <c r="BQ686" s="81">
        <v>19.1171612563809</v>
      </c>
      <c r="BR686" s="81">
        <v>48.605576875155201</v>
      </c>
      <c r="BS686" s="81">
        <v>31.8619354273015</v>
      </c>
      <c r="BT686" s="81">
        <v>19.1171612563809</v>
      </c>
      <c r="BU686" s="81">
        <v>1914.34005000714</v>
      </c>
      <c r="BV686" s="81">
        <f t="shared" si="66"/>
        <v>574.30201500214196</v>
      </c>
      <c r="BW686">
        <f t="shared" si="67"/>
        <v>69.436538393078862</v>
      </c>
      <c r="BX686" s="255">
        <f t="shared" si="68"/>
        <v>0.12090596337681296</v>
      </c>
      <c r="BY686" s="255"/>
    </row>
    <row r="687" spans="58:77" x14ac:dyDescent="0.25">
      <c r="BF687">
        <v>684</v>
      </c>
      <c r="BG687">
        <v>5102</v>
      </c>
      <c r="BH687" t="s">
        <v>8</v>
      </c>
      <c r="BI687" t="s">
        <v>15</v>
      </c>
      <c r="BJ687" t="s">
        <v>61</v>
      </c>
      <c r="BK687">
        <v>80</v>
      </c>
      <c r="BL687" s="254">
        <v>146.03439401495999</v>
      </c>
      <c r="BM687" s="81">
        <v>93.608526955806198</v>
      </c>
      <c r="BN687" s="81">
        <v>56.165116173483703</v>
      </c>
      <c r="BO687" s="81">
        <v>146.03439401495999</v>
      </c>
      <c r="BP687" s="81">
        <v>93.608526955806198</v>
      </c>
      <c r="BQ687" s="81">
        <v>56.165116173483703</v>
      </c>
      <c r="BR687" s="81">
        <v>146.03439401495999</v>
      </c>
      <c r="BS687" s="81">
        <v>93.608526955806198</v>
      </c>
      <c r="BT687" s="81">
        <v>56.165116173483703</v>
      </c>
      <c r="BU687" s="81">
        <v>8437.8160999972606</v>
      </c>
      <c r="BV687" s="81">
        <f t="shared" si="66"/>
        <v>2531.3448299991783</v>
      </c>
      <c r="BW687">
        <f t="shared" si="67"/>
        <v>208.62056287851428</v>
      </c>
      <c r="BX687" s="255">
        <f t="shared" si="68"/>
        <v>8.241491258169753E-2</v>
      </c>
      <c r="BY687" s="255"/>
    </row>
    <row r="688" spans="58:77" x14ac:dyDescent="0.25">
      <c r="BF688">
        <v>685</v>
      </c>
      <c r="BG688">
        <v>5102</v>
      </c>
      <c r="BH688" t="s">
        <v>8</v>
      </c>
      <c r="BI688" t="s">
        <v>15</v>
      </c>
      <c r="BJ688" t="s">
        <v>63</v>
      </c>
      <c r="BK688">
        <v>39</v>
      </c>
      <c r="BL688" s="254">
        <v>60.542577815464199</v>
      </c>
      <c r="BM688" s="81">
        <v>37.9198564834048</v>
      </c>
      <c r="BN688" s="81">
        <v>22.7519138900429</v>
      </c>
      <c r="BO688" s="81">
        <v>60.542577815464199</v>
      </c>
      <c r="BP688" s="81">
        <v>37.9198564834048</v>
      </c>
      <c r="BQ688" s="81">
        <v>22.7519138900429</v>
      </c>
      <c r="BR688" s="81">
        <v>60.542577815464199</v>
      </c>
      <c r="BS688" s="81">
        <v>37.9198564834048</v>
      </c>
      <c r="BT688" s="81">
        <v>22.7519138900429</v>
      </c>
      <c r="BU688" s="81">
        <v>3348.85140000909</v>
      </c>
      <c r="BV688" s="81">
        <f t="shared" si="66"/>
        <v>1004.6554200027269</v>
      </c>
      <c r="BW688">
        <f t="shared" si="67"/>
        <v>86.489396879234576</v>
      </c>
      <c r="BX688" s="255">
        <f t="shared" si="68"/>
        <v>8.608861820404036E-2</v>
      </c>
      <c r="BY688" s="255"/>
    </row>
    <row r="689" spans="58:77" x14ac:dyDescent="0.25">
      <c r="BF689">
        <v>686</v>
      </c>
      <c r="BG689">
        <v>5102</v>
      </c>
      <c r="BH689" t="s">
        <v>8</v>
      </c>
      <c r="BI689" t="s">
        <v>15</v>
      </c>
      <c r="BJ689" t="s">
        <v>65</v>
      </c>
      <c r="BK689">
        <v>37</v>
      </c>
      <c r="BL689" s="254">
        <v>64.4066419282277</v>
      </c>
      <c r="BM689" s="81">
        <v>43.6959447773486</v>
      </c>
      <c r="BN689" s="81">
        <v>26.217566866409101</v>
      </c>
      <c r="BO689" s="81">
        <v>64.4066419282277</v>
      </c>
      <c r="BP689" s="81">
        <v>43.6959447773486</v>
      </c>
      <c r="BQ689" s="81">
        <v>26.217566866409101</v>
      </c>
      <c r="BR689" s="81">
        <v>64.4066419282277</v>
      </c>
      <c r="BS689" s="81">
        <v>43.6959447773486</v>
      </c>
      <c r="BT689" s="81">
        <v>26.217566866409101</v>
      </c>
      <c r="BU689" s="81">
        <v>4189.7914499936696</v>
      </c>
      <c r="BV689" s="81">
        <f t="shared" si="66"/>
        <v>1256.9374349981008</v>
      </c>
      <c r="BW689">
        <f t="shared" si="67"/>
        <v>92.00948846889672</v>
      </c>
      <c r="BX689" s="255">
        <f t="shared" si="68"/>
        <v>7.3201327215650744E-2</v>
      </c>
      <c r="BY689" s="255"/>
    </row>
    <row r="690" spans="58:77" x14ac:dyDescent="0.25">
      <c r="BF690">
        <v>687</v>
      </c>
      <c r="BG690">
        <v>5102</v>
      </c>
      <c r="BH690" t="s">
        <v>8</v>
      </c>
      <c r="BI690" t="s">
        <v>15</v>
      </c>
      <c r="BJ690" t="s">
        <v>67</v>
      </c>
      <c r="BK690">
        <v>14</v>
      </c>
      <c r="BL690" s="254">
        <v>24.036523268276401</v>
      </c>
      <c r="BM690" s="81">
        <v>16.5124332018957</v>
      </c>
      <c r="BN690" s="81">
        <v>9.9074599211374501</v>
      </c>
      <c r="BO690" s="81">
        <v>24.036523268276401</v>
      </c>
      <c r="BP690" s="81">
        <v>16.5124332018957</v>
      </c>
      <c r="BQ690" s="81">
        <v>9.9074599211374501</v>
      </c>
      <c r="BR690" s="81">
        <v>24.036523268276401</v>
      </c>
      <c r="BS690" s="81">
        <v>16.5124332018957</v>
      </c>
      <c r="BT690" s="81">
        <v>9.9074599211374501</v>
      </c>
      <c r="BU690" s="81">
        <v>1761.2339000069701</v>
      </c>
      <c r="BV690" s="81">
        <f t="shared" si="66"/>
        <v>528.37017000209096</v>
      </c>
      <c r="BW690">
        <f t="shared" si="67"/>
        <v>34.337890383252002</v>
      </c>
      <c r="BX690" s="255">
        <f t="shared" si="68"/>
        <v>6.4988321318586395E-2</v>
      </c>
      <c r="BY690" s="255"/>
    </row>
    <row r="691" spans="58:77" x14ac:dyDescent="0.25">
      <c r="BF691">
        <v>688</v>
      </c>
      <c r="BG691">
        <v>5102</v>
      </c>
      <c r="BH691" t="s">
        <v>8</v>
      </c>
      <c r="BI691" t="s">
        <v>15</v>
      </c>
      <c r="BJ691" t="s">
        <v>69</v>
      </c>
      <c r="BK691">
        <v>40</v>
      </c>
      <c r="BL691" s="254">
        <v>82.147197303612103</v>
      </c>
      <c r="BM691" s="81">
        <v>58.495131451379699</v>
      </c>
      <c r="BN691" s="81">
        <v>35.097078870827801</v>
      </c>
      <c r="BO691" s="81">
        <v>82.147197303612103</v>
      </c>
      <c r="BP691" s="81">
        <v>58.495131451379699</v>
      </c>
      <c r="BQ691" s="81">
        <v>35.097078870827801</v>
      </c>
      <c r="BR691" s="81">
        <v>82.147197303612103</v>
      </c>
      <c r="BS691" s="81">
        <v>58.495131451379699</v>
      </c>
      <c r="BT691" s="81">
        <v>35.097078870827801</v>
      </c>
      <c r="BU691" s="81">
        <v>5589.1363999045197</v>
      </c>
      <c r="BV691" s="81">
        <f t="shared" si="66"/>
        <v>1676.7409199713559</v>
      </c>
      <c r="BW691">
        <f t="shared" si="67"/>
        <v>117.35313900516016</v>
      </c>
      <c r="BX691" s="255">
        <f t="shared" si="68"/>
        <v>6.9988832268234338E-2</v>
      </c>
      <c r="BY691" s="255"/>
    </row>
    <row r="692" spans="58:77" x14ac:dyDescent="0.25">
      <c r="BF692">
        <v>689</v>
      </c>
      <c r="BG692">
        <v>5102</v>
      </c>
      <c r="BH692" t="s">
        <v>8</v>
      </c>
      <c r="BI692" t="s">
        <v>15</v>
      </c>
      <c r="BJ692" t="s">
        <v>71</v>
      </c>
      <c r="BK692">
        <v>23</v>
      </c>
      <c r="BL692" s="254">
        <v>48.780091842873397</v>
      </c>
      <c r="BM692" s="81">
        <v>34.761960319223498</v>
      </c>
      <c r="BN692" s="81">
        <v>20.857176191534101</v>
      </c>
      <c r="BO692" s="81">
        <v>48.780091842873397</v>
      </c>
      <c r="BP692" s="81">
        <v>34.761960319223498</v>
      </c>
      <c r="BQ692" s="81">
        <v>20.857176191534101</v>
      </c>
      <c r="BR692" s="81">
        <v>48.780091842873397</v>
      </c>
      <c r="BS692" s="81">
        <v>34.761960319223498</v>
      </c>
      <c r="BT692" s="81">
        <v>20.857176191534101</v>
      </c>
      <c r="BU692" s="81">
        <v>3519.2149000214799</v>
      </c>
      <c r="BV692" s="81">
        <f t="shared" si="66"/>
        <v>1055.7644700064438</v>
      </c>
      <c r="BW692">
        <f t="shared" si="67"/>
        <v>69.685845489819144</v>
      </c>
      <c r="BX692" s="255">
        <f t="shared" si="68"/>
        <v>6.6005105749953691E-2</v>
      </c>
      <c r="BY692" s="255"/>
    </row>
    <row r="693" spans="58:77" x14ac:dyDescent="0.25">
      <c r="BF693">
        <v>690</v>
      </c>
      <c r="BG693">
        <v>5102</v>
      </c>
      <c r="BH693" t="s">
        <v>8</v>
      </c>
      <c r="BI693" t="s">
        <v>15</v>
      </c>
      <c r="BJ693" t="s">
        <v>73</v>
      </c>
      <c r="BK693">
        <v>23</v>
      </c>
      <c r="BL693" s="254">
        <v>52.630933336002897</v>
      </c>
      <c r="BM693" s="81">
        <v>40.485333335386798</v>
      </c>
      <c r="BN693" s="81">
        <v>24.291200001232099</v>
      </c>
      <c r="BO693" s="81">
        <v>52.630933336002897</v>
      </c>
      <c r="BP693" s="81">
        <v>40.485333335386798</v>
      </c>
      <c r="BQ693" s="81">
        <v>24.291200001232099</v>
      </c>
      <c r="BR693" s="81">
        <v>52.630933336002897</v>
      </c>
      <c r="BS693" s="81">
        <v>40.485333335386798</v>
      </c>
      <c r="BT693" s="81">
        <v>24.291200001232099</v>
      </c>
      <c r="BU693" s="81">
        <v>6581.1664000476303</v>
      </c>
      <c r="BV693" s="81">
        <f t="shared" si="66"/>
        <v>1974.349920014289</v>
      </c>
      <c r="BW693">
        <f t="shared" si="67"/>
        <v>75.187047622861286</v>
      </c>
      <c r="BX693" s="255">
        <f t="shared" si="68"/>
        <v>3.8081926035845322E-2</v>
      </c>
      <c r="BY693" s="255"/>
    </row>
    <row r="694" spans="58:77" x14ac:dyDescent="0.25">
      <c r="BF694">
        <v>691</v>
      </c>
      <c r="BG694">
        <v>5102</v>
      </c>
      <c r="BH694" t="s">
        <v>11</v>
      </c>
      <c r="BI694" t="s">
        <v>7</v>
      </c>
      <c r="BJ694" t="s">
        <v>44</v>
      </c>
      <c r="BK694">
        <v>4</v>
      </c>
      <c r="BL694" s="254">
        <v>28.2080062716683</v>
      </c>
      <c r="BM694" s="81">
        <v>18.227163060087499</v>
      </c>
      <c r="BN694" s="81">
        <v>10.9362978360525</v>
      </c>
      <c r="BO694" s="81">
        <v>28.2080062716683</v>
      </c>
      <c r="BP694" s="81">
        <v>18.227163060087499</v>
      </c>
      <c r="BQ694" s="81">
        <v>10.9362978360525</v>
      </c>
      <c r="BR694" s="81">
        <v>28.2080062716683</v>
      </c>
      <c r="BS694" s="81">
        <v>18.227163060087499</v>
      </c>
      <c r="BT694" s="81">
        <v>10.9362978360525</v>
      </c>
      <c r="BU694" s="81">
        <v>583.60479999678103</v>
      </c>
      <c r="BV694" s="81">
        <f t="shared" si="66"/>
        <v>175.0814399990343</v>
      </c>
      <c r="BW694">
        <f t="shared" si="67"/>
        <v>40.297151816669</v>
      </c>
      <c r="BX694" s="255">
        <f t="shared" si="68"/>
        <v>0.23016232798228795</v>
      </c>
      <c r="BY694" s="255"/>
    </row>
    <row r="695" spans="58:77" x14ac:dyDescent="0.25">
      <c r="BF695">
        <v>692</v>
      </c>
      <c r="BG695">
        <v>5102</v>
      </c>
      <c r="BH695" t="s">
        <v>11</v>
      </c>
      <c r="BI695" t="s">
        <v>7</v>
      </c>
      <c r="BJ695" t="s">
        <v>52</v>
      </c>
      <c r="BK695">
        <v>34</v>
      </c>
      <c r="BL695" s="254">
        <v>75.297913226148296</v>
      </c>
      <c r="BM695" s="81">
        <v>49.359299966428502</v>
      </c>
      <c r="BN695" s="81">
        <v>29.615579979857099</v>
      </c>
      <c r="BO695" s="81">
        <v>75.297913226148296</v>
      </c>
      <c r="BP695" s="81">
        <v>49.359299966428502</v>
      </c>
      <c r="BQ695" s="81">
        <v>29.615579979857099</v>
      </c>
      <c r="BR695" s="81">
        <v>75.297913226148296</v>
      </c>
      <c r="BS695" s="81">
        <v>49.359299966428502</v>
      </c>
      <c r="BT695" s="81">
        <v>29.615579979857099</v>
      </c>
      <c r="BU695" s="81">
        <v>2683.7265999860001</v>
      </c>
      <c r="BV695" s="81">
        <f t="shared" si="66"/>
        <v>805.11797999580006</v>
      </c>
      <c r="BW695">
        <f t="shared" si="67"/>
        <v>107.56844746592614</v>
      </c>
      <c r="BX695" s="255">
        <f t="shared" si="68"/>
        <v>0.13360581944336566</v>
      </c>
      <c r="BY695" s="255"/>
    </row>
    <row r="696" spans="58:77" x14ac:dyDescent="0.25">
      <c r="BF696">
        <v>693</v>
      </c>
      <c r="BG696">
        <v>5102</v>
      </c>
      <c r="BH696" t="s">
        <v>11</v>
      </c>
      <c r="BI696" t="s">
        <v>7</v>
      </c>
      <c r="BJ696" t="s">
        <v>61</v>
      </c>
      <c r="BK696">
        <v>110</v>
      </c>
      <c r="BL696" s="254">
        <v>138.576127072937</v>
      </c>
      <c r="BM696" s="81">
        <v>88.827753311383802</v>
      </c>
      <c r="BN696" s="81">
        <v>53.296651986830298</v>
      </c>
      <c r="BO696" s="81">
        <v>138.576127072937</v>
      </c>
      <c r="BP696" s="81">
        <v>88.827753311383802</v>
      </c>
      <c r="BQ696" s="81">
        <v>53.296651986830298</v>
      </c>
      <c r="BR696" s="81">
        <v>138.576127072937</v>
      </c>
      <c r="BS696" s="81">
        <v>88.827753311383802</v>
      </c>
      <c r="BT696" s="81">
        <v>53.296651986830298</v>
      </c>
      <c r="BU696" s="81">
        <v>7873.70804997906</v>
      </c>
      <c r="BV696" s="81">
        <f t="shared" si="66"/>
        <v>2362.1124149937177</v>
      </c>
      <c r="BW696">
        <f t="shared" si="67"/>
        <v>197.96589581848144</v>
      </c>
      <c r="BX696" s="255">
        <f t="shared" si="68"/>
        <v>8.3808837615803294E-2</v>
      </c>
      <c r="BY696" s="255"/>
    </row>
    <row r="697" spans="58:77" x14ac:dyDescent="0.25">
      <c r="BF697">
        <v>694</v>
      </c>
      <c r="BG697">
        <v>5102</v>
      </c>
      <c r="BH697" t="s">
        <v>11</v>
      </c>
      <c r="BI697" t="s">
        <v>7</v>
      </c>
      <c r="BJ697" t="s">
        <v>63</v>
      </c>
      <c r="BK697">
        <v>44</v>
      </c>
      <c r="BL697" s="254">
        <v>51.216311525474403</v>
      </c>
      <c r="BM697" s="81">
        <v>32.078501655066198</v>
      </c>
      <c r="BN697" s="81">
        <v>19.247100993039702</v>
      </c>
      <c r="BO697" s="81">
        <v>51.216311525474403</v>
      </c>
      <c r="BP697" s="81">
        <v>32.078501655066198</v>
      </c>
      <c r="BQ697" s="81">
        <v>19.247100993039702</v>
      </c>
      <c r="BR697" s="81">
        <v>51.216311525474403</v>
      </c>
      <c r="BS697" s="81">
        <v>32.078501655066198</v>
      </c>
      <c r="BT697" s="81">
        <v>19.247100993039702</v>
      </c>
      <c r="BU697" s="81">
        <v>2817.4742500632301</v>
      </c>
      <c r="BV697" s="81">
        <f t="shared" si="66"/>
        <v>845.24227501896905</v>
      </c>
      <c r="BW697">
        <f t="shared" si="67"/>
        <v>73.166159322106296</v>
      </c>
      <c r="BX697" s="255">
        <f t="shared" si="68"/>
        <v>8.6562351984186173E-2</v>
      </c>
      <c r="BY697" s="255"/>
    </row>
    <row r="698" spans="58:77" x14ac:dyDescent="0.25">
      <c r="BF698">
        <v>695</v>
      </c>
      <c r="BG698">
        <v>5102</v>
      </c>
      <c r="BH698" t="s">
        <v>11</v>
      </c>
      <c r="BI698" t="s">
        <v>7</v>
      </c>
      <c r="BJ698" t="s">
        <v>65</v>
      </c>
      <c r="BK698">
        <v>30</v>
      </c>
      <c r="BL698" s="254">
        <v>34.367845898221603</v>
      </c>
      <c r="BM698" s="81">
        <v>23.316469412558298</v>
      </c>
      <c r="BN698" s="81">
        <v>13.989881647534901</v>
      </c>
      <c r="BO698" s="81">
        <v>34.367845898221603</v>
      </c>
      <c r="BP698" s="81">
        <v>23.316469412558298</v>
      </c>
      <c r="BQ698" s="81">
        <v>13.989881647534901</v>
      </c>
      <c r="BR698" s="81">
        <v>34.367845898221603</v>
      </c>
      <c r="BS698" s="81">
        <v>23.316469412558298</v>
      </c>
      <c r="BT698" s="81">
        <v>13.989881647534901</v>
      </c>
      <c r="BU698" s="81">
        <v>4178.8320999903199</v>
      </c>
      <c r="BV698" s="81">
        <f t="shared" si="66"/>
        <v>1253.6496299970959</v>
      </c>
      <c r="BW698">
        <f t="shared" si="67"/>
        <v>49.096922711745151</v>
      </c>
      <c r="BX698" s="255">
        <f t="shared" si="68"/>
        <v>3.9163193237538696E-2</v>
      </c>
      <c r="BY698" s="255"/>
    </row>
    <row r="699" spans="58:77" x14ac:dyDescent="0.25">
      <c r="BF699">
        <v>696</v>
      </c>
      <c r="BG699">
        <v>5102</v>
      </c>
      <c r="BH699" t="s">
        <v>11</v>
      </c>
      <c r="BI699" t="s">
        <v>7</v>
      </c>
      <c r="BJ699" t="s">
        <v>67</v>
      </c>
      <c r="BK699">
        <v>12</v>
      </c>
      <c r="BL699" s="254">
        <v>15.6759934358324</v>
      </c>
      <c r="BM699" s="81">
        <v>10.7689781751494</v>
      </c>
      <c r="BN699" s="81">
        <v>6.4613869050896398</v>
      </c>
      <c r="BO699" s="81">
        <v>15.6759934358324</v>
      </c>
      <c r="BP699" s="81">
        <v>10.7689781751494</v>
      </c>
      <c r="BQ699" s="81">
        <v>6.4613869050896398</v>
      </c>
      <c r="BR699" s="81">
        <v>15.6759934358324</v>
      </c>
      <c r="BS699" s="81">
        <v>10.7689781751494</v>
      </c>
      <c r="BT699" s="81">
        <v>6.4613869050896398</v>
      </c>
      <c r="BU699" s="81">
        <v>1061.7259499777299</v>
      </c>
      <c r="BV699" s="81">
        <f t="shared" si="66"/>
        <v>318.51778499331897</v>
      </c>
      <c r="BW699">
        <f t="shared" si="67"/>
        <v>22.394276336903431</v>
      </c>
      <c r="BX699" s="255">
        <f t="shared" si="68"/>
        <v>7.0307773669131726E-2</v>
      </c>
      <c r="BY699" s="255"/>
    </row>
    <row r="700" spans="58:77" x14ac:dyDescent="0.25">
      <c r="BF700">
        <v>697</v>
      </c>
      <c r="BG700">
        <v>5102</v>
      </c>
      <c r="BH700" t="s">
        <v>11</v>
      </c>
      <c r="BI700" t="s">
        <v>7</v>
      </c>
      <c r="BJ700" t="s">
        <v>69</v>
      </c>
      <c r="BK700">
        <v>10</v>
      </c>
      <c r="BL700" s="254">
        <v>10.9529596404816</v>
      </c>
      <c r="BM700" s="81">
        <v>7.7993508601839601</v>
      </c>
      <c r="BN700" s="81">
        <v>4.6796105161103698</v>
      </c>
      <c r="BO700" s="81">
        <v>10.9529596404816</v>
      </c>
      <c r="BP700" s="81">
        <v>7.7993508601839601</v>
      </c>
      <c r="BQ700" s="81">
        <v>4.6796105161103698</v>
      </c>
      <c r="BR700" s="81">
        <v>10.9529596404816</v>
      </c>
      <c r="BS700" s="81">
        <v>7.7993508601839601</v>
      </c>
      <c r="BT700" s="81">
        <v>4.6796105161103698</v>
      </c>
      <c r="BU700" s="81">
        <v>2012.3841000110899</v>
      </c>
      <c r="BV700" s="81">
        <f t="shared" si="66"/>
        <v>603.71523000332695</v>
      </c>
      <c r="BW700">
        <f t="shared" si="67"/>
        <v>15.647085200688002</v>
      </c>
      <c r="BX700" s="255">
        <f t="shared" si="68"/>
        <v>2.5917989845314609E-2</v>
      </c>
      <c r="BY700" s="255"/>
    </row>
    <row r="701" spans="58:77" x14ac:dyDescent="0.25">
      <c r="BF701">
        <v>698</v>
      </c>
      <c r="BG701">
        <v>5102</v>
      </c>
      <c r="BH701" t="s">
        <v>11</v>
      </c>
      <c r="BI701" t="s">
        <v>7</v>
      </c>
      <c r="BJ701" t="s">
        <v>71</v>
      </c>
      <c r="BK701">
        <v>1</v>
      </c>
      <c r="BL701" s="254">
        <v>2.3460096163600301</v>
      </c>
      <c r="BM701" s="81">
        <v>1.67182738103718</v>
      </c>
      <c r="BN701" s="81">
        <v>1.0030964286223001</v>
      </c>
      <c r="BO701" s="81">
        <v>2.3460096163600301</v>
      </c>
      <c r="BP701" s="81">
        <v>1.67182738103718</v>
      </c>
      <c r="BQ701" s="81">
        <v>1.0030964286223001</v>
      </c>
      <c r="BR701" s="81">
        <v>2.3460096163600301</v>
      </c>
      <c r="BS701" s="81">
        <v>1.67182738103718</v>
      </c>
      <c r="BT701" s="81">
        <v>1.0030964286223001</v>
      </c>
      <c r="BU701" s="81">
        <v>167.56919999945299</v>
      </c>
      <c r="BV701" s="81">
        <f t="shared" si="66"/>
        <v>50.270759999835896</v>
      </c>
      <c r="BW701">
        <f t="shared" si="67"/>
        <v>3.3514423090857575</v>
      </c>
      <c r="BX701" s="255">
        <f t="shared" si="68"/>
        <v>6.6667826567505598E-2</v>
      </c>
      <c r="BY701" s="255"/>
    </row>
    <row r="702" spans="58:77" x14ac:dyDescent="0.25">
      <c r="BF702">
        <v>699</v>
      </c>
      <c r="BG702">
        <v>5102</v>
      </c>
      <c r="BH702" t="s">
        <v>11</v>
      </c>
      <c r="BI702" t="s">
        <v>7</v>
      </c>
      <c r="BJ702" t="s">
        <v>73</v>
      </c>
      <c r="BK702">
        <v>6</v>
      </c>
      <c r="BL702" s="254">
        <v>5.5019688494854204</v>
      </c>
      <c r="BM702" s="81">
        <v>4.2322837303733998</v>
      </c>
      <c r="BN702" s="81">
        <v>2.53937023822404</v>
      </c>
      <c r="BO702" s="81">
        <v>5.5019688494854204</v>
      </c>
      <c r="BP702" s="81">
        <v>4.2322837303733998</v>
      </c>
      <c r="BQ702" s="81">
        <v>2.53937023822404</v>
      </c>
      <c r="BR702" s="81">
        <v>5.5019688494854204</v>
      </c>
      <c r="BS702" s="81">
        <v>4.2322837303733998</v>
      </c>
      <c r="BT702" s="81">
        <v>2.53937023822404</v>
      </c>
      <c r="BU702" s="81">
        <v>337.73075000781699</v>
      </c>
      <c r="BV702" s="81">
        <f t="shared" si="66"/>
        <v>101.31922500234509</v>
      </c>
      <c r="BW702">
        <f t="shared" si="67"/>
        <v>7.8599554992648866</v>
      </c>
      <c r="BX702" s="255">
        <f t="shared" si="68"/>
        <v>7.7576151012633224E-2</v>
      </c>
      <c r="BY702" s="255"/>
    </row>
    <row r="703" spans="58:77" x14ac:dyDescent="0.25">
      <c r="BF703">
        <v>700</v>
      </c>
      <c r="BG703">
        <v>5102</v>
      </c>
      <c r="BH703" t="s">
        <v>11</v>
      </c>
      <c r="BI703" t="s">
        <v>15</v>
      </c>
      <c r="BJ703" t="s">
        <v>52</v>
      </c>
      <c r="BK703">
        <v>15</v>
      </c>
      <c r="BL703" s="254">
        <v>19.768078192800498</v>
      </c>
      <c r="BM703" s="81">
        <v>12.958373738031</v>
      </c>
      <c r="BN703" s="81">
        <v>7.7750242428186001</v>
      </c>
      <c r="BO703" s="81">
        <v>19.768078192800498</v>
      </c>
      <c r="BP703" s="81">
        <v>12.958373738031</v>
      </c>
      <c r="BQ703" s="81">
        <v>7.7750242428186001</v>
      </c>
      <c r="BR703" s="81">
        <v>19.768078192800498</v>
      </c>
      <c r="BS703" s="81">
        <v>12.958373738031</v>
      </c>
      <c r="BT703" s="81">
        <v>7.7750242428186001</v>
      </c>
      <c r="BU703" s="81">
        <v>1144.24990000193</v>
      </c>
      <c r="BV703" s="81">
        <f t="shared" si="66"/>
        <v>343.274970000579</v>
      </c>
      <c r="BW703">
        <f t="shared" si="67"/>
        <v>28.240111704000714</v>
      </c>
      <c r="BX703" s="255">
        <f t="shared" si="68"/>
        <v>8.2266737082383495E-2</v>
      </c>
      <c r="BY703" s="255"/>
    </row>
    <row r="704" spans="58:77" x14ac:dyDescent="0.25">
      <c r="BF704">
        <v>701</v>
      </c>
      <c r="BG704">
        <v>5102</v>
      </c>
      <c r="BH704" t="s">
        <v>11</v>
      </c>
      <c r="BI704" t="s">
        <v>15</v>
      </c>
      <c r="BJ704" t="s">
        <v>61</v>
      </c>
      <c r="BK704">
        <v>43</v>
      </c>
      <c r="BL704" s="254">
        <v>53.658794244995001</v>
      </c>
      <c r="BM704" s="81">
        <v>34.395463626083199</v>
      </c>
      <c r="BN704" s="81">
        <v>20.6372781756499</v>
      </c>
      <c r="BO704" s="81">
        <v>53.658794244995001</v>
      </c>
      <c r="BP704" s="81">
        <v>34.395463626083199</v>
      </c>
      <c r="BQ704" s="81">
        <v>20.6372781756499</v>
      </c>
      <c r="BR704" s="81">
        <v>53.658794244995001</v>
      </c>
      <c r="BS704" s="81">
        <v>34.395463626083199</v>
      </c>
      <c r="BT704" s="81">
        <v>20.6372781756499</v>
      </c>
      <c r="BU704" s="81">
        <v>3410.1813000044199</v>
      </c>
      <c r="BV704" s="81">
        <f t="shared" si="66"/>
        <v>1023.0543900013259</v>
      </c>
      <c r="BW704">
        <f t="shared" si="67"/>
        <v>76.655420349992866</v>
      </c>
      <c r="BX704" s="255">
        <f t="shared" si="68"/>
        <v>7.4928000993078697E-2</v>
      </c>
      <c r="BY704" s="255"/>
    </row>
    <row r="705" spans="58:77" x14ac:dyDescent="0.25">
      <c r="BF705">
        <v>702</v>
      </c>
      <c r="BG705">
        <v>5102</v>
      </c>
      <c r="BH705" t="s">
        <v>11</v>
      </c>
      <c r="BI705" t="s">
        <v>15</v>
      </c>
      <c r="BJ705" t="s">
        <v>63</v>
      </c>
      <c r="BK705">
        <v>38</v>
      </c>
      <c r="BL705" s="254">
        <v>54.420587373711101</v>
      </c>
      <c r="BM705" s="81">
        <v>34.085447587707698</v>
      </c>
      <c r="BN705" s="81">
        <v>20.451268552624601</v>
      </c>
      <c r="BO705" s="81">
        <v>54.420587373711101</v>
      </c>
      <c r="BP705" s="81">
        <v>34.085447587707698</v>
      </c>
      <c r="BQ705" s="81">
        <v>20.451268552624601</v>
      </c>
      <c r="BR705" s="81">
        <v>54.420587373711101</v>
      </c>
      <c r="BS705" s="81">
        <v>34.085447587707698</v>
      </c>
      <c r="BT705" s="81">
        <v>20.451268552624601</v>
      </c>
      <c r="BU705" s="81">
        <v>3274.7643500413101</v>
      </c>
      <c r="BV705" s="81">
        <f t="shared" si="66"/>
        <v>982.429305012393</v>
      </c>
      <c r="BW705">
        <f t="shared" si="67"/>
        <v>77.743696248158713</v>
      </c>
      <c r="BX705" s="255">
        <f t="shared" si="68"/>
        <v>7.9134138050959299E-2</v>
      </c>
      <c r="BY705" s="255"/>
    </row>
    <row r="706" spans="58:77" x14ac:dyDescent="0.25">
      <c r="BF706">
        <v>703</v>
      </c>
      <c r="BG706">
        <v>5102</v>
      </c>
      <c r="BH706" t="s">
        <v>11</v>
      </c>
      <c r="BI706" t="s">
        <v>15</v>
      </c>
      <c r="BJ706" t="s">
        <v>65</v>
      </c>
      <c r="BK706">
        <v>64</v>
      </c>
      <c r="BL706" s="254">
        <v>122.07920628367501</v>
      </c>
      <c r="BM706" s="81">
        <v>82.823232147058107</v>
      </c>
      <c r="BN706" s="81">
        <v>49.693939288234802</v>
      </c>
      <c r="BO706" s="81">
        <v>122.07920628367501</v>
      </c>
      <c r="BP706" s="81">
        <v>82.823232147058107</v>
      </c>
      <c r="BQ706" s="81">
        <v>49.693939288234802</v>
      </c>
      <c r="BR706" s="81">
        <v>122.07920628367501</v>
      </c>
      <c r="BS706" s="81">
        <v>82.823232147058107</v>
      </c>
      <c r="BT706" s="81">
        <v>49.693939288234802</v>
      </c>
      <c r="BU706" s="81">
        <v>8516.7194000565596</v>
      </c>
      <c r="BV706" s="81">
        <f t="shared" si="66"/>
        <v>2555.0158200169676</v>
      </c>
      <c r="BW706">
        <f t="shared" si="67"/>
        <v>174.39886611953574</v>
      </c>
      <c r="BX706" s="255">
        <f t="shared" si="68"/>
        <v>6.8257450600982025E-2</v>
      </c>
      <c r="BY706" s="255"/>
    </row>
    <row r="707" spans="58:77" x14ac:dyDescent="0.25">
      <c r="BF707">
        <v>704</v>
      </c>
      <c r="BG707">
        <v>5102</v>
      </c>
      <c r="BH707" t="s">
        <v>11</v>
      </c>
      <c r="BI707" t="s">
        <v>15</v>
      </c>
      <c r="BJ707" t="s">
        <v>67</v>
      </c>
      <c r="BK707">
        <v>6</v>
      </c>
      <c r="BL707" s="254">
        <v>11.471977014404599</v>
      </c>
      <c r="BM707" s="81">
        <v>7.88093402817751</v>
      </c>
      <c r="BN707" s="81">
        <v>4.7285604169065101</v>
      </c>
      <c r="BO707" s="81">
        <v>11.471977014404599</v>
      </c>
      <c r="BP707" s="81">
        <v>7.88093402817751</v>
      </c>
      <c r="BQ707" s="81">
        <v>4.7285604169065101</v>
      </c>
      <c r="BR707" s="81">
        <v>11.471977014404599</v>
      </c>
      <c r="BS707" s="81">
        <v>7.88093402817751</v>
      </c>
      <c r="BT707" s="81">
        <v>4.7285604169065101</v>
      </c>
      <c r="BU707" s="81">
        <v>985.17804998711301</v>
      </c>
      <c r="BV707" s="81">
        <f t="shared" si="66"/>
        <v>295.55341499613388</v>
      </c>
      <c r="BW707">
        <f t="shared" si="67"/>
        <v>16.388538592006572</v>
      </c>
      <c r="BX707" s="255">
        <f t="shared" si="68"/>
        <v>5.5450344203334445E-2</v>
      </c>
      <c r="BY707" s="255"/>
    </row>
    <row r="708" spans="58:77" x14ac:dyDescent="0.25">
      <c r="BF708">
        <v>705</v>
      </c>
      <c r="BG708">
        <v>5102</v>
      </c>
      <c r="BH708" t="s">
        <v>11</v>
      </c>
      <c r="BI708" t="s">
        <v>15</v>
      </c>
      <c r="BJ708" t="s">
        <v>69</v>
      </c>
      <c r="BK708">
        <v>14</v>
      </c>
      <c r="BL708" s="254">
        <v>20.531070790526201</v>
      </c>
      <c r="BM708" s="81">
        <v>14.6197037044452</v>
      </c>
      <c r="BN708" s="81">
        <v>8.7718222226671507</v>
      </c>
      <c r="BO708" s="81">
        <v>20.531070790526201</v>
      </c>
      <c r="BP708" s="81">
        <v>14.6197037044452</v>
      </c>
      <c r="BQ708" s="81">
        <v>8.7718222226671507</v>
      </c>
      <c r="BR708" s="81">
        <v>20.531070790526201</v>
      </c>
      <c r="BS708" s="81">
        <v>14.6197037044452</v>
      </c>
      <c r="BT708" s="81">
        <v>8.7718222226671507</v>
      </c>
      <c r="BU708" s="81">
        <v>1437.75629997807</v>
      </c>
      <c r="BV708" s="81">
        <f t="shared" si="66"/>
        <v>431.32688999342099</v>
      </c>
      <c r="BW708">
        <f t="shared" si="67"/>
        <v>29.330101129323147</v>
      </c>
      <c r="BX708" s="255">
        <f t="shared" si="68"/>
        <v>6.7999704655025139E-2</v>
      </c>
      <c r="BY708" s="255"/>
    </row>
    <row r="709" spans="58:77" x14ac:dyDescent="0.25">
      <c r="BF709">
        <v>706</v>
      </c>
      <c r="BG709">
        <v>5102</v>
      </c>
      <c r="BH709" t="s">
        <v>11</v>
      </c>
      <c r="BI709" t="s">
        <v>15</v>
      </c>
      <c r="BJ709" t="s">
        <v>71</v>
      </c>
      <c r="BK709">
        <v>30</v>
      </c>
      <c r="BL709" s="254">
        <v>153.88554970015599</v>
      </c>
      <c r="BM709" s="81">
        <v>109.662839291276</v>
      </c>
      <c r="BN709" s="81">
        <v>65.797703574765904</v>
      </c>
      <c r="BO709" s="81">
        <v>153.88554970015599</v>
      </c>
      <c r="BP709" s="81">
        <v>109.662839291276</v>
      </c>
      <c r="BQ709" s="81">
        <v>65.797703574765904</v>
      </c>
      <c r="BR709" s="81">
        <v>153.88554970015599</v>
      </c>
      <c r="BS709" s="81">
        <v>109.662839291276</v>
      </c>
      <c r="BT709" s="81">
        <v>65.797703574765904</v>
      </c>
      <c r="BU709" s="81">
        <v>5919.6741999710703</v>
      </c>
      <c r="BV709" s="81">
        <f t="shared" ref="BV709:BV764" si="69">0.3*BU709</f>
        <v>1775.902259991321</v>
      </c>
      <c r="BW709">
        <f t="shared" ref="BW709:BW764" si="70">BL709/0.7</f>
        <v>219.83649957165142</v>
      </c>
      <c r="BX709" s="255">
        <f t="shared" ref="BX709:BX764" si="71">BW709/BV709</f>
        <v>0.12378862537892472</v>
      </c>
      <c r="BY709" s="255"/>
    </row>
    <row r="710" spans="58:77" x14ac:dyDescent="0.25">
      <c r="BF710">
        <v>707</v>
      </c>
      <c r="BG710">
        <v>5102</v>
      </c>
      <c r="BH710" t="s">
        <v>11</v>
      </c>
      <c r="BI710" t="s">
        <v>15</v>
      </c>
      <c r="BJ710" t="s">
        <v>73</v>
      </c>
      <c r="BK710">
        <v>20</v>
      </c>
      <c r="BL710" s="254">
        <v>79.122619646870405</v>
      </c>
      <c r="BM710" s="81">
        <v>60.863553574515699</v>
      </c>
      <c r="BN710" s="81">
        <v>36.518132144709398</v>
      </c>
      <c r="BO710" s="81">
        <v>79.122619646870405</v>
      </c>
      <c r="BP710" s="81">
        <v>60.863553574515699</v>
      </c>
      <c r="BQ710" s="81">
        <v>36.518132144709398</v>
      </c>
      <c r="BR710" s="81">
        <v>79.122619646870405</v>
      </c>
      <c r="BS710" s="81">
        <v>60.863553574515699</v>
      </c>
      <c r="BT710" s="81">
        <v>36.518132144709398</v>
      </c>
      <c r="BU710" s="81">
        <v>3352.6923000136499</v>
      </c>
      <c r="BV710" s="81">
        <f t="shared" si="69"/>
        <v>1005.8076900040949</v>
      </c>
      <c r="BW710">
        <f t="shared" si="70"/>
        <v>113.03231378124345</v>
      </c>
      <c r="BX710" s="255">
        <f t="shared" si="71"/>
        <v>0.11237964762506764</v>
      </c>
      <c r="BY710" s="255"/>
    </row>
    <row r="711" spans="58:77" x14ac:dyDescent="0.25">
      <c r="BF711">
        <v>708</v>
      </c>
      <c r="BG711">
        <v>5102</v>
      </c>
      <c r="BH711" t="s">
        <v>12</v>
      </c>
      <c r="BI711" t="s">
        <v>7</v>
      </c>
      <c r="BJ711" t="s">
        <v>44</v>
      </c>
      <c r="BK711">
        <v>28</v>
      </c>
      <c r="BL711" s="254">
        <v>107.074726931616</v>
      </c>
      <c r="BM711" s="81">
        <v>69.188459779844095</v>
      </c>
      <c r="BN711" s="81">
        <v>41.513075867906402</v>
      </c>
      <c r="BO711" s="81">
        <v>107.074726931616</v>
      </c>
      <c r="BP711" s="81">
        <v>69.188459779844095</v>
      </c>
      <c r="BQ711" s="81">
        <v>41.513075867906402</v>
      </c>
      <c r="BR711" s="81">
        <v>107.074726931616</v>
      </c>
      <c r="BS711" s="81">
        <v>69.188459779844095</v>
      </c>
      <c r="BT711" s="81">
        <v>41.513075867906402</v>
      </c>
      <c r="BU711" s="81">
        <v>5379.3559500212596</v>
      </c>
      <c r="BV711" s="81">
        <f t="shared" si="69"/>
        <v>1613.8067850063778</v>
      </c>
      <c r="BW711">
        <f t="shared" si="70"/>
        <v>152.9638956165943</v>
      </c>
      <c r="BX711" s="255">
        <f t="shared" si="71"/>
        <v>9.478451636079209E-2</v>
      </c>
      <c r="BY711" s="255"/>
    </row>
    <row r="712" spans="58:77" x14ac:dyDescent="0.25">
      <c r="BF712">
        <v>709</v>
      </c>
      <c r="BG712">
        <v>5102</v>
      </c>
      <c r="BH712" t="s">
        <v>12</v>
      </c>
      <c r="BI712" t="s">
        <v>7</v>
      </c>
      <c r="BJ712" t="s">
        <v>52</v>
      </c>
      <c r="BK712">
        <v>144</v>
      </c>
      <c r="BL712" s="254">
        <v>553.07172614143099</v>
      </c>
      <c r="BM712" s="81">
        <v>362.549665242054</v>
      </c>
      <c r="BN712" s="81">
        <v>217.529799145232</v>
      </c>
      <c r="BO712" s="81">
        <v>553.07172614143099</v>
      </c>
      <c r="BP712" s="81">
        <v>362.549665242054</v>
      </c>
      <c r="BQ712" s="81">
        <v>217.529799145232</v>
      </c>
      <c r="BR712" s="81">
        <v>553.07172614143099</v>
      </c>
      <c r="BS712" s="81">
        <v>362.549665242054</v>
      </c>
      <c r="BT712" s="81">
        <v>217.529799145232</v>
      </c>
      <c r="BU712" s="81">
        <v>18772.704749813001</v>
      </c>
      <c r="BV712" s="81">
        <f t="shared" si="69"/>
        <v>5631.8114249439004</v>
      </c>
      <c r="BW712">
        <f t="shared" si="70"/>
        <v>790.10246591633006</v>
      </c>
      <c r="BX712" s="255">
        <f t="shared" si="71"/>
        <v>0.1402927772788842</v>
      </c>
      <c r="BY712" s="255"/>
    </row>
    <row r="713" spans="58:77" x14ac:dyDescent="0.25">
      <c r="BF713">
        <v>710</v>
      </c>
      <c r="BG713">
        <v>5102</v>
      </c>
      <c r="BH713" t="s">
        <v>12</v>
      </c>
      <c r="BI713" t="s">
        <v>7</v>
      </c>
      <c r="BJ713" t="s">
        <v>61</v>
      </c>
      <c r="BK713">
        <v>203</v>
      </c>
      <c r="BL713" s="254">
        <v>471.88174938980899</v>
      </c>
      <c r="BM713" s="81">
        <v>302.47775365290801</v>
      </c>
      <c r="BN713" s="81">
        <v>181.48665219174501</v>
      </c>
      <c r="BO713" s="81">
        <v>471.88174938980899</v>
      </c>
      <c r="BP713" s="81">
        <v>302.47775365290801</v>
      </c>
      <c r="BQ713" s="81">
        <v>181.48665219174501</v>
      </c>
      <c r="BR713" s="81">
        <v>471.88174938980899</v>
      </c>
      <c r="BS713" s="81">
        <v>302.47775365290801</v>
      </c>
      <c r="BT713" s="81">
        <v>181.48665219174501</v>
      </c>
      <c r="BU713" s="81">
        <v>23500.641350031601</v>
      </c>
      <c r="BV713" s="81">
        <f t="shared" si="69"/>
        <v>7050.1924050094804</v>
      </c>
      <c r="BW713">
        <f t="shared" si="70"/>
        <v>674.11678484258437</v>
      </c>
      <c r="BX713" s="255">
        <f t="shared" si="71"/>
        <v>9.5616792580525023E-2</v>
      </c>
      <c r="BY713" s="255"/>
    </row>
    <row r="714" spans="58:77" x14ac:dyDescent="0.25">
      <c r="BF714">
        <v>711</v>
      </c>
      <c r="BG714">
        <v>5102</v>
      </c>
      <c r="BH714" t="s">
        <v>12</v>
      </c>
      <c r="BI714" t="s">
        <v>7</v>
      </c>
      <c r="BJ714" t="s">
        <v>63</v>
      </c>
      <c r="BK714">
        <v>139</v>
      </c>
      <c r="BL714" s="254">
        <v>266.42381382046102</v>
      </c>
      <c r="BM714" s="81">
        <v>166.870211814019</v>
      </c>
      <c r="BN714" s="81">
        <v>100.12212708841101</v>
      </c>
      <c r="BO714" s="81">
        <v>266.42381382046102</v>
      </c>
      <c r="BP714" s="81">
        <v>166.870211814019</v>
      </c>
      <c r="BQ714" s="81">
        <v>100.12212708841101</v>
      </c>
      <c r="BR714" s="81">
        <v>266.42381382046102</v>
      </c>
      <c r="BS714" s="81">
        <v>166.870211814019</v>
      </c>
      <c r="BT714" s="81">
        <v>100.12212708841101</v>
      </c>
      <c r="BU714" s="81">
        <v>14863.114049956701</v>
      </c>
      <c r="BV714" s="81">
        <f t="shared" si="69"/>
        <v>4458.9342149870099</v>
      </c>
      <c r="BW714">
        <f t="shared" si="70"/>
        <v>380.60544831494434</v>
      </c>
      <c r="BX714" s="255">
        <f t="shared" si="71"/>
        <v>8.5357942047156479E-2</v>
      </c>
      <c r="BY714" s="255"/>
    </row>
    <row r="715" spans="58:77" x14ac:dyDescent="0.25">
      <c r="BF715">
        <v>712</v>
      </c>
      <c r="BG715">
        <v>5102</v>
      </c>
      <c r="BH715" t="s">
        <v>12</v>
      </c>
      <c r="BI715" t="s">
        <v>7</v>
      </c>
      <c r="BJ715" t="s">
        <v>65</v>
      </c>
      <c r="BK715">
        <v>168</v>
      </c>
      <c r="BL715" s="254">
        <v>303.53854659304</v>
      </c>
      <c r="BM715" s="81">
        <v>205.932232649334</v>
      </c>
      <c r="BN715" s="81">
        <v>123.5593395896</v>
      </c>
      <c r="BO715" s="81">
        <v>303.53854659304</v>
      </c>
      <c r="BP715" s="81">
        <v>205.932232649334</v>
      </c>
      <c r="BQ715" s="81">
        <v>123.5593395896</v>
      </c>
      <c r="BR715" s="81">
        <v>303.53854659304</v>
      </c>
      <c r="BS715" s="81">
        <v>205.932232649334</v>
      </c>
      <c r="BT715" s="81">
        <v>123.5593395896</v>
      </c>
      <c r="BU715" s="81">
        <v>19125.659849977299</v>
      </c>
      <c r="BV715" s="81">
        <f t="shared" si="69"/>
        <v>5737.6979549931893</v>
      </c>
      <c r="BW715">
        <f t="shared" si="70"/>
        <v>433.62649513291433</v>
      </c>
      <c r="BX715" s="255">
        <f t="shared" si="71"/>
        <v>7.5574995152115673E-2</v>
      </c>
      <c r="BY715" s="255"/>
    </row>
    <row r="716" spans="58:77" x14ac:dyDescent="0.25">
      <c r="BF716">
        <v>713</v>
      </c>
      <c r="BG716">
        <v>5102</v>
      </c>
      <c r="BH716" t="s">
        <v>12</v>
      </c>
      <c r="BI716" t="s">
        <v>7</v>
      </c>
      <c r="BJ716" t="s">
        <v>67</v>
      </c>
      <c r="BK716">
        <v>50</v>
      </c>
      <c r="BL716" s="254">
        <v>95.528553937754793</v>
      </c>
      <c r="BM716" s="81">
        <v>65.625500334016493</v>
      </c>
      <c r="BN716" s="81">
        <v>39.375300200409903</v>
      </c>
      <c r="BO716" s="81">
        <v>95.528553937754793</v>
      </c>
      <c r="BP716" s="81">
        <v>65.625500334016493</v>
      </c>
      <c r="BQ716" s="81">
        <v>39.375300200409903</v>
      </c>
      <c r="BR716" s="81">
        <v>95.528553937754793</v>
      </c>
      <c r="BS716" s="81">
        <v>65.625500334016493</v>
      </c>
      <c r="BT716" s="81">
        <v>39.375300200409903</v>
      </c>
      <c r="BU716" s="81">
        <v>5886.1700500016004</v>
      </c>
      <c r="BV716" s="81">
        <f t="shared" si="69"/>
        <v>1765.8510150004802</v>
      </c>
      <c r="BW716">
        <f t="shared" si="70"/>
        <v>136.46936276822115</v>
      </c>
      <c r="BX716" s="255">
        <f t="shared" si="71"/>
        <v>7.7282489637543986E-2</v>
      </c>
      <c r="BY716" s="255"/>
    </row>
    <row r="717" spans="58:77" x14ac:dyDescent="0.25">
      <c r="BF717">
        <v>714</v>
      </c>
      <c r="BG717">
        <v>5102</v>
      </c>
      <c r="BH717" t="s">
        <v>12</v>
      </c>
      <c r="BI717" t="s">
        <v>7</v>
      </c>
      <c r="BJ717" t="s">
        <v>69</v>
      </c>
      <c r="BK717">
        <v>83</v>
      </c>
      <c r="BL717" s="254">
        <v>167.296147144678</v>
      </c>
      <c r="BM717" s="81">
        <v>119.12774190419</v>
      </c>
      <c r="BN717" s="81">
        <v>71.4766451425143</v>
      </c>
      <c r="BO717" s="81">
        <v>167.296147144678</v>
      </c>
      <c r="BP717" s="81">
        <v>119.12774190419</v>
      </c>
      <c r="BQ717" s="81">
        <v>71.4766451425143</v>
      </c>
      <c r="BR717" s="81">
        <v>167.296147144678</v>
      </c>
      <c r="BS717" s="81">
        <v>119.12774190419</v>
      </c>
      <c r="BT717" s="81">
        <v>71.4766451425143</v>
      </c>
      <c r="BU717" s="81">
        <v>10800.587750017099</v>
      </c>
      <c r="BV717" s="81">
        <f t="shared" si="69"/>
        <v>3240.1763250051295</v>
      </c>
      <c r="BW717">
        <f t="shared" si="70"/>
        <v>238.9944959209686</v>
      </c>
      <c r="BX717" s="255">
        <f t="shared" si="71"/>
        <v>7.3759719209290336E-2</v>
      </c>
      <c r="BY717" s="255"/>
    </row>
    <row r="718" spans="58:77" x14ac:dyDescent="0.25">
      <c r="BF718">
        <v>715</v>
      </c>
      <c r="BG718">
        <v>5102</v>
      </c>
      <c r="BH718" t="s">
        <v>12</v>
      </c>
      <c r="BI718" t="s">
        <v>7</v>
      </c>
      <c r="BJ718" t="s">
        <v>71</v>
      </c>
      <c r="BK718">
        <v>40</v>
      </c>
      <c r="BL718" s="254">
        <v>83.991371310042894</v>
      </c>
      <c r="BM718" s="81">
        <v>59.854432542718399</v>
      </c>
      <c r="BN718" s="81">
        <v>35.912659525631</v>
      </c>
      <c r="BO718" s="81">
        <v>83.991371310042894</v>
      </c>
      <c r="BP718" s="81">
        <v>59.854432542718399</v>
      </c>
      <c r="BQ718" s="81">
        <v>35.912659525631</v>
      </c>
      <c r="BR718" s="81">
        <v>83.991371310042894</v>
      </c>
      <c r="BS718" s="81">
        <v>59.854432542718399</v>
      </c>
      <c r="BT718" s="81">
        <v>35.912659525631</v>
      </c>
      <c r="BU718" s="81">
        <v>5501.9466000196498</v>
      </c>
      <c r="BV718" s="81">
        <f t="shared" si="69"/>
        <v>1650.583980005895</v>
      </c>
      <c r="BW718">
        <f t="shared" si="70"/>
        <v>119.98767330006129</v>
      </c>
      <c r="BX718" s="255">
        <f t="shared" si="71"/>
        <v>7.269407358457021E-2</v>
      </c>
      <c r="BY718" s="255"/>
    </row>
    <row r="719" spans="58:77" x14ac:dyDescent="0.25">
      <c r="BF719">
        <v>716</v>
      </c>
      <c r="BG719">
        <v>5102</v>
      </c>
      <c r="BH719" t="s">
        <v>12</v>
      </c>
      <c r="BI719" t="s">
        <v>7</v>
      </c>
      <c r="BJ719" t="s">
        <v>73</v>
      </c>
      <c r="BK719">
        <v>38</v>
      </c>
      <c r="BL719" s="254">
        <v>87.424522821894698</v>
      </c>
      <c r="BM719" s="81">
        <v>67.249632939918897</v>
      </c>
      <c r="BN719" s="81">
        <v>40.349779763951297</v>
      </c>
      <c r="BO719" s="81">
        <v>87.424522821894698</v>
      </c>
      <c r="BP719" s="81">
        <v>67.249632939918897</v>
      </c>
      <c r="BQ719" s="81">
        <v>40.349779763951297</v>
      </c>
      <c r="BR719" s="81">
        <v>87.424522821894698</v>
      </c>
      <c r="BS719" s="81">
        <v>67.249632939918897</v>
      </c>
      <c r="BT719" s="81">
        <v>40.349779763951297</v>
      </c>
      <c r="BU719" s="81">
        <v>5365.7203000133204</v>
      </c>
      <c r="BV719" s="81">
        <f t="shared" si="69"/>
        <v>1609.716090003996</v>
      </c>
      <c r="BW719">
        <f t="shared" si="70"/>
        <v>124.89217545984958</v>
      </c>
      <c r="BX719" s="255">
        <f t="shared" si="71"/>
        <v>7.7586461510451538E-2</v>
      </c>
      <c r="BY719" s="255"/>
    </row>
    <row r="720" spans="58:77" x14ac:dyDescent="0.25">
      <c r="BF720">
        <v>717</v>
      </c>
      <c r="BG720">
        <v>5102</v>
      </c>
      <c r="BH720" t="s">
        <v>12</v>
      </c>
      <c r="BI720" t="s">
        <v>15</v>
      </c>
      <c r="BJ720" t="s">
        <v>44</v>
      </c>
      <c r="BK720">
        <v>118</v>
      </c>
      <c r="BL720" s="254">
        <v>560.52393712491005</v>
      </c>
      <c r="BM720" s="81">
        <v>362.193665963537</v>
      </c>
      <c r="BN720" s="81">
        <v>217.316199578122</v>
      </c>
      <c r="BO720" s="81">
        <v>560.52393712491005</v>
      </c>
      <c r="BP720" s="81">
        <v>362.193665963537</v>
      </c>
      <c r="BQ720" s="81">
        <v>217.316199578122</v>
      </c>
      <c r="BR720" s="81">
        <v>560.52393712491005</v>
      </c>
      <c r="BS720" s="81">
        <v>362.193665963537</v>
      </c>
      <c r="BT720" s="81">
        <v>217.316199578122</v>
      </c>
      <c r="BU720" s="81">
        <v>20065.4338499478</v>
      </c>
      <c r="BV720" s="81">
        <f t="shared" si="69"/>
        <v>6019.6301549843402</v>
      </c>
      <c r="BW720">
        <f t="shared" si="70"/>
        <v>800.74848160701436</v>
      </c>
      <c r="BX720" s="255">
        <f t="shared" si="71"/>
        <v>0.13302287034095991</v>
      </c>
      <c r="BY720" s="255"/>
    </row>
    <row r="721" spans="58:77" x14ac:dyDescent="0.25">
      <c r="BF721">
        <v>718</v>
      </c>
      <c r="BG721">
        <v>5102</v>
      </c>
      <c r="BH721" t="s">
        <v>12</v>
      </c>
      <c r="BI721" t="s">
        <v>15</v>
      </c>
      <c r="BJ721" t="s">
        <v>52</v>
      </c>
      <c r="BK721">
        <v>163</v>
      </c>
      <c r="BL721" s="254">
        <v>517.55435488293801</v>
      </c>
      <c r="BM721" s="81">
        <v>339.26731242701999</v>
      </c>
      <c r="BN721" s="81">
        <v>203.560387456212</v>
      </c>
      <c r="BO721" s="81">
        <v>517.55435488293801</v>
      </c>
      <c r="BP721" s="81">
        <v>339.26731242701999</v>
      </c>
      <c r="BQ721" s="81">
        <v>203.560387456212</v>
      </c>
      <c r="BR721" s="81">
        <v>517.55435488293801</v>
      </c>
      <c r="BS721" s="81">
        <v>339.26731242701999</v>
      </c>
      <c r="BT721" s="81">
        <v>203.560387456212</v>
      </c>
      <c r="BU721" s="81">
        <v>18038.8674498281</v>
      </c>
      <c r="BV721" s="81">
        <f t="shared" si="69"/>
        <v>5411.6602349484301</v>
      </c>
      <c r="BW721">
        <f t="shared" si="70"/>
        <v>739.36336411848288</v>
      </c>
      <c r="BX721" s="255">
        <f t="shared" si="71"/>
        <v>0.13662412864423454</v>
      </c>
      <c r="BY721" s="255"/>
    </row>
    <row r="722" spans="58:77" x14ac:dyDescent="0.25">
      <c r="BF722">
        <v>719</v>
      </c>
      <c r="BG722">
        <v>5102</v>
      </c>
      <c r="BH722" t="s">
        <v>12</v>
      </c>
      <c r="BI722" t="s">
        <v>15</v>
      </c>
      <c r="BJ722" t="s">
        <v>61</v>
      </c>
      <c r="BK722">
        <v>152</v>
      </c>
      <c r="BL722" s="254">
        <v>312.35629230566099</v>
      </c>
      <c r="BM722" s="81">
        <v>200.22141088978501</v>
      </c>
      <c r="BN722" s="81">
        <v>120.132846533871</v>
      </c>
      <c r="BO722" s="81">
        <v>312.35629230566099</v>
      </c>
      <c r="BP722" s="81">
        <v>200.22141088978501</v>
      </c>
      <c r="BQ722" s="81">
        <v>120.132846533871</v>
      </c>
      <c r="BR722" s="81">
        <v>312.35629230566099</v>
      </c>
      <c r="BS722" s="81">
        <v>200.22141088978501</v>
      </c>
      <c r="BT722" s="81">
        <v>120.132846533871</v>
      </c>
      <c r="BU722" s="81">
        <v>14733.3920499589</v>
      </c>
      <c r="BV722" s="81">
        <f t="shared" si="69"/>
        <v>4420.0176149876697</v>
      </c>
      <c r="BW722">
        <f t="shared" si="70"/>
        <v>446.22327472237288</v>
      </c>
      <c r="BX722" s="255">
        <f t="shared" si="71"/>
        <v>0.10095508968319297</v>
      </c>
      <c r="BY722" s="255"/>
    </row>
    <row r="723" spans="58:77" x14ac:dyDescent="0.25">
      <c r="BF723">
        <v>720</v>
      </c>
      <c r="BG723">
        <v>5102</v>
      </c>
      <c r="BH723" t="s">
        <v>12</v>
      </c>
      <c r="BI723" t="s">
        <v>15</v>
      </c>
      <c r="BJ723" t="s">
        <v>63</v>
      </c>
      <c r="BK723">
        <v>205</v>
      </c>
      <c r="BL723" s="254">
        <v>355.57041506164802</v>
      </c>
      <c r="BM723" s="81">
        <v>222.70573198880899</v>
      </c>
      <c r="BN723" s="81">
        <v>133.62343919328501</v>
      </c>
      <c r="BO723" s="81">
        <v>355.57041506164802</v>
      </c>
      <c r="BP723" s="81">
        <v>222.70573198880899</v>
      </c>
      <c r="BQ723" s="81">
        <v>133.62343919328501</v>
      </c>
      <c r="BR723" s="81">
        <v>355.57041506164802</v>
      </c>
      <c r="BS723" s="81">
        <v>222.70573198880899</v>
      </c>
      <c r="BT723" s="81">
        <v>133.62343919328501</v>
      </c>
      <c r="BU723" s="81">
        <v>19628.197649911501</v>
      </c>
      <c r="BV723" s="81">
        <f t="shared" si="69"/>
        <v>5888.4592949734497</v>
      </c>
      <c r="BW723">
        <f t="shared" si="70"/>
        <v>507.95773580235436</v>
      </c>
      <c r="BX723" s="255">
        <f t="shared" si="71"/>
        <v>8.626326690174474E-2</v>
      </c>
      <c r="BY723" s="255"/>
    </row>
    <row r="724" spans="58:77" x14ac:dyDescent="0.25">
      <c r="BF724">
        <v>721</v>
      </c>
      <c r="BG724">
        <v>5102</v>
      </c>
      <c r="BH724" t="s">
        <v>12</v>
      </c>
      <c r="BI724" t="s">
        <v>15</v>
      </c>
      <c r="BJ724" t="s">
        <v>65</v>
      </c>
      <c r="BK724">
        <v>424</v>
      </c>
      <c r="BL724" s="254">
        <v>748.54082276854399</v>
      </c>
      <c r="BM724" s="81">
        <v>507.83890412628699</v>
      </c>
      <c r="BN724" s="81">
        <v>304.70334247577199</v>
      </c>
      <c r="BO724" s="81">
        <v>748.54082276854399</v>
      </c>
      <c r="BP724" s="81">
        <v>507.83890412628699</v>
      </c>
      <c r="BQ724" s="81">
        <v>304.70334247577199</v>
      </c>
      <c r="BR724" s="81">
        <v>748.54082276854399</v>
      </c>
      <c r="BS724" s="81">
        <v>507.83890412628699</v>
      </c>
      <c r="BT724" s="81">
        <v>304.70334247577199</v>
      </c>
      <c r="BU724" s="81">
        <v>44437.604100216202</v>
      </c>
      <c r="BV724" s="81">
        <f t="shared" si="69"/>
        <v>13331.28123006486</v>
      </c>
      <c r="BW724">
        <f t="shared" si="70"/>
        <v>1069.3440325264914</v>
      </c>
      <c r="BX724" s="255">
        <f t="shared" si="71"/>
        <v>8.0213147864204859E-2</v>
      </c>
      <c r="BY724" s="255"/>
    </row>
    <row r="725" spans="58:77" x14ac:dyDescent="0.25">
      <c r="BF725">
        <v>722</v>
      </c>
      <c r="BG725">
        <v>5102</v>
      </c>
      <c r="BH725" t="s">
        <v>12</v>
      </c>
      <c r="BI725" t="s">
        <v>15</v>
      </c>
      <c r="BJ725" t="s">
        <v>67</v>
      </c>
      <c r="BK725">
        <v>198</v>
      </c>
      <c r="BL725" s="254">
        <v>504.96385857120202</v>
      </c>
      <c r="BM725" s="81">
        <v>364.18456469084703</v>
      </c>
      <c r="BN725" s="81">
        <v>240.602381814208</v>
      </c>
      <c r="BO725" s="81">
        <v>523.37356107095195</v>
      </c>
      <c r="BP725" s="81">
        <v>382.59426719059798</v>
      </c>
      <c r="BQ725" s="81">
        <v>256.72264971540199</v>
      </c>
      <c r="BR725" s="81">
        <v>541.78326357070205</v>
      </c>
      <c r="BS725" s="81">
        <v>401.00396969034801</v>
      </c>
      <c r="BT725" s="81">
        <v>256.72264971540199</v>
      </c>
      <c r="BU725" s="81">
        <v>24027.7345999426</v>
      </c>
      <c r="BV725" s="81">
        <f t="shared" si="69"/>
        <v>7208.3203799827797</v>
      </c>
      <c r="BW725">
        <f t="shared" si="70"/>
        <v>721.37694081600296</v>
      </c>
      <c r="BX725" s="255">
        <f t="shared" si="71"/>
        <v>0.1000755935903235</v>
      </c>
      <c r="BY725" s="255"/>
    </row>
    <row r="726" spans="58:77" x14ac:dyDescent="0.25">
      <c r="BF726">
        <v>723</v>
      </c>
      <c r="BG726">
        <v>5102</v>
      </c>
      <c r="BH726" t="s">
        <v>12</v>
      </c>
      <c r="BI726" t="s">
        <v>15</v>
      </c>
      <c r="BJ726" t="s">
        <v>69</v>
      </c>
      <c r="BK726">
        <v>287</v>
      </c>
      <c r="BL726" s="254">
        <v>680.29794720974496</v>
      </c>
      <c r="BM726" s="81">
        <v>484.42453491213598</v>
      </c>
      <c r="BN726" s="81">
        <v>290.65472094728199</v>
      </c>
      <c r="BO726" s="81">
        <v>680.29794720974496</v>
      </c>
      <c r="BP726" s="81">
        <v>484.42453491213598</v>
      </c>
      <c r="BQ726" s="81">
        <v>290.65472094728199</v>
      </c>
      <c r="BR726" s="81">
        <v>680.29794720974496</v>
      </c>
      <c r="BS726" s="81">
        <v>484.42453491213598</v>
      </c>
      <c r="BT726" s="81">
        <v>290.65472094728199</v>
      </c>
      <c r="BU726" s="81">
        <v>38157.680899826802</v>
      </c>
      <c r="BV726" s="81">
        <f t="shared" si="69"/>
        <v>11447.304269948041</v>
      </c>
      <c r="BW726">
        <f t="shared" si="70"/>
        <v>971.85421029963572</v>
      </c>
      <c r="BX726" s="255">
        <f t="shared" si="71"/>
        <v>8.4898084944853736E-2</v>
      </c>
      <c r="BY726" s="255"/>
    </row>
    <row r="727" spans="58:77" x14ac:dyDescent="0.25">
      <c r="BF727">
        <v>724</v>
      </c>
      <c r="BG727">
        <v>5102</v>
      </c>
      <c r="BH727" t="s">
        <v>12</v>
      </c>
      <c r="BI727" t="s">
        <v>15</v>
      </c>
      <c r="BJ727" t="s">
        <v>71</v>
      </c>
      <c r="BK727">
        <v>119</v>
      </c>
      <c r="BL727" s="254">
        <v>414.947808990959</v>
      </c>
      <c r="BM727" s="81">
        <v>295.70258533245902</v>
      </c>
      <c r="BN727" s="81">
        <v>177.421551199475</v>
      </c>
      <c r="BO727" s="81">
        <v>414.947808990959</v>
      </c>
      <c r="BP727" s="81">
        <v>295.70258533245902</v>
      </c>
      <c r="BQ727" s="81">
        <v>177.421551199475</v>
      </c>
      <c r="BR727" s="81">
        <v>414.947808990959</v>
      </c>
      <c r="BS727" s="81">
        <v>295.70258533245902</v>
      </c>
      <c r="BT727" s="81">
        <v>177.421551199475</v>
      </c>
      <c r="BU727" s="81">
        <v>23669.418850141199</v>
      </c>
      <c r="BV727" s="81">
        <f t="shared" si="69"/>
        <v>7100.8256550423594</v>
      </c>
      <c r="BW727">
        <f t="shared" si="70"/>
        <v>592.78258427279866</v>
      </c>
      <c r="BX727" s="255">
        <f t="shared" si="71"/>
        <v>8.3480796891817574E-2</v>
      </c>
      <c r="BY727" s="255"/>
    </row>
    <row r="728" spans="58:77" x14ac:dyDescent="0.25">
      <c r="BF728">
        <v>725</v>
      </c>
      <c r="BG728">
        <v>5102</v>
      </c>
      <c r="BH728" t="s">
        <v>12</v>
      </c>
      <c r="BI728" t="s">
        <v>15</v>
      </c>
      <c r="BJ728" t="s">
        <v>73</v>
      </c>
      <c r="BK728">
        <v>908</v>
      </c>
      <c r="BL728" s="254">
        <v>1888.3305330322701</v>
      </c>
      <c r="BM728" s="81">
        <v>1452.5619484863701</v>
      </c>
      <c r="BN728" s="81">
        <v>871.53716909182504</v>
      </c>
      <c r="BO728" s="81">
        <v>1888.3305330322701</v>
      </c>
      <c r="BP728" s="81">
        <v>1452.5619484863701</v>
      </c>
      <c r="BQ728" s="81">
        <v>871.53716909182504</v>
      </c>
      <c r="BR728" s="81">
        <v>1888.3305330322701</v>
      </c>
      <c r="BS728" s="81">
        <v>1452.5619484863701</v>
      </c>
      <c r="BT728" s="81">
        <v>871.53716909182504</v>
      </c>
      <c r="BU728" s="81">
        <v>120017.941200075</v>
      </c>
      <c r="BV728" s="81">
        <f t="shared" si="69"/>
        <v>36005.382360022501</v>
      </c>
      <c r="BW728">
        <f t="shared" si="70"/>
        <v>2697.6150471889573</v>
      </c>
      <c r="BX728" s="255">
        <f t="shared" si="71"/>
        <v>7.4922549640360811E-2</v>
      </c>
      <c r="BY728" s="255"/>
    </row>
    <row r="729" spans="58:77" x14ac:dyDescent="0.25">
      <c r="BF729">
        <v>726</v>
      </c>
      <c r="BG729">
        <v>5102</v>
      </c>
      <c r="BH729" t="s">
        <v>13</v>
      </c>
      <c r="BI729" t="s">
        <v>7</v>
      </c>
      <c r="BJ729" t="s">
        <v>44</v>
      </c>
      <c r="BK729">
        <v>16</v>
      </c>
      <c r="BL729" s="254">
        <v>51.374933297520997</v>
      </c>
      <c r="BM729" s="81">
        <v>33.196932721741497</v>
      </c>
      <c r="BN729" s="81">
        <v>19.918159633044901</v>
      </c>
      <c r="BO729" s="81">
        <v>51.374933297520997</v>
      </c>
      <c r="BP729" s="81">
        <v>33.196932721741497</v>
      </c>
      <c r="BQ729" s="81">
        <v>19.918159633044901</v>
      </c>
      <c r="BR729" s="81">
        <v>51.374933297520997</v>
      </c>
      <c r="BS729" s="81">
        <v>33.196932721741497</v>
      </c>
      <c r="BT729" s="81">
        <v>19.918159633044901</v>
      </c>
      <c r="BU729" s="81">
        <v>1967.92614999384</v>
      </c>
      <c r="BV729" s="81">
        <f t="shared" si="69"/>
        <v>590.377844998152</v>
      </c>
      <c r="BW729">
        <f t="shared" si="70"/>
        <v>73.392761853601428</v>
      </c>
      <c r="BX729" s="255">
        <f t="shared" si="71"/>
        <v>0.12431489845936065</v>
      </c>
      <c r="BY729" s="255"/>
    </row>
    <row r="730" spans="58:77" x14ac:dyDescent="0.25">
      <c r="BF730">
        <v>727</v>
      </c>
      <c r="BG730">
        <v>5102</v>
      </c>
      <c r="BH730" t="s">
        <v>13</v>
      </c>
      <c r="BI730" t="s">
        <v>7</v>
      </c>
      <c r="BJ730" t="s">
        <v>52</v>
      </c>
      <c r="BK730">
        <v>57</v>
      </c>
      <c r="BL730" s="254">
        <v>201.971106590728</v>
      </c>
      <c r="BM730" s="81">
        <v>132.39613168059699</v>
      </c>
      <c r="BN730" s="81">
        <v>79.437679008358202</v>
      </c>
      <c r="BO730" s="81">
        <v>201.971106590728</v>
      </c>
      <c r="BP730" s="81">
        <v>132.39613168059699</v>
      </c>
      <c r="BQ730" s="81">
        <v>79.437679008358202</v>
      </c>
      <c r="BR730" s="81">
        <v>201.971106590728</v>
      </c>
      <c r="BS730" s="81">
        <v>132.39613168059699</v>
      </c>
      <c r="BT730" s="81">
        <v>79.437679008358202</v>
      </c>
      <c r="BU730" s="81">
        <v>6849.22910004818</v>
      </c>
      <c r="BV730" s="81">
        <f t="shared" si="69"/>
        <v>2054.7687300144539</v>
      </c>
      <c r="BW730">
        <f t="shared" si="70"/>
        <v>288.53015227246857</v>
      </c>
      <c r="BX730" s="255">
        <f t="shared" si="71"/>
        <v>0.14041976990298025</v>
      </c>
      <c r="BY730" s="255"/>
    </row>
    <row r="731" spans="58:77" x14ac:dyDescent="0.25">
      <c r="BF731">
        <v>728</v>
      </c>
      <c r="BG731">
        <v>5102</v>
      </c>
      <c r="BH731" t="s">
        <v>13</v>
      </c>
      <c r="BI731" t="s">
        <v>7</v>
      </c>
      <c r="BJ731" t="s">
        <v>61</v>
      </c>
      <c r="BK731">
        <v>128</v>
      </c>
      <c r="BL731" s="254">
        <v>200.940475222955</v>
      </c>
      <c r="BM731" s="81">
        <v>128.80350562822599</v>
      </c>
      <c r="BN731" s="81">
        <v>77.282103376935794</v>
      </c>
      <c r="BO731" s="81">
        <v>200.940475222955</v>
      </c>
      <c r="BP731" s="81">
        <v>128.80350562822599</v>
      </c>
      <c r="BQ731" s="81">
        <v>77.282103376935794</v>
      </c>
      <c r="BR731" s="81">
        <v>200.940475222955</v>
      </c>
      <c r="BS731" s="81">
        <v>128.80350562822599</v>
      </c>
      <c r="BT731" s="81">
        <v>77.282103376935794</v>
      </c>
      <c r="BU731" s="81">
        <v>11294.846950016101</v>
      </c>
      <c r="BV731" s="81">
        <f t="shared" si="69"/>
        <v>3388.4540850048302</v>
      </c>
      <c r="BW731">
        <f t="shared" si="70"/>
        <v>287.05782174707861</v>
      </c>
      <c r="BX731" s="255">
        <f t="shared" si="71"/>
        <v>8.4716456102331819E-2</v>
      </c>
      <c r="BY731" s="255"/>
    </row>
    <row r="732" spans="58:77" x14ac:dyDescent="0.25">
      <c r="BF732">
        <v>729</v>
      </c>
      <c r="BG732">
        <v>5102</v>
      </c>
      <c r="BH732" t="s">
        <v>13</v>
      </c>
      <c r="BI732" t="s">
        <v>7</v>
      </c>
      <c r="BJ732" t="s">
        <v>63</v>
      </c>
      <c r="BK732">
        <v>117</v>
      </c>
      <c r="BL732" s="254">
        <v>188.63545867546301</v>
      </c>
      <c r="BM732" s="81">
        <v>118.14874388826701</v>
      </c>
      <c r="BN732" s="81">
        <v>70.889246332960695</v>
      </c>
      <c r="BO732" s="81">
        <v>188.63545867546301</v>
      </c>
      <c r="BP732" s="81">
        <v>118.14874388826701</v>
      </c>
      <c r="BQ732" s="81">
        <v>70.889246332960695</v>
      </c>
      <c r="BR732" s="81">
        <v>188.63545867546301</v>
      </c>
      <c r="BS732" s="81">
        <v>118.14874388826701</v>
      </c>
      <c r="BT732" s="81">
        <v>70.889246332960695</v>
      </c>
      <c r="BU732" s="81">
        <v>11949.681350163901</v>
      </c>
      <c r="BV732" s="81">
        <f t="shared" si="69"/>
        <v>3584.9044050491702</v>
      </c>
      <c r="BW732">
        <f t="shared" si="70"/>
        <v>269.47922667923291</v>
      </c>
      <c r="BX732" s="255">
        <f t="shared" si="71"/>
        <v>7.5170547448820124E-2</v>
      </c>
      <c r="BY732" s="255"/>
    </row>
    <row r="733" spans="58:77" x14ac:dyDescent="0.25">
      <c r="BF733">
        <v>730</v>
      </c>
      <c r="BG733">
        <v>5102</v>
      </c>
      <c r="BH733" t="s">
        <v>13</v>
      </c>
      <c r="BI733" t="s">
        <v>7</v>
      </c>
      <c r="BJ733" t="s">
        <v>65</v>
      </c>
      <c r="BK733">
        <v>210</v>
      </c>
      <c r="BL733" s="254">
        <v>330.57105799234103</v>
      </c>
      <c r="BM733" s="81">
        <v>224.272128814285</v>
      </c>
      <c r="BN733" s="81">
        <v>134.56327728857099</v>
      </c>
      <c r="BO733" s="81">
        <v>330.57105799234103</v>
      </c>
      <c r="BP733" s="81">
        <v>224.272128814285</v>
      </c>
      <c r="BQ733" s="81">
        <v>134.56327728857099</v>
      </c>
      <c r="BR733" s="81">
        <v>330.57105799234103</v>
      </c>
      <c r="BS733" s="81">
        <v>224.272128814285</v>
      </c>
      <c r="BT733" s="81">
        <v>134.56327728857099</v>
      </c>
      <c r="BU733" s="81">
        <v>21427.568600091599</v>
      </c>
      <c r="BV733" s="81">
        <f t="shared" si="69"/>
        <v>6428.2705800274798</v>
      </c>
      <c r="BW733">
        <f t="shared" si="70"/>
        <v>472.2443685604872</v>
      </c>
      <c r="BX733" s="255">
        <f t="shared" si="71"/>
        <v>7.3463673111045125E-2</v>
      </c>
      <c r="BY733" s="255"/>
    </row>
    <row r="734" spans="58:77" x14ac:dyDescent="0.25">
      <c r="BF734">
        <v>731</v>
      </c>
      <c r="BG734">
        <v>5102</v>
      </c>
      <c r="BH734" t="s">
        <v>13</v>
      </c>
      <c r="BI734" t="s">
        <v>7</v>
      </c>
      <c r="BJ734" t="s">
        <v>67</v>
      </c>
      <c r="BK734">
        <v>81</v>
      </c>
      <c r="BL734" s="254">
        <v>151.79586977031099</v>
      </c>
      <c r="BM734" s="81">
        <v>104.27960532936299</v>
      </c>
      <c r="BN734" s="81">
        <v>62.567763197618</v>
      </c>
      <c r="BO734" s="81">
        <v>151.79586977031099</v>
      </c>
      <c r="BP734" s="81">
        <v>104.27960532936299</v>
      </c>
      <c r="BQ734" s="81">
        <v>62.567763197618</v>
      </c>
      <c r="BR734" s="81">
        <v>151.79586977031099</v>
      </c>
      <c r="BS734" s="81">
        <v>104.27960532936299</v>
      </c>
      <c r="BT734" s="81">
        <v>62.567763197618</v>
      </c>
      <c r="BU734" s="81">
        <v>10153.082899995001</v>
      </c>
      <c r="BV734" s="81">
        <f t="shared" si="69"/>
        <v>3045.9248699985001</v>
      </c>
      <c r="BW734">
        <f t="shared" si="70"/>
        <v>216.85124252901571</v>
      </c>
      <c r="BX734" s="255">
        <f t="shared" si="71"/>
        <v>7.1193890783367381E-2</v>
      </c>
      <c r="BY734" s="255"/>
    </row>
    <row r="735" spans="58:77" x14ac:dyDescent="0.25">
      <c r="BF735">
        <v>732</v>
      </c>
      <c r="BG735">
        <v>5102</v>
      </c>
      <c r="BH735" t="s">
        <v>13</v>
      </c>
      <c r="BI735" t="s">
        <v>7</v>
      </c>
      <c r="BJ735" t="s">
        <v>69</v>
      </c>
      <c r="BK735">
        <v>109</v>
      </c>
      <c r="BL735" s="254">
        <v>212.574490763071</v>
      </c>
      <c r="BM735" s="81">
        <v>151.369409895243</v>
      </c>
      <c r="BN735" s="81">
        <v>90.8216459371463</v>
      </c>
      <c r="BO735" s="81">
        <v>212.574490763071</v>
      </c>
      <c r="BP735" s="81">
        <v>151.369409895243</v>
      </c>
      <c r="BQ735" s="81">
        <v>90.8216459371463</v>
      </c>
      <c r="BR735" s="81">
        <v>212.574490763071</v>
      </c>
      <c r="BS735" s="81">
        <v>151.369409895243</v>
      </c>
      <c r="BT735" s="81">
        <v>90.8216459371463</v>
      </c>
      <c r="BU735" s="81">
        <v>13991.5274499474</v>
      </c>
      <c r="BV735" s="81">
        <f t="shared" si="69"/>
        <v>4197.4582349842194</v>
      </c>
      <c r="BW735">
        <f t="shared" si="70"/>
        <v>303.6778439472443</v>
      </c>
      <c r="BX735" s="255">
        <f t="shared" si="71"/>
        <v>7.2348032296356127E-2</v>
      </c>
      <c r="BY735" s="255"/>
    </row>
    <row r="736" spans="58:77" x14ac:dyDescent="0.25">
      <c r="BF736">
        <v>733</v>
      </c>
      <c r="BG736">
        <v>5102</v>
      </c>
      <c r="BH736" t="s">
        <v>13</v>
      </c>
      <c r="BI736" t="s">
        <v>7</v>
      </c>
      <c r="BJ736" t="s">
        <v>71</v>
      </c>
      <c r="BK736">
        <v>42</v>
      </c>
      <c r="BL736" s="254">
        <v>75.008902058213906</v>
      </c>
      <c r="BM736" s="81">
        <v>53.453291669377897</v>
      </c>
      <c r="BN736" s="81">
        <v>32.071975001626697</v>
      </c>
      <c r="BO736" s="81">
        <v>75.008902058213906</v>
      </c>
      <c r="BP736" s="81">
        <v>53.453291669377897</v>
      </c>
      <c r="BQ736" s="81">
        <v>32.071975001626697</v>
      </c>
      <c r="BR736" s="81">
        <v>75.008902058213906</v>
      </c>
      <c r="BS736" s="81">
        <v>53.453291669377897</v>
      </c>
      <c r="BT736" s="81">
        <v>32.071975001626697</v>
      </c>
      <c r="BU736" s="81">
        <v>4860.0436500229198</v>
      </c>
      <c r="BV736" s="81">
        <f t="shared" si="69"/>
        <v>1458.0130950068758</v>
      </c>
      <c r="BW736">
        <f t="shared" si="70"/>
        <v>107.15557436887701</v>
      </c>
      <c r="BX736" s="255">
        <f t="shared" si="71"/>
        <v>7.349424688697441E-2</v>
      </c>
      <c r="BY736" s="255"/>
    </row>
    <row r="737" spans="58:77" x14ac:dyDescent="0.25">
      <c r="BF737">
        <v>734</v>
      </c>
      <c r="BG737">
        <v>5102</v>
      </c>
      <c r="BH737" t="s">
        <v>13</v>
      </c>
      <c r="BI737" t="s">
        <v>7</v>
      </c>
      <c r="BJ737" t="s">
        <v>73</v>
      </c>
      <c r="BK737">
        <v>42</v>
      </c>
      <c r="BL737" s="254">
        <v>79.161779567507295</v>
      </c>
      <c r="BM737" s="81">
        <v>60.8936765903902</v>
      </c>
      <c r="BN737" s="81">
        <v>36.536205954234099</v>
      </c>
      <c r="BO737" s="81">
        <v>79.161779567507295</v>
      </c>
      <c r="BP737" s="81">
        <v>60.8936765903902</v>
      </c>
      <c r="BQ737" s="81">
        <v>36.536205954234099</v>
      </c>
      <c r="BR737" s="81">
        <v>79.161779567507295</v>
      </c>
      <c r="BS737" s="81">
        <v>60.8936765903902</v>
      </c>
      <c r="BT737" s="81">
        <v>36.536205954234099</v>
      </c>
      <c r="BU737" s="81">
        <v>4735.3769500255103</v>
      </c>
      <c r="BV737" s="81">
        <f t="shared" si="69"/>
        <v>1420.6130850076531</v>
      </c>
      <c r="BW737">
        <f t="shared" si="70"/>
        <v>113.08825652501044</v>
      </c>
      <c r="BX737" s="255">
        <f t="shared" si="71"/>
        <v>7.9605247705008444E-2</v>
      </c>
      <c r="BY737" s="255"/>
    </row>
    <row r="738" spans="58:77" x14ac:dyDescent="0.25">
      <c r="BF738">
        <v>735</v>
      </c>
      <c r="BG738">
        <v>5102</v>
      </c>
      <c r="BH738" t="s">
        <v>13</v>
      </c>
      <c r="BI738" t="s">
        <v>15</v>
      </c>
      <c r="BJ738" t="s">
        <v>44</v>
      </c>
      <c r="BK738">
        <v>29</v>
      </c>
      <c r="BL738" s="254">
        <v>108.975461729218</v>
      </c>
      <c r="BM738" s="81">
        <v>70.416657290728907</v>
      </c>
      <c r="BN738" s="81">
        <v>42.2499943744373</v>
      </c>
      <c r="BO738" s="81">
        <v>108.975461729218</v>
      </c>
      <c r="BP738" s="81">
        <v>70.416657290728907</v>
      </c>
      <c r="BQ738" s="81">
        <v>42.2499943744373</v>
      </c>
      <c r="BR738" s="81">
        <v>108.975461729218</v>
      </c>
      <c r="BS738" s="81">
        <v>70.416657290728907</v>
      </c>
      <c r="BT738" s="81">
        <v>42.2499943744373</v>
      </c>
      <c r="BU738" s="81">
        <v>3947.1760999992098</v>
      </c>
      <c r="BV738" s="81">
        <f t="shared" si="69"/>
        <v>1184.1528299997628</v>
      </c>
      <c r="BW738">
        <f t="shared" si="70"/>
        <v>155.67923104174</v>
      </c>
      <c r="BX738" s="255">
        <f t="shared" si="71"/>
        <v>0.13146886710710404</v>
      </c>
      <c r="BY738" s="255"/>
    </row>
    <row r="739" spans="58:77" x14ac:dyDescent="0.25">
      <c r="BF739">
        <v>736</v>
      </c>
      <c r="BG739">
        <v>5102</v>
      </c>
      <c r="BH739" t="s">
        <v>13</v>
      </c>
      <c r="BI739" t="s">
        <v>15</v>
      </c>
      <c r="BJ739" t="s">
        <v>52</v>
      </c>
      <c r="BK739">
        <v>36</v>
      </c>
      <c r="BL739" s="254">
        <v>105.656033307949</v>
      </c>
      <c r="BM739" s="81">
        <v>69.259659635547607</v>
      </c>
      <c r="BN739" s="81">
        <v>41.555795781328499</v>
      </c>
      <c r="BO739" s="81">
        <v>105.656033307949</v>
      </c>
      <c r="BP739" s="81">
        <v>69.259659635547607</v>
      </c>
      <c r="BQ739" s="81">
        <v>41.555795781328499</v>
      </c>
      <c r="BR739" s="81">
        <v>105.656033307949</v>
      </c>
      <c r="BS739" s="81">
        <v>69.259659635547607</v>
      </c>
      <c r="BT739" s="81">
        <v>41.555795781328499</v>
      </c>
      <c r="BU739" s="81">
        <v>4099.9586999815401</v>
      </c>
      <c r="BV739" s="81">
        <f t="shared" si="69"/>
        <v>1229.987609994462</v>
      </c>
      <c r="BW739">
        <f t="shared" si="70"/>
        <v>150.93719043992715</v>
      </c>
      <c r="BX739" s="255">
        <f t="shared" si="71"/>
        <v>0.12271439908293608</v>
      </c>
      <c r="BY739" s="255"/>
    </row>
    <row r="740" spans="58:77" x14ac:dyDescent="0.25">
      <c r="BF740">
        <v>737</v>
      </c>
      <c r="BG740">
        <v>5102</v>
      </c>
      <c r="BH740" t="s">
        <v>13</v>
      </c>
      <c r="BI740" t="s">
        <v>15</v>
      </c>
      <c r="BJ740" t="s">
        <v>61</v>
      </c>
      <c r="BK740">
        <v>83</v>
      </c>
      <c r="BL740" s="254">
        <v>151.507183750574</v>
      </c>
      <c r="BM740" s="81">
        <v>97.116603179529093</v>
      </c>
      <c r="BN740" s="81">
        <v>58.269961907717502</v>
      </c>
      <c r="BO740" s="81">
        <v>151.507183750574</v>
      </c>
      <c r="BP740" s="81">
        <v>97.116603179529093</v>
      </c>
      <c r="BQ740" s="81">
        <v>58.269961907717502</v>
      </c>
      <c r="BR740" s="81">
        <v>151.507183750574</v>
      </c>
      <c r="BS740" s="81">
        <v>97.116603179529093</v>
      </c>
      <c r="BT740" s="81">
        <v>58.269961907717502</v>
      </c>
      <c r="BU740" s="81">
        <v>7791.4657999750598</v>
      </c>
      <c r="BV740" s="81">
        <f t="shared" si="69"/>
        <v>2337.4397399925178</v>
      </c>
      <c r="BW740">
        <f t="shared" si="70"/>
        <v>216.43883392939145</v>
      </c>
      <c r="BX740" s="255">
        <f t="shared" si="71"/>
        <v>9.2596540662085378E-2</v>
      </c>
      <c r="BY740" s="255"/>
    </row>
    <row r="741" spans="58:77" x14ac:dyDescent="0.25">
      <c r="BF741">
        <v>738</v>
      </c>
      <c r="BG741">
        <v>5102</v>
      </c>
      <c r="BH741" t="s">
        <v>13</v>
      </c>
      <c r="BI741" t="s">
        <v>15</v>
      </c>
      <c r="BJ741" t="s">
        <v>63</v>
      </c>
      <c r="BK741">
        <v>67</v>
      </c>
      <c r="BL741" s="254">
        <v>107.955439960104</v>
      </c>
      <c r="BM741" s="81">
        <v>67.616129633059202</v>
      </c>
      <c r="BN741" s="81">
        <v>40.569677779835501</v>
      </c>
      <c r="BO741" s="81">
        <v>107.955439960104</v>
      </c>
      <c r="BP741" s="81">
        <v>67.616129633059202</v>
      </c>
      <c r="BQ741" s="81">
        <v>40.569677779835501</v>
      </c>
      <c r="BR741" s="81">
        <v>107.955439960104</v>
      </c>
      <c r="BS741" s="81">
        <v>67.616129633059202</v>
      </c>
      <c r="BT741" s="81">
        <v>40.569677779835501</v>
      </c>
      <c r="BU741" s="81">
        <v>5817.8716999813096</v>
      </c>
      <c r="BV741" s="81">
        <f t="shared" si="69"/>
        <v>1745.3615099943929</v>
      </c>
      <c r="BW741">
        <f t="shared" si="70"/>
        <v>154.22205708586287</v>
      </c>
      <c r="BX741" s="255">
        <f t="shared" si="71"/>
        <v>8.8361096656908819E-2</v>
      </c>
      <c r="BY741" s="255"/>
    </row>
    <row r="742" spans="58:77" x14ac:dyDescent="0.25">
      <c r="BF742">
        <v>739</v>
      </c>
      <c r="BG742">
        <v>5102</v>
      </c>
      <c r="BH742" t="s">
        <v>13</v>
      </c>
      <c r="BI742" t="s">
        <v>15</v>
      </c>
      <c r="BJ742" t="s">
        <v>65</v>
      </c>
      <c r="BK742">
        <v>145</v>
      </c>
      <c r="BL742" s="254">
        <v>238.698999677991</v>
      </c>
      <c r="BM742" s="81">
        <v>161.942588467208</v>
      </c>
      <c r="BN742" s="81">
        <v>97.165553080325196</v>
      </c>
      <c r="BO742" s="81">
        <v>238.698999677991</v>
      </c>
      <c r="BP742" s="81">
        <v>161.942588467208</v>
      </c>
      <c r="BQ742" s="81">
        <v>97.165553080325196</v>
      </c>
      <c r="BR742" s="81">
        <v>238.698999677991</v>
      </c>
      <c r="BS742" s="81">
        <v>161.942588467208</v>
      </c>
      <c r="BT742" s="81">
        <v>97.165553080325196</v>
      </c>
      <c r="BU742" s="81">
        <v>14620.723499911401</v>
      </c>
      <c r="BV742" s="81">
        <f t="shared" si="69"/>
        <v>4386.2170499734202</v>
      </c>
      <c r="BW742">
        <f t="shared" si="70"/>
        <v>340.99857096855857</v>
      </c>
      <c r="BX742" s="255">
        <f t="shared" si="71"/>
        <v>7.7743204926583598E-2</v>
      </c>
      <c r="BY742" s="255"/>
    </row>
    <row r="743" spans="58:77" x14ac:dyDescent="0.25">
      <c r="BF743">
        <v>740</v>
      </c>
      <c r="BG743">
        <v>5102</v>
      </c>
      <c r="BH743" t="s">
        <v>13</v>
      </c>
      <c r="BI743" t="s">
        <v>15</v>
      </c>
      <c r="BJ743" t="s">
        <v>67</v>
      </c>
      <c r="BK743">
        <v>60</v>
      </c>
      <c r="BL743" s="254">
        <v>123.65033610143</v>
      </c>
      <c r="BM743" s="81">
        <v>84.944394514890604</v>
      </c>
      <c r="BN743" s="81">
        <v>50.966636708934303</v>
      </c>
      <c r="BO743" s="81">
        <v>123.65033610143</v>
      </c>
      <c r="BP743" s="81">
        <v>84.944394514890604</v>
      </c>
      <c r="BQ743" s="81">
        <v>50.966636708934303</v>
      </c>
      <c r="BR743" s="81">
        <v>123.65033610143</v>
      </c>
      <c r="BS743" s="81">
        <v>84.944394514890604</v>
      </c>
      <c r="BT743" s="81">
        <v>50.966636708934303</v>
      </c>
      <c r="BU743" s="81">
        <v>7331.3303500763404</v>
      </c>
      <c r="BV743" s="81">
        <f t="shared" si="69"/>
        <v>2199.3991050229019</v>
      </c>
      <c r="BW743">
        <f t="shared" si="70"/>
        <v>176.64333728775716</v>
      </c>
      <c r="BX743" s="255">
        <f t="shared" si="71"/>
        <v>8.031436262947729E-2</v>
      </c>
      <c r="BY743" s="255"/>
    </row>
    <row r="744" spans="58:77" x14ac:dyDescent="0.25">
      <c r="BF744">
        <v>741</v>
      </c>
      <c r="BG744">
        <v>5102</v>
      </c>
      <c r="BH744" t="s">
        <v>13</v>
      </c>
      <c r="BI744" t="s">
        <v>15</v>
      </c>
      <c r="BJ744" t="s">
        <v>69</v>
      </c>
      <c r="BK744">
        <v>143</v>
      </c>
      <c r="BL744" s="254">
        <v>448.017294750411</v>
      </c>
      <c r="BM744" s="81">
        <v>319.02282012200197</v>
      </c>
      <c r="BN744" s="81">
        <v>191.41369207320099</v>
      </c>
      <c r="BO744" s="81">
        <v>448.017294750411</v>
      </c>
      <c r="BP744" s="81">
        <v>319.02282012200197</v>
      </c>
      <c r="BQ744" s="81">
        <v>191.41369207320099</v>
      </c>
      <c r="BR744" s="81">
        <v>448.017294750411</v>
      </c>
      <c r="BS744" s="81">
        <v>319.02282012200197</v>
      </c>
      <c r="BT744" s="81">
        <v>191.41369207320099</v>
      </c>
      <c r="BU744" s="81">
        <v>24662.189399954001</v>
      </c>
      <c r="BV744" s="81">
        <f t="shared" si="69"/>
        <v>7398.6568199861995</v>
      </c>
      <c r="BW744">
        <f t="shared" si="70"/>
        <v>640.02470678630152</v>
      </c>
      <c r="BX744" s="255">
        <f t="shared" si="71"/>
        <v>8.6505526929886084E-2</v>
      </c>
      <c r="BY744" s="255"/>
    </row>
    <row r="745" spans="58:77" x14ac:dyDescent="0.25">
      <c r="BF745">
        <v>742</v>
      </c>
      <c r="BG745">
        <v>5102</v>
      </c>
      <c r="BH745" t="s">
        <v>13</v>
      </c>
      <c r="BI745" t="s">
        <v>15</v>
      </c>
      <c r="BJ745" t="s">
        <v>71</v>
      </c>
      <c r="BK745">
        <v>41</v>
      </c>
      <c r="BL745" s="254">
        <v>76.657449356196594</v>
      </c>
      <c r="BM745" s="81">
        <v>54.6280892884851</v>
      </c>
      <c r="BN745" s="81">
        <v>32.776853573091003</v>
      </c>
      <c r="BO745" s="81">
        <v>76.657449356196594</v>
      </c>
      <c r="BP745" s="81">
        <v>54.6280892884851</v>
      </c>
      <c r="BQ745" s="81">
        <v>32.776853573091003</v>
      </c>
      <c r="BR745" s="81">
        <v>76.657449356196594</v>
      </c>
      <c r="BS745" s="81">
        <v>54.6280892884851</v>
      </c>
      <c r="BT745" s="81">
        <v>32.776853573091003</v>
      </c>
      <c r="BU745" s="81">
        <v>5086.6877499726797</v>
      </c>
      <c r="BV745" s="81">
        <f t="shared" si="69"/>
        <v>1526.0063249918039</v>
      </c>
      <c r="BW745">
        <f t="shared" si="70"/>
        <v>109.51064193742371</v>
      </c>
      <c r="BX745" s="255">
        <f t="shared" si="71"/>
        <v>7.176290172847867E-2</v>
      </c>
      <c r="BY745" s="255"/>
    </row>
    <row r="746" spans="58:77" x14ac:dyDescent="0.25">
      <c r="BF746">
        <v>743</v>
      </c>
      <c r="BG746">
        <v>5102</v>
      </c>
      <c r="BH746" t="s">
        <v>13</v>
      </c>
      <c r="BI746" t="s">
        <v>15</v>
      </c>
      <c r="BJ746" t="s">
        <v>73</v>
      </c>
      <c r="BK746">
        <v>23</v>
      </c>
      <c r="BL746" s="254">
        <v>48.812841073904401</v>
      </c>
      <c r="BM746" s="81">
        <v>37.548339287618802</v>
      </c>
      <c r="BN746" s="81">
        <v>22.529003572571199</v>
      </c>
      <c r="BO746" s="81">
        <v>48.812841073904401</v>
      </c>
      <c r="BP746" s="81">
        <v>37.548339287618802</v>
      </c>
      <c r="BQ746" s="81">
        <v>22.529003572571199</v>
      </c>
      <c r="BR746" s="81">
        <v>48.812841073904401</v>
      </c>
      <c r="BS746" s="81">
        <v>37.548339287618802</v>
      </c>
      <c r="BT746" s="81">
        <v>22.529003572571199</v>
      </c>
      <c r="BU746" s="81">
        <v>3057.0876999846701</v>
      </c>
      <c r="BV746" s="81">
        <f t="shared" si="69"/>
        <v>917.12630999540102</v>
      </c>
      <c r="BW746">
        <f t="shared" si="70"/>
        <v>69.732630105577726</v>
      </c>
      <c r="BX746" s="255">
        <f t="shared" si="71"/>
        <v>7.603383453902593E-2</v>
      </c>
      <c r="BY746" s="255"/>
    </row>
    <row r="747" spans="58:77" x14ac:dyDescent="0.25">
      <c r="BF747">
        <v>744</v>
      </c>
      <c r="BG747">
        <v>5102</v>
      </c>
      <c r="BH747" t="s">
        <v>14</v>
      </c>
      <c r="BI747" t="s">
        <v>7</v>
      </c>
      <c r="BJ747" t="s">
        <v>44</v>
      </c>
      <c r="BK747">
        <v>1181</v>
      </c>
      <c r="BL747" s="254">
        <v>3718.8614254575</v>
      </c>
      <c r="BM747" s="81">
        <v>2413.8887079146398</v>
      </c>
      <c r="BN747" s="81">
        <v>1448.3332247487799</v>
      </c>
      <c r="BO747" s="81">
        <v>3729.7349034563999</v>
      </c>
      <c r="BP747" s="81">
        <v>2413.8887079146398</v>
      </c>
      <c r="BQ747" s="81">
        <v>1448.3332247487799</v>
      </c>
      <c r="BR747" s="81">
        <v>3735.6876430795801</v>
      </c>
      <c r="BS747" s="81">
        <v>2413.8887079146398</v>
      </c>
      <c r="BT747" s="81">
        <v>1448.3332247487799</v>
      </c>
      <c r="BU747" s="81">
        <v>169883.294800234</v>
      </c>
      <c r="BV747" s="81">
        <f t="shared" si="69"/>
        <v>50964.988440070199</v>
      </c>
      <c r="BW747">
        <f t="shared" si="70"/>
        <v>5312.6591792250001</v>
      </c>
      <c r="BX747" s="255">
        <f t="shared" si="71"/>
        <v>0.10424134963696036</v>
      </c>
      <c r="BY747" s="255"/>
    </row>
    <row r="748" spans="58:77" x14ac:dyDescent="0.25">
      <c r="BF748">
        <v>745</v>
      </c>
      <c r="BG748">
        <v>5102</v>
      </c>
      <c r="BH748" t="s">
        <v>14</v>
      </c>
      <c r="BI748" t="s">
        <v>7</v>
      </c>
      <c r="BJ748" t="s">
        <v>52</v>
      </c>
      <c r="BK748">
        <v>1933</v>
      </c>
      <c r="BL748" s="254">
        <v>5537.3971339903201</v>
      </c>
      <c r="BM748" s="81">
        <v>3629.8754435463002</v>
      </c>
      <c r="BN748" s="81">
        <v>2177.9252661277801</v>
      </c>
      <c r="BO748" s="81">
        <v>5537.3971339903201</v>
      </c>
      <c r="BP748" s="81">
        <v>3629.8754435463002</v>
      </c>
      <c r="BQ748" s="81">
        <v>2177.9252661277801</v>
      </c>
      <c r="BR748" s="81">
        <v>5537.3971339903201</v>
      </c>
      <c r="BS748" s="81">
        <v>3629.8754435463002</v>
      </c>
      <c r="BT748" s="81">
        <v>2177.9252661277801</v>
      </c>
      <c r="BU748" s="81">
        <v>232304.69630000301</v>
      </c>
      <c r="BV748" s="81">
        <f t="shared" si="69"/>
        <v>69691.408890000894</v>
      </c>
      <c r="BW748">
        <f t="shared" si="70"/>
        <v>7910.5673342718865</v>
      </c>
      <c r="BX748" s="255">
        <f t="shared" si="71"/>
        <v>0.11350850069278583</v>
      </c>
      <c r="BY748" s="255"/>
    </row>
    <row r="749" spans="58:77" x14ac:dyDescent="0.25">
      <c r="BF749">
        <v>746</v>
      </c>
      <c r="BG749">
        <v>5102</v>
      </c>
      <c r="BH749" t="s">
        <v>14</v>
      </c>
      <c r="BI749" t="s">
        <v>7</v>
      </c>
      <c r="BJ749" t="s">
        <v>61</v>
      </c>
      <c r="BK749">
        <v>5660</v>
      </c>
      <c r="BL749" s="254">
        <v>10273.088159482701</v>
      </c>
      <c r="BM749" s="81">
        <v>6585.0833044014398</v>
      </c>
      <c r="BN749" s="81">
        <v>3951.04998264088</v>
      </c>
      <c r="BO749" s="81">
        <v>10273.088159482701</v>
      </c>
      <c r="BP749" s="81">
        <v>6585.0833044014398</v>
      </c>
      <c r="BQ749" s="81">
        <v>3951.04998264088</v>
      </c>
      <c r="BR749" s="81">
        <v>10273.088159482701</v>
      </c>
      <c r="BS749" s="81">
        <v>6585.0833044014398</v>
      </c>
      <c r="BT749" s="81">
        <v>3951.04998264088</v>
      </c>
      <c r="BU749" s="81">
        <v>552977.65090062399</v>
      </c>
      <c r="BV749" s="81">
        <f t="shared" si="69"/>
        <v>165893.2952701872</v>
      </c>
      <c r="BW749">
        <f t="shared" si="70"/>
        <v>14675.84022783243</v>
      </c>
      <c r="BX749" s="255">
        <f t="shared" si="71"/>
        <v>8.8465541684069712E-2</v>
      </c>
      <c r="BY749" s="255"/>
    </row>
    <row r="750" spans="58:77" x14ac:dyDescent="0.25">
      <c r="BF750">
        <v>747</v>
      </c>
      <c r="BG750">
        <v>5102</v>
      </c>
      <c r="BH750" t="s">
        <v>14</v>
      </c>
      <c r="BI750" t="s">
        <v>7</v>
      </c>
      <c r="BJ750" t="s">
        <v>63</v>
      </c>
      <c r="BK750">
        <v>6742</v>
      </c>
      <c r="BL750" s="254">
        <v>11778.214640492901</v>
      </c>
      <c r="BM750" s="81">
        <v>7377.09269928289</v>
      </c>
      <c r="BN750" s="81">
        <v>4426.2556195697698</v>
      </c>
      <c r="BO750" s="81">
        <v>11778.214640492901</v>
      </c>
      <c r="BP750" s="81">
        <v>7377.09269928289</v>
      </c>
      <c r="BQ750" s="81">
        <v>4426.2556195697698</v>
      </c>
      <c r="BR750" s="81">
        <v>11778.214640492901</v>
      </c>
      <c r="BS750" s="81">
        <v>7377.09269928289</v>
      </c>
      <c r="BT750" s="81">
        <v>4426.2556195697698</v>
      </c>
      <c r="BU750" s="81">
        <v>674798.90765091195</v>
      </c>
      <c r="BV750" s="81">
        <f t="shared" si="69"/>
        <v>202439.67229527357</v>
      </c>
      <c r="BW750">
        <f t="shared" si="70"/>
        <v>16826.020914989858</v>
      </c>
      <c r="BX750" s="255">
        <f t="shared" si="71"/>
        <v>8.3116222844146048E-2</v>
      </c>
      <c r="BY750" s="255"/>
    </row>
    <row r="751" spans="58:77" x14ac:dyDescent="0.25">
      <c r="BF751">
        <v>748</v>
      </c>
      <c r="BG751">
        <v>5102</v>
      </c>
      <c r="BH751" t="s">
        <v>14</v>
      </c>
      <c r="BI751" t="s">
        <v>7</v>
      </c>
      <c r="BJ751" t="s">
        <v>65</v>
      </c>
      <c r="BK751">
        <v>27924</v>
      </c>
      <c r="BL751" s="254">
        <v>45740.404203686398</v>
      </c>
      <c r="BM751" s="81">
        <v>31032.0506758435</v>
      </c>
      <c r="BN751" s="81">
        <v>18619.2304055075</v>
      </c>
      <c r="BO751" s="81">
        <v>45740.404203686398</v>
      </c>
      <c r="BP751" s="81">
        <v>31032.0506758435</v>
      </c>
      <c r="BQ751" s="81">
        <v>18619.2304055075</v>
      </c>
      <c r="BR751" s="81">
        <v>45740.404203686398</v>
      </c>
      <c r="BS751" s="81">
        <v>31032.0506758435</v>
      </c>
      <c r="BT751" s="81">
        <v>18619.2304055075</v>
      </c>
      <c r="BU751" s="81">
        <v>2977635.7109506698</v>
      </c>
      <c r="BV751" s="81">
        <f t="shared" si="69"/>
        <v>893290.71328520088</v>
      </c>
      <c r="BW751">
        <f t="shared" si="70"/>
        <v>65343.434576694861</v>
      </c>
      <c r="BX751" s="255">
        <f t="shared" si="71"/>
        <v>7.3149125592479616E-2</v>
      </c>
      <c r="BY751" s="255"/>
    </row>
    <row r="752" spans="58:77" x14ac:dyDescent="0.25">
      <c r="BF752">
        <v>749</v>
      </c>
      <c r="BG752">
        <v>5102</v>
      </c>
      <c r="BH752" t="s">
        <v>14</v>
      </c>
      <c r="BI752" t="s">
        <v>7</v>
      </c>
      <c r="BJ752" t="s">
        <v>67</v>
      </c>
      <c r="BK752">
        <v>13448</v>
      </c>
      <c r="BL752" s="254">
        <v>22904.591407397998</v>
      </c>
      <c r="BM752" s="81">
        <v>15736.5609576432</v>
      </c>
      <c r="BN752" s="81">
        <v>9441.9365745858195</v>
      </c>
      <c r="BO752" s="81">
        <v>22907.1154442353</v>
      </c>
      <c r="BP752" s="81">
        <v>15736.5609576432</v>
      </c>
      <c r="BQ752" s="81">
        <v>9441.9365745858195</v>
      </c>
      <c r="BR752" s="81">
        <v>22907.1154442353</v>
      </c>
      <c r="BS752" s="81">
        <v>15736.5609576432</v>
      </c>
      <c r="BT752" s="81">
        <v>9441.9365745858195</v>
      </c>
      <c r="BU752" s="81">
        <v>1520854.7516006301</v>
      </c>
      <c r="BV752" s="81">
        <f t="shared" si="69"/>
        <v>456256.42548018903</v>
      </c>
      <c r="BW752">
        <f t="shared" si="70"/>
        <v>32720.844867711428</v>
      </c>
      <c r="BX752" s="255">
        <f t="shared" si="71"/>
        <v>7.1715910265316776E-2</v>
      </c>
      <c r="BY752" s="255"/>
    </row>
    <row r="753" spans="58:77" x14ac:dyDescent="0.25">
      <c r="BF753">
        <v>750</v>
      </c>
      <c r="BG753">
        <v>5102</v>
      </c>
      <c r="BH753" t="s">
        <v>14</v>
      </c>
      <c r="BI753" t="s">
        <v>7</v>
      </c>
      <c r="BJ753" t="s">
        <v>69</v>
      </c>
      <c r="BK753">
        <v>12358</v>
      </c>
      <c r="BL753" s="254">
        <v>21983.0651296469</v>
      </c>
      <c r="BM753" s="81">
        <v>15661.0361637969</v>
      </c>
      <c r="BN753" s="81">
        <v>9396.6285464090906</v>
      </c>
      <c r="BO753" s="81">
        <v>21991.632996646898</v>
      </c>
      <c r="BP753" s="81">
        <v>15661.0475773485</v>
      </c>
      <c r="BQ753" s="81">
        <v>9396.6285464090906</v>
      </c>
      <c r="BR753" s="81">
        <v>21993.474215662402</v>
      </c>
      <c r="BS753" s="81">
        <v>15661.0475773485</v>
      </c>
      <c r="BT753" s="81">
        <v>9396.6285464090906</v>
      </c>
      <c r="BU753" s="81">
        <v>1451296.0031993601</v>
      </c>
      <c r="BV753" s="81">
        <f t="shared" si="69"/>
        <v>435388.800959808</v>
      </c>
      <c r="BW753">
        <f t="shared" si="70"/>
        <v>31404.378756638431</v>
      </c>
      <c r="BX753" s="255">
        <f t="shared" si="71"/>
        <v>7.2129505139792188E-2</v>
      </c>
      <c r="BY753" s="255"/>
    </row>
    <row r="754" spans="58:77" x14ac:dyDescent="0.25">
      <c r="BF754">
        <v>751</v>
      </c>
      <c r="BG754">
        <v>5102</v>
      </c>
      <c r="BH754" t="s">
        <v>14</v>
      </c>
      <c r="BI754" t="s">
        <v>7</v>
      </c>
      <c r="BJ754" t="s">
        <v>71</v>
      </c>
      <c r="BK754">
        <v>7125</v>
      </c>
      <c r="BL754" s="254">
        <v>13698.1387977085</v>
      </c>
      <c r="BM754" s="81">
        <v>9761.6494627967804</v>
      </c>
      <c r="BN754" s="81">
        <v>5856.9896776780097</v>
      </c>
      <c r="BO754" s="81">
        <v>13698.1387977085</v>
      </c>
      <c r="BP754" s="81">
        <v>9761.6494627967804</v>
      </c>
      <c r="BQ754" s="81">
        <v>5856.9896776780097</v>
      </c>
      <c r="BR754" s="81">
        <v>13698.1387977085</v>
      </c>
      <c r="BS754" s="81">
        <v>9761.6494627967804</v>
      </c>
      <c r="BT754" s="81">
        <v>5856.9896776780097</v>
      </c>
      <c r="BU754" s="81">
        <v>925553.339199626</v>
      </c>
      <c r="BV754" s="81">
        <f t="shared" si="69"/>
        <v>277666.00175988779</v>
      </c>
      <c r="BW754">
        <f t="shared" si="70"/>
        <v>19568.769711012144</v>
      </c>
      <c r="BX754" s="255">
        <f t="shared" si="71"/>
        <v>7.0475930027379716E-2</v>
      </c>
      <c r="BY754" s="255"/>
    </row>
    <row r="755" spans="58:77" x14ac:dyDescent="0.25">
      <c r="BF755">
        <v>752</v>
      </c>
      <c r="BG755">
        <v>5102</v>
      </c>
      <c r="BH755" t="s">
        <v>14</v>
      </c>
      <c r="BI755" t="s">
        <v>7</v>
      </c>
      <c r="BJ755" t="s">
        <v>73</v>
      </c>
      <c r="BK755">
        <v>4513</v>
      </c>
      <c r="BL755" s="254">
        <v>8743.4388285299792</v>
      </c>
      <c r="BM755" s="81">
        <v>6729.3461928016304</v>
      </c>
      <c r="BN755" s="81">
        <v>4037.6077156809902</v>
      </c>
      <c r="BO755" s="81">
        <v>8748.1500506421107</v>
      </c>
      <c r="BP755" s="81">
        <v>6729.3461928016304</v>
      </c>
      <c r="BQ755" s="81">
        <v>4037.6077156809902</v>
      </c>
      <c r="BR755" s="81">
        <v>8748.1500506421107</v>
      </c>
      <c r="BS755" s="81">
        <v>6729.3461928016304</v>
      </c>
      <c r="BT755" s="81">
        <v>4037.6077156809902</v>
      </c>
      <c r="BU755" s="81">
        <v>598079.34855001199</v>
      </c>
      <c r="BV755" s="81">
        <f t="shared" si="69"/>
        <v>179423.80456500358</v>
      </c>
      <c r="BW755">
        <f t="shared" si="70"/>
        <v>12490.626897899971</v>
      </c>
      <c r="BX755" s="255">
        <f t="shared" si="71"/>
        <v>6.9615215930697374E-2</v>
      </c>
      <c r="BY755" s="255"/>
    </row>
    <row r="756" spans="58:77" x14ac:dyDescent="0.25">
      <c r="BF756">
        <v>753</v>
      </c>
      <c r="BG756">
        <v>5102</v>
      </c>
      <c r="BH756" t="s">
        <v>14</v>
      </c>
      <c r="BI756" t="s">
        <v>15</v>
      </c>
      <c r="BJ756" t="s">
        <v>44</v>
      </c>
      <c r="BK756">
        <v>1314</v>
      </c>
      <c r="BL756" s="254">
        <v>4214.1218744529497</v>
      </c>
      <c r="BM756" s="81">
        <v>2723.0384813791002</v>
      </c>
      <c r="BN756" s="81">
        <v>1633.82308882746</v>
      </c>
      <c r="BO756" s="81">
        <v>4214.1218744529497</v>
      </c>
      <c r="BP756" s="81">
        <v>2723.0384813791002</v>
      </c>
      <c r="BQ756" s="81">
        <v>1633.82308882746</v>
      </c>
      <c r="BR756" s="81">
        <v>4214.1218744529497</v>
      </c>
      <c r="BS756" s="81">
        <v>2723.0384813791002</v>
      </c>
      <c r="BT756" s="81">
        <v>1633.82308882746</v>
      </c>
      <c r="BU756" s="81">
        <v>188207.94529966501</v>
      </c>
      <c r="BV756" s="81">
        <f t="shared" si="69"/>
        <v>56462.383589899502</v>
      </c>
      <c r="BW756">
        <f t="shared" si="70"/>
        <v>6020.1741063613572</v>
      </c>
      <c r="BX756" s="255">
        <f t="shared" si="71"/>
        <v>0.10662274108169779</v>
      </c>
      <c r="BY756" s="255"/>
    </row>
    <row r="757" spans="58:77" x14ac:dyDescent="0.25">
      <c r="BF757">
        <v>754</v>
      </c>
      <c r="BG757">
        <v>5102</v>
      </c>
      <c r="BH757" t="s">
        <v>14</v>
      </c>
      <c r="BI757" t="s">
        <v>15</v>
      </c>
      <c r="BJ757" t="s">
        <v>52</v>
      </c>
      <c r="BK757">
        <v>2020</v>
      </c>
      <c r="BL757" s="254">
        <v>5133.3191510410497</v>
      </c>
      <c r="BM757" s="81">
        <v>3364.9941803654701</v>
      </c>
      <c r="BN757" s="81">
        <v>2018.99650821929</v>
      </c>
      <c r="BO757" s="81">
        <v>5133.3191510410497</v>
      </c>
      <c r="BP757" s="81">
        <v>3364.9941803654701</v>
      </c>
      <c r="BQ757" s="81">
        <v>2018.99650821929</v>
      </c>
      <c r="BR757" s="81">
        <v>5133.3191510410497</v>
      </c>
      <c r="BS757" s="81">
        <v>3364.9941803654701</v>
      </c>
      <c r="BT757" s="81">
        <v>2018.99650821929</v>
      </c>
      <c r="BU757" s="81">
        <v>230349.27600040499</v>
      </c>
      <c r="BV757" s="81">
        <f t="shared" si="69"/>
        <v>69104.782800121495</v>
      </c>
      <c r="BW757">
        <f t="shared" si="70"/>
        <v>7333.3130729157856</v>
      </c>
      <c r="BX757" s="255">
        <f t="shared" si="71"/>
        <v>0.10611874859843844</v>
      </c>
      <c r="BY757" s="255"/>
    </row>
    <row r="758" spans="58:77" x14ac:dyDescent="0.25">
      <c r="BF758">
        <v>755</v>
      </c>
      <c r="BG758">
        <v>5102</v>
      </c>
      <c r="BH758" t="s">
        <v>14</v>
      </c>
      <c r="BI758" t="s">
        <v>15</v>
      </c>
      <c r="BJ758" t="s">
        <v>61</v>
      </c>
      <c r="BK758">
        <v>5280</v>
      </c>
      <c r="BL758" s="254">
        <v>8839.3445229318004</v>
      </c>
      <c r="BM758" s="81">
        <v>5666.0489169540197</v>
      </c>
      <c r="BN758" s="81">
        <v>3399.6293501724499</v>
      </c>
      <c r="BO758" s="81">
        <v>8839.3445229318004</v>
      </c>
      <c r="BP758" s="81">
        <v>5666.0489169540197</v>
      </c>
      <c r="BQ758" s="81">
        <v>3399.6293501724499</v>
      </c>
      <c r="BR758" s="81">
        <v>8839.3445229318004</v>
      </c>
      <c r="BS758" s="81">
        <v>5666.0489169540197</v>
      </c>
      <c r="BT758" s="81">
        <v>3399.6293501724499</v>
      </c>
      <c r="BU758" s="81">
        <v>485667.029549314</v>
      </c>
      <c r="BV758" s="81">
        <f t="shared" si="69"/>
        <v>145700.10886479419</v>
      </c>
      <c r="BW758">
        <f t="shared" si="70"/>
        <v>12627.635032759716</v>
      </c>
      <c r="BX758" s="255">
        <f t="shared" si="71"/>
        <v>8.6668672598438648E-2</v>
      </c>
      <c r="BY758" s="255"/>
    </row>
    <row r="759" spans="58:77" x14ac:dyDescent="0.25">
      <c r="BF759">
        <v>756</v>
      </c>
      <c r="BG759">
        <v>5102</v>
      </c>
      <c r="BH759" t="s">
        <v>14</v>
      </c>
      <c r="BI759" t="s">
        <v>15</v>
      </c>
      <c r="BJ759" t="s">
        <v>63</v>
      </c>
      <c r="BK759">
        <v>5357</v>
      </c>
      <c r="BL759" s="254">
        <v>9312.1177306113095</v>
      </c>
      <c r="BM759" s="81">
        <v>5834.6323752959197</v>
      </c>
      <c r="BN759" s="81">
        <v>3500.7794251775799</v>
      </c>
      <c r="BO759" s="81">
        <v>9315.0431776110399</v>
      </c>
      <c r="BP759" s="81">
        <v>5834.6323752959197</v>
      </c>
      <c r="BQ759" s="81">
        <v>3500.7794251775799</v>
      </c>
      <c r="BR759" s="81">
        <v>9315.5332684492896</v>
      </c>
      <c r="BS759" s="81">
        <v>5834.6323752959197</v>
      </c>
      <c r="BT759" s="81">
        <v>3500.7794251775799</v>
      </c>
      <c r="BU759" s="81">
        <v>529098.03359975002</v>
      </c>
      <c r="BV759" s="81">
        <f t="shared" si="69"/>
        <v>158729.410079925</v>
      </c>
      <c r="BW759">
        <f t="shared" si="70"/>
        <v>13303.025329444728</v>
      </c>
      <c r="BX759" s="255">
        <f t="shared" si="71"/>
        <v>8.3809454862500007E-2</v>
      </c>
      <c r="BY759" s="255"/>
    </row>
    <row r="760" spans="58:77" x14ac:dyDescent="0.25">
      <c r="BF760">
        <v>757</v>
      </c>
      <c r="BG760">
        <v>5102</v>
      </c>
      <c r="BH760" t="s">
        <v>14</v>
      </c>
      <c r="BI760" t="s">
        <v>15</v>
      </c>
      <c r="BJ760" t="s">
        <v>65</v>
      </c>
      <c r="BK760">
        <v>25785</v>
      </c>
      <c r="BL760" s="254">
        <v>44405.481952479298</v>
      </c>
      <c r="BM760" s="81">
        <v>30130.883002187398</v>
      </c>
      <c r="BN760" s="81">
        <v>18078.5298013135</v>
      </c>
      <c r="BO760" s="81">
        <v>44410.232015979003</v>
      </c>
      <c r="BP760" s="81">
        <v>30130.883002187398</v>
      </c>
      <c r="BQ760" s="81">
        <v>18078.5298013135</v>
      </c>
      <c r="BR760" s="81">
        <v>44412.107402455898</v>
      </c>
      <c r="BS760" s="81">
        <v>30130.883002187398</v>
      </c>
      <c r="BT760" s="81">
        <v>18078.5298013135</v>
      </c>
      <c r="BU760" s="81">
        <v>2803543.43430029</v>
      </c>
      <c r="BV760" s="81">
        <f t="shared" si="69"/>
        <v>841063.03029008699</v>
      </c>
      <c r="BW760">
        <f t="shared" si="70"/>
        <v>63436.402789256143</v>
      </c>
      <c r="BX760" s="255">
        <f t="shared" si="71"/>
        <v>7.5424077036624237E-2</v>
      </c>
      <c r="BY760" s="255"/>
    </row>
    <row r="761" spans="58:77" x14ac:dyDescent="0.25">
      <c r="BF761">
        <v>758</v>
      </c>
      <c r="BG761">
        <v>5102</v>
      </c>
      <c r="BH761" t="s">
        <v>14</v>
      </c>
      <c r="BI761" t="s">
        <v>15</v>
      </c>
      <c r="BJ761" t="s">
        <v>67</v>
      </c>
      <c r="BK761">
        <v>18288</v>
      </c>
      <c r="BL761" s="254">
        <v>33696.124758147598</v>
      </c>
      <c r="BM761" s="81">
        <v>23175.878087437199</v>
      </c>
      <c r="BN761" s="81">
        <v>13909.760449911901</v>
      </c>
      <c r="BO761" s="81">
        <v>33725.4759786469</v>
      </c>
      <c r="BP761" s="81">
        <v>23182.934083185999</v>
      </c>
      <c r="BQ761" s="81">
        <v>13909.760449911901</v>
      </c>
      <c r="BR761" s="81">
        <v>33746.518620494098</v>
      </c>
      <c r="BS761" s="81">
        <v>23182.934083185999</v>
      </c>
      <c r="BT761" s="81">
        <v>13909.760449911901</v>
      </c>
      <c r="BU761" s="81">
        <v>2150527.6950992499</v>
      </c>
      <c r="BV761" s="81">
        <f t="shared" si="69"/>
        <v>645158.30852977501</v>
      </c>
      <c r="BW761">
        <f t="shared" si="70"/>
        <v>48137.321083068004</v>
      </c>
      <c r="BX761" s="255">
        <f t="shared" si="71"/>
        <v>7.4613192524430452E-2</v>
      </c>
      <c r="BY761" s="255"/>
    </row>
    <row r="762" spans="58:77" x14ac:dyDescent="0.25">
      <c r="BF762">
        <v>759</v>
      </c>
      <c r="BG762">
        <v>5102</v>
      </c>
      <c r="BH762" t="s">
        <v>14</v>
      </c>
      <c r="BI762" t="s">
        <v>15</v>
      </c>
      <c r="BJ762" t="s">
        <v>69</v>
      </c>
      <c r="BK762">
        <v>24983</v>
      </c>
      <c r="BL762" s="254">
        <v>48824.1537733695</v>
      </c>
      <c r="BM762" s="81">
        <v>34805.689799138599</v>
      </c>
      <c r="BN762" s="81">
        <v>20937.778251080901</v>
      </c>
      <c r="BO762" s="81">
        <v>48869.457416367601</v>
      </c>
      <c r="BP762" s="81">
        <v>34850.993442136598</v>
      </c>
      <c r="BQ762" s="81">
        <v>20983.081894079001</v>
      </c>
      <c r="BR762" s="81">
        <v>48914.761059365803</v>
      </c>
      <c r="BS762" s="81">
        <v>34896.297085134698</v>
      </c>
      <c r="BT762" s="81">
        <v>21007.310055727899</v>
      </c>
      <c r="BU762" s="81">
        <v>3098081.87770053</v>
      </c>
      <c r="BV762" s="81">
        <f t="shared" si="69"/>
        <v>929424.56331015902</v>
      </c>
      <c r="BW762">
        <f t="shared" si="70"/>
        <v>69748.791104813572</v>
      </c>
      <c r="BX762" s="255">
        <f t="shared" si="71"/>
        <v>7.5045134224129229E-2</v>
      </c>
      <c r="BY762" s="255"/>
    </row>
    <row r="763" spans="58:77" x14ac:dyDescent="0.25">
      <c r="BF763">
        <v>760</v>
      </c>
      <c r="BG763">
        <v>5102</v>
      </c>
      <c r="BH763" t="s">
        <v>14</v>
      </c>
      <c r="BI763" t="s">
        <v>15</v>
      </c>
      <c r="BJ763" t="s">
        <v>71</v>
      </c>
      <c r="BK763">
        <v>9302</v>
      </c>
      <c r="BL763" s="254">
        <v>18602.630414872499</v>
      </c>
      <c r="BM763" s="81">
        <v>13256.717564164401</v>
      </c>
      <c r="BN763" s="81">
        <v>7954.0305384986596</v>
      </c>
      <c r="BO763" s="81">
        <v>18602.630414872499</v>
      </c>
      <c r="BP763" s="81">
        <v>13256.717564164401</v>
      </c>
      <c r="BQ763" s="81">
        <v>7954.0305384986596</v>
      </c>
      <c r="BR763" s="81">
        <v>18602.630414872499</v>
      </c>
      <c r="BS763" s="81">
        <v>13256.717564164401</v>
      </c>
      <c r="BT763" s="81">
        <v>7954.0305384986596</v>
      </c>
      <c r="BU763" s="81">
        <v>1246067.7815497899</v>
      </c>
      <c r="BV763" s="81">
        <f t="shared" si="69"/>
        <v>373820.33446493698</v>
      </c>
      <c r="BW763">
        <f t="shared" si="70"/>
        <v>26575.186306960713</v>
      </c>
      <c r="BX763" s="255">
        <f t="shared" si="71"/>
        <v>7.1090799126801843E-2</v>
      </c>
      <c r="BY763" s="255"/>
    </row>
    <row r="764" spans="58:77" x14ac:dyDescent="0.25">
      <c r="BF764">
        <v>761</v>
      </c>
      <c r="BG764">
        <v>5102</v>
      </c>
      <c r="BH764" t="s">
        <v>14</v>
      </c>
      <c r="BI764" t="s">
        <v>15</v>
      </c>
      <c r="BJ764" t="s">
        <v>73</v>
      </c>
      <c r="BK764">
        <v>5844</v>
      </c>
      <c r="BL764" s="254">
        <v>11703.235981744399</v>
      </c>
      <c r="BM764" s="81">
        <v>9002.4892167265207</v>
      </c>
      <c r="BN764" s="81">
        <v>5401.4935300358602</v>
      </c>
      <c r="BO764" s="81">
        <v>11703.235981744399</v>
      </c>
      <c r="BP764" s="81">
        <v>9002.4892167265207</v>
      </c>
      <c r="BQ764" s="81">
        <v>5401.4935300358602</v>
      </c>
      <c r="BR764" s="81">
        <v>11703.235981744399</v>
      </c>
      <c r="BS764" s="81">
        <v>9002.4892167265207</v>
      </c>
      <c r="BT764" s="81">
        <v>5401.4935300358602</v>
      </c>
      <c r="BU764" s="81">
        <v>804538.870599958</v>
      </c>
      <c r="BV764" s="81">
        <f t="shared" si="69"/>
        <v>241361.66117998739</v>
      </c>
      <c r="BW764">
        <f t="shared" si="70"/>
        <v>16718.908545349143</v>
      </c>
      <c r="BX764" s="255">
        <f t="shared" si="71"/>
        <v>6.9269114504815973E-2</v>
      </c>
      <c r="BY764" s="255"/>
    </row>
  </sheetData>
  <mergeCells count="75">
    <mergeCell ref="AK23:AL23"/>
    <mergeCell ref="M39:N39"/>
    <mergeCell ref="C38:F38"/>
    <mergeCell ref="G38:J38"/>
    <mergeCell ref="K38:N38"/>
    <mergeCell ref="C39:D39"/>
    <mergeCell ref="E39:F39"/>
    <mergeCell ref="G39:H39"/>
    <mergeCell ref="I39:J39"/>
    <mergeCell ref="K39:L39"/>
    <mergeCell ref="AA23:AB23"/>
    <mergeCell ref="AC23:AD23"/>
    <mergeCell ref="AE23:AF23"/>
    <mergeCell ref="AG23:AH23"/>
    <mergeCell ref="AI23:AJ23"/>
    <mergeCell ref="AE6:AF6"/>
    <mergeCell ref="AG6:AH6"/>
    <mergeCell ref="AI6:AJ6"/>
    <mergeCell ref="AK6:AL6"/>
    <mergeCell ref="C23:D23"/>
    <mergeCell ref="E23:F23"/>
    <mergeCell ref="G23:H23"/>
    <mergeCell ref="I23:J23"/>
    <mergeCell ref="K23:L23"/>
    <mergeCell ref="M23:N23"/>
    <mergeCell ref="O23:P23"/>
    <mergeCell ref="Q23:R23"/>
    <mergeCell ref="S23:T23"/>
    <mergeCell ref="U23:V23"/>
    <mergeCell ref="W23:X23"/>
    <mergeCell ref="Y23:Z23"/>
    <mergeCell ref="C22:F22"/>
    <mergeCell ref="C20:N20"/>
    <mergeCell ref="O20:Z20"/>
    <mergeCell ref="AA20:AL20"/>
    <mergeCell ref="G22:J22"/>
    <mergeCell ref="K22:N22"/>
    <mergeCell ref="O22:R22"/>
    <mergeCell ref="S22:V22"/>
    <mergeCell ref="W22:Z22"/>
    <mergeCell ref="AA22:AD22"/>
    <mergeCell ref="AE22:AH22"/>
    <mergeCell ref="AI22:AL22"/>
    <mergeCell ref="C3:N3"/>
    <mergeCell ref="O3:Z3"/>
    <mergeCell ref="AA3:AL3"/>
    <mergeCell ref="C21:N21"/>
    <mergeCell ref="O21:Z21"/>
    <mergeCell ref="AA21:AL21"/>
    <mergeCell ref="C5:F5"/>
    <mergeCell ref="G5:J5"/>
    <mergeCell ref="K5:N5"/>
    <mergeCell ref="O5:R5"/>
    <mergeCell ref="S5:V5"/>
    <mergeCell ref="W5:Z5"/>
    <mergeCell ref="AA5:AD5"/>
    <mergeCell ref="AE5:AH5"/>
    <mergeCell ref="AI5:AL5"/>
    <mergeCell ref="C6:D6"/>
    <mergeCell ref="AA4:AL4"/>
    <mergeCell ref="C4:N4"/>
    <mergeCell ref="O6:P6"/>
    <mergeCell ref="Q6:R6"/>
    <mergeCell ref="S6:T6"/>
    <mergeCell ref="U6:V6"/>
    <mergeCell ref="O4:Z4"/>
    <mergeCell ref="E6:F6"/>
    <mergeCell ref="G6:H6"/>
    <mergeCell ref="I6:J6"/>
    <mergeCell ref="K6:L6"/>
    <mergeCell ref="M6:N6"/>
    <mergeCell ref="W6:X6"/>
    <mergeCell ref="Y6:Z6"/>
    <mergeCell ref="AA6:AB6"/>
    <mergeCell ref="AC6:AD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workbookViewId="0">
      <selection activeCell="A4" sqref="A4:O8"/>
    </sheetView>
  </sheetViews>
  <sheetFormatPr defaultRowHeight="15" x14ac:dyDescent="0.25"/>
  <cols>
    <col min="1" max="1" width="9.85546875" bestFit="1" customWidth="1"/>
    <col min="2" max="15" width="10.7109375" customWidth="1"/>
    <col min="17" max="17" width="9.85546875" bestFit="1" customWidth="1"/>
    <col min="18" max="31" width="14.7109375" customWidth="1"/>
  </cols>
  <sheetData>
    <row r="2" spans="1:15" ht="15.75" thickBot="1" x14ac:dyDescent="0.3">
      <c r="B2" s="334"/>
      <c r="C2" s="334"/>
      <c r="D2" s="249"/>
      <c r="E2" s="249"/>
      <c r="F2" s="334" t="s">
        <v>341</v>
      </c>
      <c r="G2" s="334"/>
      <c r="H2" s="334"/>
      <c r="I2" s="334"/>
      <c r="J2" s="334"/>
      <c r="K2" s="334"/>
      <c r="L2" s="334"/>
      <c r="M2" s="334"/>
      <c r="N2" s="334"/>
      <c r="O2" s="334"/>
    </row>
    <row r="3" spans="1:15" ht="15.75" thickTop="1" x14ac:dyDescent="0.25">
      <c r="A3" s="239"/>
      <c r="B3" s="305" t="s">
        <v>367</v>
      </c>
      <c r="C3" s="305"/>
      <c r="D3" s="335" t="s">
        <v>319</v>
      </c>
      <c r="E3" s="309"/>
      <c r="F3" s="309"/>
      <c r="G3" s="336"/>
      <c r="H3" s="335" t="s">
        <v>320</v>
      </c>
      <c r="I3" s="309"/>
      <c r="J3" s="309"/>
      <c r="K3" s="336"/>
      <c r="L3" s="335" t="s">
        <v>321</v>
      </c>
      <c r="M3" s="309"/>
      <c r="N3" s="309"/>
      <c r="O3" s="310"/>
    </row>
    <row r="4" spans="1:15" x14ac:dyDescent="0.25">
      <c r="A4" s="236"/>
      <c r="B4" s="245" t="s">
        <v>312</v>
      </c>
      <c r="C4" s="245" t="s">
        <v>17</v>
      </c>
      <c r="D4" s="245" t="s">
        <v>312</v>
      </c>
      <c r="E4" s="245"/>
      <c r="F4" s="245" t="s">
        <v>17</v>
      </c>
      <c r="G4" s="245"/>
      <c r="H4" s="245" t="s">
        <v>312</v>
      </c>
      <c r="I4" s="245"/>
      <c r="J4" s="245" t="s">
        <v>17</v>
      </c>
      <c r="K4" s="245"/>
      <c r="L4" s="245" t="s">
        <v>312</v>
      </c>
      <c r="M4" s="245"/>
      <c r="N4" s="337" t="s">
        <v>17</v>
      </c>
      <c r="O4" s="338"/>
    </row>
    <row r="5" spans="1:15" x14ac:dyDescent="0.25">
      <c r="A5" s="248"/>
      <c r="B5" s="300" t="s">
        <v>366</v>
      </c>
      <c r="C5" s="301"/>
      <c r="D5" s="245" t="s">
        <v>369</v>
      </c>
      <c r="E5" s="245" t="s">
        <v>368</v>
      </c>
      <c r="F5" s="245" t="s">
        <v>369</v>
      </c>
      <c r="G5" s="245" t="s">
        <v>368</v>
      </c>
      <c r="H5" s="245" t="s">
        <v>369</v>
      </c>
      <c r="I5" s="245" t="s">
        <v>368</v>
      </c>
      <c r="J5" s="245" t="s">
        <v>369</v>
      </c>
      <c r="K5" s="245" t="s">
        <v>368</v>
      </c>
      <c r="L5" s="245" t="s">
        <v>369</v>
      </c>
      <c r="M5" s="245" t="s">
        <v>368</v>
      </c>
      <c r="N5" s="245" t="s">
        <v>369</v>
      </c>
      <c r="O5" s="246" t="s">
        <v>368</v>
      </c>
    </row>
    <row r="6" spans="1:15" x14ac:dyDescent="0.25">
      <c r="A6" s="236" t="s">
        <v>313</v>
      </c>
      <c r="B6" s="250">
        <f>'Constraint 2'!I116</f>
        <v>10.821880891970512</v>
      </c>
      <c r="C6" s="250">
        <f>'Constraint 2'!J116</f>
        <v>4.0455978728550575</v>
      </c>
      <c r="D6" s="250">
        <f>'Constraint 2'!K116</f>
        <v>1.7736242161423044</v>
      </c>
      <c r="E6" s="250">
        <f>'Constraint 3'!D41</f>
        <v>1.6336910313590989</v>
      </c>
      <c r="F6" s="250">
        <f>'Constraint 2'!L116</f>
        <v>2.1139720441486416</v>
      </c>
      <c r="G6" s="250">
        <f>'Constraint 3'!F41</f>
        <v>2.0268727015323389</v>
      </c>
      <c r="H6" s="250">
        <f>'Constraint 2'!M116</f>
        <v>0.80668701217784267</v>
      </c>
      <c r="I6" s="250">
        <f>'Constraint 3'!H41</f>
        <v>0.73516523614720108</v>
      </c>
      <c r="J6" s="250">
        <f>'Constraint 2'!N116</f>
        <v>1.0918269095930389</v>
      </c>
      <c r="K6" s="250">
        <f>'Constraint 3'!J41</f>
        <v>1.0738295277005097</v>
      </c>
      <c r="L6" s="250">
        <f>'Constraint 2'!O116</f>
        <v>0.48401220730670558</v>
      </c>
      <c r="M6" s="250">
        <f>'Constraint 3'!L41</f>
        <v>0.44120720853939482</v>
      </c>
      <c r="N6" s="250">
        <f>'Constraint 2'!P116</f>
        <v>0.65509614575582331</v>
      </c>
      <c r="O6" s="251">
        <f>'Constraint 3'!N41</f>
        <v>0.64655559563726295</v>
      </c>
    </row>
    <row r="7" spans="1:15" x14ac:dyDescent="0.25">
      <c r="A7" s="236" t="s">
        <v>314</v>
      </c>
      <c r="B7" s="243">
        <f>'Constraint 2'!I117</f>
        <v>14.08342916713041</v>
      </c>
      <c r="C7" s="243">
        <f>'Constraint 2'!J117</f>
        <v>1.5908167611109909</v>
      </c>
      <c r="D7" s="243">
        <f>'Constraint 2'!K117</f>
        <v>2.2720924772912223</v>
      </c>
      <c r="E7" s="243">
        <f>'Constraint 3'!D42</f>
        <v>2.0623878708644763</v>
      </c>
      <c r="F7" s="243">
        <f>'Constraint 2'!L117</f>
        <v>0.75366065256290848</v>
      </c>
      <c r="G7" s="243">
        <f>'Constraint 3'!F42</f>
        <v>0.7123581544023152</v>
      </c>
      <c r="H7" s="243">
        <f>'Constraint 2'!M117</f>
        <v>1.0466201546028744</v>
      </c>
      <c r="I7" s="243">
        <f>'Constraint 3'!H42</f>
        <v>0.94248493620734564</v>
      </c>
      <c r="J7" s="243">
        <f>'Constraint 2'!N117</f>
        <v>0.39499297529456839</v>
      </c>
      <c r="K7" s="243">
        <f>'Constraint 3'!J42</f>
        <v>0.37876143483560193</v>
      </c>
      <c r="L7" s="243">
        <f>'Constraint 2'!O117</f>
        <v>0.62797209276172461</v>
      </c>
      <c r="M7" s="243">
        <f>'Constraint 3'!L42</f>
        <v>0.56555407776035993</v>
      </c>
      <c r="N7" s="243">
        <f>'Constraint 2'!P117</f>
        <v>0.23699578517674094</v>
      </c>
      <c r="O7" s="252">
        <f>'Constraint 3'!N42</f>
        <v>0.22760531103713638</v>
      </c>
    </row>
    <row r="8" spans="1:15" ht="15.75" thickBot="1" x14ac:dyDescent="0.3">
      <c r="A8" s="237" t="s">
        <v>14</v>
      </c>
      <c r="B8" s="244">
        <f>'Constraint 2'!I118</f>
        <v>14.058882909679399</v>
      </c>
      <c r="C8" s="244">
        <f>'Constraint 2'!J118</f>
        <v>0.24879537171966123</v>
      </c>
      <c r="D8" s="244">
        <f>'Constraint 2'!K118</f>
        <v>2.4547495236111505</v>
      </c>
      <c r="E8" s="244">
        <f>'Constraint 3'!D43</f>
        <v>2.5231094292204594</v>
      </c>
      <c r="F8" s="244">
        <f>'Constraint 2'!L118</f>
        <v>7.7421529357761032E-2</v>
      </c>
      <c r="G8" s="244">
        <f>'Constraint 3'!F43</f>
        <v>8.0296916598620469E-2</v>
      </c>
      <c r="H8" s="244">
        <f>'Constraint 2'!M118</f>
        <v>1.0964769165652792</v>
      </c>
      <c r="I8" s="244">
        <f>'Constraint 3'!H43</f>
        <v>1.1639183045429433</v>
      </c>
      <c r="J8" s="244">
        <f>'Constraint 2'!N118</f>
        <v>3.6536730063325015E-2</v>
      </c>
      <c r="K8" s="244">
        <f>'Constraint 3'!J43</f>
        <v>3.7777085539530873E-2</v>
      </c>
      <c r="L8" s="244">
        <f>'Constraint 2'!O118</f>
        <v>0.65788614993916761</v>
      </c>
      <c r="M8" s="244">
        <f>'Constraint 3'!L43</f>
        <v>0.69842275279491273</v>
      </c>
      <c r="N8" s="244">
        <f>'Constraint 2'!P118</f>
        <v>2.1922038037995008E-2</v>
      </c>
      <c r="O8" s="253">
        <f>'Constraint 3'!N43</f>
        <v>2.2694984204081774E-2</v>
      </c>
    </row>
    <row r="9" spans="1:15" ht="15.75" thickTop="1" x14ac:dyDescent="0.25"/>
    <row r="14" spans="1:15" x14ac:dyDescent="0.25">
      <c r="J14" s="81"/>
    </row>
    <row r="17" spans="4:9" x14ac:dyDescent="0.25">
      <c r="D17" s="81"/>
      <c r="E17" s="81"/>
      <c r="F17" s="81"/>
      <c r="G17" s="81"/>
      <c r="H17" s="81"/>
      <c r="I17" s="81"/>
    </row>
    <row r="18" spans="4:9" x14ac:dyDescent="0.25">
      <c r="D18" s="81"/>
      <c r="E18" s="81"/>
      <c r="F18" s="81"/>
      <c r="G18" s="81"/>
      <c r="H18" s="81"/>
      <c r="I18" s="81"/>
    </row>
  </sheetData>
  <mergeCells count="8">
    <mergeCell ref="F2:O2"/>
    <mergeCell ref="B2:C2"/>
    <mergeCell ref="D3:G3"/>
    <mergeCell ref="B5:C5"/>
    <mergeCell ref="H3:K3"/>
    <mergeCell ref="L3:O3"/>
    <mergeCell ref="N4:O4"/>
    <mergeCell ref="B3:C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Q221"/>
  <sheetViews>
    <sheetView zoomScale="115" zoomScaleNormal="115" workbookViewId="0">
      <selection activeCell="M5" sqref="M5:U14"/>
    </sheetView>
  </sheetViews>
  <sheetFormatPr defaultRowHeight="15" x14ac:dyDescent="0.25"/>
  <cols>
    <col min="9" max="9" width="5.5703125" bestFit="1" customWidth="1"/>
    <col min="10" max="10" width="10.7109375" bestFit="1" customWidth="1"/>
    <col min="24" max="24" width="21.7109375" bestFit="1" customWidth="1"/>
    <col min="28" max="28" width="10.42578125" bestFit="1" customWidth="1"/>
    <col min="29" max="29" width="11.5703125" bestFit="1" customWidth="1"/>
    <col min="31" max="31" width="22" customWidth="1"/>
    <col min="36" max="36" width="11.5703125" bestFit="1" customWidth="1"/>
    <col min="43" max="43" width="11.5703125" bestFit="1" customWidth="1"/>
  </cols>
  <sheetData>
    <row r="3" spans="2:43" ht="181.5" x14ac:dyDescent="0.25">
      <c r="B3" s="61" t="s">
        <v>31</v>
      </c>
      <c r="C3" s="61" t="s">
        <v>32</v>
      </c>
      <c r="D3" s="61" t="s">
        <v>33</v>
      </c>
      <c r="E3" s="61" t="s">
        <v>34</v>
      </c>
      <c r="F3" s="61" t="s">
        <v>35</v>
      </c>
      <c r="G3" s="61" t="s">
        <v>36</v>
      </c>
      <c r="I3" s="61" t="s">
        <v>37</v>
      </c>
      <c r="J3" s="61" t="s">
        <v>38</v>
      </c>
    </row>
    <row r="4" spans="2:43" ht="15.75" thickBot="1" x14ac:dyDescent="0.3">
      <c r="C4" t="s">
        <v>39</v>
      </c>
      <c r="D4" t="s">
        <v>40</v>
      </c>
      <c r="E4" t="s">
        <v>41</v>
      </c>
      <c r="F4" t="s">
        <v>42</v>
      </c>
      <c r="G4" t="s">
        <v>43</v>
      </c>
      <c r="I4" t="s">
        <v>44</v>
      </c>
      <c r="J4" t="s">
        <v>45</v>
      </c>
      <c r="M4" t="s">
        <v>46</v>
      </c>
      <c r="X4" s="62" t="s">
        <v>47</v>
      </c>
      <c r="Y4" s="63"/>
      <c r="Z4" s="63"/>
      <c r="AA4" s="63"/>
      <c r="AB4" s="63"/>
      <c r="AC4" s="63"/>
      <c r="AD4" s="63"/>
      <c r="AE4" s="62" t="s">
        <v>48</v>
      </c>
      <c r="AF4" s="63"/>
      <c r="AG4" s="63"/>
      <c r="AH4" s="63"/>
      <c r="AI4" s="63"/>
      <c r="AJ4" s="63"/>
      <c r="AK4" s="63"/>
      <c r="AL4" s="62" t="s">
        <v>49</v>
      </c>
      <c r="AM4" s="63"/>
      <c r="AN4" s="63"/>
      <c r="AO4" s="63"/>
      <c r="AP4" s="63"/>
      <c r="AQ4" s="63"/>
    </row>
    <row r="5" spans="2:43" ht="15" customHeight="1" thickTop="1" x14ac:dyDescent="0.25">
      <c r="C5" t="s">
        <v>50</v>
      </c>
      <c r="D5" t="s">
        <v>51</v>
      </c>
      <c r="E5" t="s">
        <v>51</v>
      </c>
      <c r="F5" t="s">
        <v>51</v>
      </c>
      <c r="G5" t="s">
        <v>51</v>
      </c>
      <c r="I5" t="s">
        <v>52</v>
      </c>
      <c r="J5" t="s">
        <v>53</v>
      </c>
      <c r="M5" s="339" t="s">
        <v>54</v>
      </c>
      <c r="N5" s="339"/>
      <c r="O5" s="339"/>
      <c r="P5" s="339"/>
      <c r="Q5" s="339"/>
      <c r="R5" s="339"/>
      <c r="S5" s="339"/>
      <c r="T5" s="339"/>
      <c r="U5" s="339"/>
      <c r="V5" s="1"/>
      <c r="X5" s="64"/>
      <c r="Y5" s="65" t="s">
        <v>55</v>
      </c>
      <c r="Z5" s="65" t="s">
        <v>56</v>
      </c>
      <c r="AA5" s="65" t="s">
        <v>57</v>
      </c>
      <c r="AB5" s="65" t="s">
        <v>58</v>
      </c>
      <c r="AC5" s="66" t="s">
        <v>59</v>
      </c>
      <c r="AD5" s="63"/>
      <c r="AE5" s="65"/>
      <c r="AF5" s="65" t="s">
        <v>55</v>
      </c>
      <c r="AG5" s="65" t="s">
        <v>56</v>
      </c>
      <c r="AH5" s="65" t="s">
        <v>57</v>
      </c>
      <c r="AI5" s="65" t="s">
        <v>58</v>
      </c>
      <c r="AJ5" s="66" t="s">
        <v>59</v>
      </c>
      <c r="AK5" s="63"/>
      <c r="AL5" s="65"/>
      <c r="AM5" s="65" t="s">
        <v>55</v>
      </c>
      <c r="AN5" s="65" t="s">
        <v>56</v>
      </c>
      <c r="AO5" s="65" t="s">
        <v>57</v>
      </c>
      <c r="AP5" s="65" t="s">
        <v>58</v>
      </c>
      <c r="AQ5" s="66" t="s">
        <v>59</v>
      </c>
    </row>
    <row r="6" spans="2:43" x14ac:dyDescent="0.25">
      <c r="B6" t="s">
        <v>60</v>
      </c>
      <c r="C6">
        <v>207</v>
      </c>
      <c r="D6">
        <v>0.14546031786382993</v>
      </c>
      <c r="E6">
        <v>0.68949704372073994</v>
      </c>
      <c r="F6">
        <v>0.88112914087161387</v>
      </c>
      <c r="G6">
        <f>AA6/AC6</f>
        <v>0.8193548387096774</v>
      </c>
      <c r="I6" t="s">
        <v>61</v>
      </c>
      <c r="J6" t="s">
        <v>24</v>
      </c>
      <c r="M6" s="339"/>
      <c r="N6" s="339"/>
      <c r="O6" s="339"/>
      <c r="P6" s="339"/>
      <c r="Q6" s="339"/>
      <c r="R6" s="339"/>
      <c r="S6" s="339"/>
      <c r="T6" s="339"/>
      <c r="U6" s="339"/>
      <c r="V6" s="1"/>
      <c r="X6" s="67" t="s">
        <v>22</v>
      </c>
      <c r="Y6" s="63">
        <v>146</v>
      </c>
      <c r="Z6" s="63">
        <v>155</v>
      </c>
      <c r="AA6" s="63">
        <v>127</v>
      </c>
      <c r="AB6" s="63">
        <v>27</v>
      </c>
      <c r="AC6" s="68">
        <v>155</v>
      </c>
      <c r="AD6" s="63"/>
      <c r="AE6" s="67" t="s">
        <v>22</v>
      </c>
      <c r="AF6" s="63">
        <v>33</v>
      </c>
      <c r="AG6" s="63">
        <v>88</v>
      </c>
      <c r="AH6" s="63">
        <v>66</v>
      </c>
      <c r="AI6" s="63">
        <v>10</v>
      </c>
      <c r="AJ6" s="68">
        <v>109</v>
      </c>
      <c r="AK6" s="63"/>
      <c r="AL6" s="67" t="s">
        <v>22</v>
      </c>
      <c r="AM6" s="63">
        <v>414</v>
      </c>
      <c r="AN6" s="63">
        <v>222</v>
      </c>
      <c r="AO6" s="63">
        <v>201</v>
      </c>
      <c r="AP6" s="63">
        <v>58</v>
      </c>
      <c r="AQ6" s="68">
        <v>437</v>
      </c>
    </row>
    <row r="7" spans="2:43" x14ac:dyDescent="0.25">
      <c r="B7" t="s">
        <v>62</v>
      </c>
      <c r="C7">
        <v>191</v>
      </c>
      <c r="D7">
        <v>0.15113891278317307</v>
      </c>
      <c r="E7">
        <v>0.71112716970019851</v>
      </c>
      <c r="F7">
        <v>0.83197743714687933</v>
      </c>
      <c r="G7">
        <f t="shared" ref="G7:G14" si="0">AA7/AC7</f>
        <v>0.5892857142857143</v>
      </c>
      <c r="I7" t="s">
        <v>63</v>
      </c>
      <c r="J7" t="s">
        <v>25</v>
      </c>
      <c r="M7" s="339"/>
      <c r="N7" s="339"/>
      <c r="O7" s="339"/>
      <c r="P7" s="339"/>
      <c r="Q7" s="339"/>
      <c r="R7" s="339"/>
      <c r="S7" s="339"/>
      <c r="T7" s="339"/>
      <c r="U7" s="339"/>
      <c r="X7" s="67" t="s">
        <v>23</v>
      </c>
      <c r="Y7" s="63">
        <v>98</v>
      </c>
      <c r="Z7" s="63">
        <v>94</v>
      </c>
      <c r="AA7" s="63">
        <v>66</v>
      </c>
      <c r="AB7" s="63">
        <v>15</v>
      </c>
      <c r="AC7" s="68">
        <v>112</v>
      </c>
      <c r="AD7" s="63"/>
      <c r="AE7" s="67" t="s">
        <v>23</v>
      </c>
      <c r="AF7" s="63">
        <v>59</v>
      </c>
      <c r="AG7" s="63">
        <v>65</v>
      </c>
      <c r="AH7" s="63">
        <v>49</v>
      </c>
      <c r="AI7" s="63">
        <v>15</v>
      </c>
      <c r="AJ7" s="68">
        <v>138</v>
      </c>
      <c r="AK7" s="63"/>
      <c r="AL7" s="67" t="s">
        <v>23</v>
      </c>
      <c r="AM7" s="63">
        <v>399</v>
      </c>
      <c r="AN7" s="63">
        <v>303</v>
      </c>
      <c r="AO7" s="63">
        <v>194</v>
      </c>
      <c r="AP7" s="63">
        <v>94</v>
      </c>
      <c r="AQ7" s="68">
        <v>565</v>
      </c>
    </row>
    <row r="8" spans="2:43" x14ac:dyDescent="0.25">
      <c r="B8" t="s">
        <v>64</v>
      </c>
      <c r="C8">
        <v>185</v>
      </c>
      <c r="D8">
        <v>0.15710535429243691</v>
      </c>
      <c r="E8">
        <v>0.71626902022110983</v>
      </c>
      <c r="F8">
        <v>0.803438424140555</v>
      </c>
      <c r="G8">
        <f t="shared" si="0"/>
        <v>0.62857142857142856</v>
      </c>
      <c r="I8" t="s">
        <v>65</v>
      </c>
      <c r="J8" t="s">
        <v>26</v>
      </c>
      <c r="M8" s="339"/>
      <c r="N8" s="339"/>
      <c r="O8" s="339"/>
      <c r="P8" s="339"/>
      <c r="Q8" s="339"/>
      <c r="R8" s="339"/>
      <c r="S8" s="339"/>
      <c r="T8" s="339"/>
      <c r="U8" s="339"/>
      <c r="X8" s="67" t="s">
        <v>24</v>
      </c>
      <c r="Y8" s="63">
        <v>109</v>
      </c>
      <c r="Z8" s="63">
        <v>89</v>
      </c>
      <c r="AA8" s="63">
        <v>88</v>
      </c>
      <c r="AB8" s="63">
        <v>22</v>
      </c>
      <c r="AC8" s="68">
        <v>140</v>
      </c>
      <c r="AD8" s="63"/>
      <c r="AE8" s="67" t="s">
        <v>24</v>
      </c>
      <c r="AF8" s="63">
        <v>30</v>
      </c>
      <c r="AG8" s="63">
        <v>75</v>
      </c>
      <c r="AH8" s="63">
        <v>62</v>
      </c>
      <c r="AI8" s="63">
        <v>13</v>
      </c>
      <c r="AJ8" s="68">
        <v>112</v>
      </c>
      <c r="AK8" s="63"/>
      <c r="AL8" s="67" t="s">
        <v>24</v>
      </c>
      <c r="AM8" s="63">
        <v>1516</v>
      </c>
      <c r="AN8" s="63">
        <v>556</v>
      </c>
      <c r="AO8" s="63">
        <v>556</v>
      </c>
      <c r="AP8" s="63">
        <v>429</v>
      </c>
      <c r="AQ8" s="68">
        <v>2755</v>
      </c>
    </row>
    <row r="9" spans="2:43" x14ac:dyDescent="0.25">
      <c r="B9" t="s">
        <v>66</v>
      </c>
      <c r="C9">
        <v>181</v>
      </c>
      <c r="D9">
        <v>0.15667307097599609</v>
      </c>
      <c r="E9">
        <v>0.71746198977582154</v>
      </c>
      <c r="F9">
        <v>0.82122092666903779</v>
      </c>
      <c r="G9">
        <f t="shared" si="0"/>
        <v>1</v>
      </c>
      <c r="I9" t="s">
        <v>67</v>
      </c>
      <c r="J9" t="s">
        <v>27</v>
      </c>
      <c r="M9" s="339"/>
      <c r="N9" s="339"/>
      <c r="O9" s="339"/>
      <c r="P9" s="339"/>
      <c r="Q9" s="339"/>
      <c r="R9" s="339"/>
      <c r="S9" s="339"/>
      <c r="T9" s="339"/>
      <c r="U9" s="339"/>
      <c r="X9" s="67" t="s">
        <v>25</v>
      </c>
      <c r="Y9" s="63">
        <v>101</v>
      </c>
      <c r="Z9" s="63">
        <v>106</v>
      </c>
      <c r="AA9" s="63">
        <v>106</v>
      </c>
      <c r="AB9" s="63">
        <v>28</v>
      </c>
      <c r="AC9" s="68">
        <v>106</v>
      </c>
      <c r="AD9" s="63"/>
      <c r="AE9" s="67" t="s">
        <v>25</v>
      </c>
      <c r="AF9" s="63">
        <v>38</v>
      </c>
      <c r="AG9" s="63">
        <v>90</v>
      </c>
      <c r="AH9" s="63">
        <v>58</v>
      </c>
      <c r="AI9" s="63">
        <v>17</v>
      </c>
      <c r="AJ9" s="68">
        <v>102</v>
      </c>
      <c r="AK9" s="63"/>
      <c r="AL9" s="67" t="s">
        <v>25</v>
      </c>
      <c r="AM9" s="63">
        <v>276</v>
      </c>
      <c r="AN9" s="63">
        <v>163</v>
      </c>
      <c r="AO9" s="63">
        <v>147</v>
      </c>
      <c r="AP9" s="63">
        <v>57</v>
      </c>
      <c r="AQ9" s="68">
        <v>367</v>
      </c>
    </row>
    <row r="10" spans="2:43" x14ac:dyDescent="0.25">
      <c r="B10" t="s">
        <v>68</v>
      </c>
      <c r="C10">
        <v>191</v>
      </c>
      <c r="D10">
        <v>0.17285980936369064</v>
      </c>
      <c r="E10">
        <v>0.69770476126040681</v>
      </c>
      <c r="F10">
        <v>0.86563853181198491</v>
      </c>
      <c r="G10">
        <f t="shared" si="0"/>
        <v>0.88888888888888884</v>
      </c>
      <c r="I10" t="s">
        <v>69</v>
      </c>
      <c r="J10" t="s">
        <v>28</v>
      </c>
      <c r="M10" s="339"/>
      <c r="N10" s="339"/>
      <c r="O10" s="339"/>
      <c r="P10" s="339"/>
      <c r="Q10" s="339"/>
      <c r="R10" s="339"/>
      <c r="S10" s="339"/>
      <c r="T10" s="339"/>
      <c r="U10" s="339"/>
      <c r="X10" s="67" t="s">
        <v>26</v>
      </c>
      <c r="Y10" s="63">
        <v>121</v>
      </c>
      <c r="Z10" s="63">
        <v>180</v>
      </c>
      <c r="AA10" s="63">
        <v>160</v>
      </c>
      <c r="AB10" s="63">
        <v>34</v>
      </c>
      <c r="AC10" s="68">
        <v>180</v>
      </c>
      <c r="AD10" s="63"/>
      <c r="AE10" s="67" t="s">
        <v>26</v>
      </c>
      <c r="AF10" s="63">
        <v>37</v>
      </c>
      <c r="AG10" s="63">
        <v>73</v>
      </c>
      <c r="AH10" s="63">
        <v>50</v>
      </c>
      <c r="AI10" s="63">
        <v>37</v>
      </c>
      <c r="AJ10" s="68">
        <v>101</v>
      </c>
      <c r="AK10" s="63"/>
      <c r="AL10" s="67" t="s">
        <v>26</v>
      </c>
      <c r="AM10" s="63">
        <v>735</v>
      </c>
      <c r="AN10" s="63">
        <v>535</v>
      </c>
      <c r="AO10" s="63">
        <v>535</v>
      </c>
      <c r="AP10" s="63">
        <v>345</v>
      </c>
      <c r="AQ10" s="68">
        <v>1600</v>
      </c>
    </row>
    <row r="11" spans="2:43" x14ac:dyDescent="0.25">
      <c r="B11" t="s">
        <v>70</v>
      </c>
      <c r="C11">
        <v>218</v>
      </c>
      <c r="D11">
        <v>0.17855310887270665</v>
      </c>
      <c r="E11">
        <v>0.65655762633282377</v>
      </c>
      <c r="F11">
        <v>0.83897094892571322</v>
      </c>
      <c r="G11">
        <f t="shared" si="0"/>
        <v>0.85507246376811596</v>
      </c>
      <c r="I11" t="s">
        <v>71</v>
      </c>
      <c r="J11" t="s">
        <v>29</v>
      </c>
      <c r="M11" s="339"/>
      <c r="N11" s="339"/>
      <c r="O11" s="339"/>
      <c r="P11" s="339"/>
      <c r="Q11" s="339"/>
      <c r="R11" s="339"/>
      <c r="S11" s="339"/>
      <c r="T11" s="339"/>
      <c r="U11" s="339"/>
      <c r="X11" s="67" t="s">
        <v>27</v>
      </c>
      <c r="Y11" s="63">
        <v>97</v>
      </c>
      <c r="Z11" s="63">
        <v>131</v>
      </c>
      <c r="AA11" s="63">
        <v>118</v>
      </c>
      <c r="AB11" s="63">
        <v>22</v>
      </c>
      <c r="AC11" s="68">
        <v>138</v>
      </c>
      <c r="AD11" s="63"/>
      <c r="AE11" s="67" t="s">
        <v>27</v>
      </c>
      <c r="AF11" s="63">
        <v>22</v>
      </c>
      <c r="AG11" s="63">
        <v>95</v>
      </c>
      <c r="AH11" s="63">
        <v>65</v>
      </c>
      <c r="AI11" s="63">
        <v>17</v>
      </c>
      <c r="AJ11" s="68">
        <v>130</v>
      </c>
      <c r="AK11" s="63"/>
      <c r="AL11" s="67" t="s">
        <v>27</v>
      </c>
      <c r="AM11" s="63">
        <v>584</v>
      </c>
      <c r="AN11" s="63">
        <v>470</v>
      </c>
      <c r="AO11" s="63">
        <v>470</v>
      </c>
      <c r="AP11" s="63">
        <v>754</v>
      </c>
      <c r="AQ11" s="68">
        <v>2300</v>
      </c>
    </row>
    <row r="12" spans="2:43" x14ac:dyDescent="0.25">
      <c r="B12" t="s">
        <v>72</v>
      </c>
      <c r="C12">
        <v>212</v>
      </c>
      <c r="D12">
        <v>0.16592082050759291</v>
      </c>
      <c r="E12">
        <v>0.69078214999512</v>
      </c>
      <c r="F12">
        <v>0.84608935162650123</v>
      </c>
      <c r="G12">
        <f t="shared" si="0"/>
        <v>0.85314685314685312</v>
      </c>
      <c r="I12" t="s">
        <v>73</v>
      </c>
      <c r="J12" t="s">
        <v>74</v>
      </c>
      <c r="M12" s="339"/>
      <c r="N12" s="339"/>
      <c r="O12" s="339"/>
      <c r="P12" s="339"/>
      <c r="Q12" s="339"/>
      <c r="R12" s="339"/>
      <c r="S12" s="339"/>
      <c r="T12" s="339"/>
      <c r="U12" s="339"/>
      <c r="X12" s="67" t="s">
        <v>28</v>
      </c>
      <c r="Y12" s="63">
        <v>124</v>
      </c>
      <c r="Z12" s="63">
        <v>143</v>
      </c>
      <c r="AA12" s="63">
        <v>122</v>
      </c>
      <c r="AB12" s="63">
        <v>25</v>
      </c>
      <c r="AC12" s="68">
        <v>143</v>
      </c>
      <c r="AD12" s="63"/>
      <c r="AE12" s="67" t="s">
        <v>28</v>
      </c>
      <c r="AF12" s="63">
        <v>30</v>
      </c>
      <c r="AG12" s="63">
        <v>53</v>
      </c>
      <c r="AH12" s="63">
        <v>43</v>
      </c>
      <c r="AI12" s="63">
        <v>13</v>
      </c>
      <c r="AJ12" s="68">
        <v>100</v>
      </c>
      <c r="AK12" s="63"/>
      <c r="AL12" s="67" t="s">
        <v>28</v>
      </c>
      <c r="AM12" s="63">
        <v>1120</v>
      </c>
      <c r="AN12" s="63">
        <v>782</v>
      </c>
      <c r="AO12" s="63">
        <v>754</v>
      </c>
      <c r="AP12" s="63">
        <v>428</v>
      </c>
      <c r="AQ12" s="68">
        <v>2937</v>
      </c>
    </row>
    <row r="13" spans="2:43" x14ac:dyDescent="0.25">
      <c r="B13" t="s">
        <v>75</v>
      </c>
      <c r="C13">
        <v>217</v>
      </c>
      <c r="D13">
        <v>0.18282838077753361</v>
      </c>
      <c r="E13">
        <v>0.69245930421544288</v>
      </c>
      <c r="F13">
        <v>0.79938269421574482</v>
      </c>
      <c r="G13">
        <f t="shared" si="0"/>
        <v>0.51428571428571423</v>
      </c>
      <c r="M13" s="339"/>
      <c r="N13" s="339"/>
      <c r="O13" s="339"/>
      <c r="P13" s="339"/>
      <c r="Q13" s="339"/>
      <c r="R13" s="339"/>
      <c r="S13" s="339"/>
      <c r="T13" s="339"/>
      <c r="U13" s="339"/>
      <c r="X13" s="67" t="s">
        <v>29</v>
      </c>
      <c r="Y13" s="63">
        <v>117</v>
      </c>
      <c r="Z13" s="63">
        <v>120</v>
      </c>
      <c r="AA13" s="63">
        <v>90</v>
      </c>
      <c r="AB13" s="63">
        <v>27</v>
      </c>
      <c r="AC13" s="68">
        <v>175</v>
      </c>
      <c r="AD13" s="63"/>
      <c r="AE13" s="67" t="s">
        <v>29</v>
      </c>
      <c r="AF13" s="63">
        <v>38</v>
      </c>
      <c r="AG13" s="63">
        <v>53</v>
      </c>
      <c r="AH13" s="63">
        <v>34</v>
      </c>
      <c r="AI13" s="63">
        <v>20</v>
      </c>
      <c r="AJ13" s="68">
        <v>119</v>
      </c>
      <c r="AK13" s="63"/>
      <c r="AL13" s="67" t="s">
        <v>29</v>
      </c>
      <c r="AM13" s="63">
        <v>792</v>
      </c>
      <c r="AN13" s="63">
        <v>609</v>
      </c>
      <c r="AO13" s="63">
        <v>595</v>
      </c>
      <c r="AP13" s="63">
        <v>513</v>
      </c>
      <c r="AQ13" s="68">
        <v>2925</v>
      </c>
    </row>
    <row r="14" spans="2:43" ht="15.75" thickBot="1" x14ac:dyDescent="0.3">
      <c r="B14" t="s">
        <v>76</v>
      </c>
      <c r="C14">
        <v>240</v>
      </c>
      <c r="D14">
        <v>0.20574410533330451</v>
      </c>
      <c r="E14">
        <v>0.71434121291180275</v>
      </c>
      <c r="F14">
        <v>0.76509003771358741</v>
      </c>
      <c r="G14">
        <f t="shared" si="0"/>
        <v>0.87134502923976609</v>
      </c>
      <c r="M14" s="339"/>
      <c r="N14" s="339"/>
      <c r="O14" s="339"/>
      <c r="P14" s="339"/>
      <c r="Q14" s="339"/>
      <c r="R14" s="339"/>
      <c r="S14" s="339"/>
      <c r="T14" s="339"/>
      <c r="U14" s="339"/>
      <c r="X14" s="69" t="s">
        <v>30</v>
      </c>
      <c r="Y14" s="70">
        <v>150</v>
      </c>
      <c r="Z14" s="70">
        <v>171</v>
      </c>
      <c r="AA14" s="70">
        <v>149</v>
      </c>
      <c r="AB14" s="70">
        <v>25</v>
      </c>
      <c r="AC14" s="71">
        <v>171</v>
      </c>
      <c r="AD14" s="63"/>
      <c r="AE14" s="69" t="s">
        <v>30</v>
      </c>
      <c r="AF14" s="70">
        <v>60</v>
      </c>
      <c r="AG14" s="70">
        <v>130</v>
      </c>
      <c r="AH14" s="70">
        <v>118</v>
      </c>
      <c r="AI14" s="70">
        <v>30</v>
      </c>
      <c r="AJ14" s="71">
        <v>130</v>
      </c>
      <c r="AK14" s="63"/>
      <c r="AL14" s="69" t="s">
        <v>30</v>
      </c>
      <c r="AM14" s="70">
        <v>369</v>
      </c>
      <c r="AN14" s="70">
        <v>156</v>
      </c>
      <c r="AO14" s="70">
        <v>162</v>
      </c>
      <c r="AP14" s="70">
        <v>208</v>
      </c>
      <c r="AQ14" s="71">
        <v>772</v>
      </c>
    </row>
    <row r="15" spans="2:43" ht="15.75" thickTop="1" x14ac:dyDescent="0.25">
      <c r="B15" t="s">
        <v>77</v>
      </c>
      <c r="C15">
        <v>164</v>
      </c>
      <c r="D15">
        <v>0.14512526743931325</v>
      </c>
      <c r="E15">
        <v>0.72351616915255146</v>
      </c>
      <c r="F15">
        <v>0.85739211861236597</v>
      </c>
      <c r="G15">
        <f>AA6/AC6</f>
        <v>0.8193548387096774</v>
      </c>
    </row>
    <row r="16" spans="2:43" x14ac:dyDescent="0.25">
      <c r="B16" t="s">
        <v>78</v>
      </c>
      <c r="C16">
        <v>164</v>
      </c>
      <c r="D16">
        <v>0.15824665997919854</v>
      </c>
      <c r="E16">
        <v>0.78194963426155906</v>
      </c>
      <c r="F16">
        <v>0.76236491697117659</v>
      </c>
      <c r="G16">
        <f t="shared" ref="G16:G23" si="1">AA7/AC7</f>
        <v>0.5892857142857143</v>
      </c>
    </row>
    <row r="17" spans="2:7" x14ac:dyDescent="0.25">
      <c r="B17" t="s">
        <v>79</v>
      </c>
      <c r="C17">
        <v>151</v>
      </c>
      <c r="D17">
        <v>0.16662128210374436</v>
      </c>
      <c r="E17">
        <v>0.82120916629129959</v>
      </c>
      <c r="F17">
        <v>0.73529371041384162</v>
      </c>
      <c r="G17">
        <f t="shared" si="1"/>
        <v>0.62857142857142856</v>
      </c>
    </row>
    <row r="18" spans="2:7" x14ac:dyDescent="0.25">
      <c r="B18" t="s">
        <v>80</v>
      </c>
      <c r="C18">
        <v>137</v>
      </c>
      <c r="D18">
        <v>0.17980948582719344</v>
      </c>
      <c r="E18">
        <v>0.8400961362437066</v>
      </c>
      <c r="F18">
        <v>0.82524213847403016</v>
      </c>
      <c r="G18">
        <f t="shared" si="1"/>
        <v>1</v>
      </c>
    </row>
    <row r="19" spans="2:7" x14ac:dyDescent="0.25">
      <c r="B19" t="s">
        <v>81</v>
      </c>
      <c r="C19">
        <v>150</v>
      </c>
      <c r="D19">
        <v>0.19637895030298427</v>
      </c>
      <c r="E19">
        <v>0.77231588179552757</v>
      </c>
      <c r="F19">
        <v>0.90982703042098989</v>
      </c>
      <c r="G19">
        <f t="shared" si="1"/>
        <v>0.88888888888888884</v>
      </c>
    </row>
    <row r="20" spans="2:7" x14ac:dyDescent="0.25">
      <c r="B20" t="s">
        <v>82</v>
      </c>
      <c r="C20">
        <v>159</v>
      </c>
      <c r="D20">
        <v>0.19331070255085131</v>
      </c>
      <c r="E20">
        <v>0.73579582419516365</v>
      </c>
      <c r="F20">
        <v>0.91173081906146103</v>
      </c>
      <c r="G20">
        <f t="shared" si="1"/>
        <v>0.85507246376811596</v>
      </c>
    </row>
    <row r="21" spans="2:7" x14ac:dyDescent="0.25">
      <c r="B21" t="s">
        <v>83</v>
      </c>
      <c r="C21">
        <v>150</v>
      </c>
      <c r="D21">
        <v>0.17942480257138174</v>
      </c>
      <c r="E21">
        <v>0.78863926339620516</v>
      </c>
      <c r="F21">
        <v>0.92100323918115912</v>
      </c>
      <c r="G21">
        <f t="shared" si="1"/>
        <v>0.85314685314685312</v>
      </c>
    </row>
    <row r="22" spans="2:7" x14ac:dyDescent="0.25">
      <c r="B22" t="s">
        <v>84</v>
      </c>
      <c r="C22">
        <v>162</v>
      </c>
      <c r="D22">
        <v>0.20277169373833448</v>
      </c>
      <c r="E22">
        <v>0.79122637259250994</v>
      </c>
      <c r="F22">
        <v>0.92172366702989572</v>
      </c>
      <c r="G22">
        <f t="shared" si="1"/>
        <v>0.51428571428571423</v>
      </c>
    </row>
    <row r="23" spans="2:7" x14ac:dyDescent="0.25">
      <c r="B23" t="s">
        <v>85</v>
      </c>
      <c r="C23">
        <v>171</v>
      </c>
      <c r="D23">
        <v>0.20665994886166777</v>
      </c>
      <c r="E23">
        <v>0.77838740013616126</v>
      </c>
      <c r="F23">
        <v>0.86408505209065201</v>
      </c>
      <c r="G23">
        <f t="shared" si="1"/>
        <v>0.87134502923976609</v>
      </c>
    </row>
    <row r="24" spans="2:7" x14ac:dyDescent="0.25">
      <c r="B24" t="s">
        <v>86</v>
      </c>
      <c r="C24">
        <v>135</v>
      </c>
      <c r="D24">
        <v>0.15380560499189921</v>
      </c>
      <c r="E24">
        <v>0.60727053381842921</v>
      </c>
      <c r="F24">
        <v>0.73181455260199513</v>
      </c>
      <c r="G24">
        <f>AH6/AJ6</f>
        <v>0.60550458715596334</v>
      </c>
    </row>
    <row r="25" spans="2:7" x14ac:dyDescent="0.25">
      <c r="B25" t="s">
        <v>87</v>
      </c>
      <c r="C25">
        <v>140</v>
      </c>
      <c r="D25">
        <v>0.15284577829391069</v>
      </c>
      <c r="E25">
        <v>0.63984675422782178</v>
      </c>
      <c r="F25">
        <v>0.69731385390140266</v>
      </c>
      <c r="G25">
        <f t="shared" ref="G25:G32" si="2">AH7/AJ7</f>
        <v>0.35507246376811596</v>
      </c>
    </row>
    <row r="26" spans="2:7" x14ac:dyDescent="0.25">
      <c r="B26" t="s">
        <v>88</v>
      </c>
      <c r="C26">
        <v>201</v>
      </c>
      <c r="D26">
        <v>0.16225707431313838</v>
      </c>
      <c r="E26">
        <v>0.61608652552901455</v>
      </c>
      <c r="F26">
        <v>0.62448433920580249</v>
      </c>
      <c r="G26">
        <f t="shared" si="2"/>
        <v>0.5535714285714286</v>
      </c>
    </row>
    <row r="27" spans="2:7" x14ac:dyDescent="0.25">
      <c r="B27" t="s">
        <v>89</v>
      </c>
      <c r="C27">
        <v>204</v>
      </c>
      <c r="D27">
        <v>0.17849686024809125</v>
      </c>
      <c r="E27">
        <v>0.66615014197605404</v>
      </c>
      <c r="F27">
        <v>0.77163376230525371</v>
      </c>
      <c r="G27">
        <f t="shared" si="2"/>
        <v>0.56862745098039214</v>
      </c>
    </row>
    <row r="28" spans="2:7" x14ac:dyDescent="0.25">
      <c r="B28" t="s">
        <v>90</v>
      </c>
      <c r="C28">
        <v>202</v>
      </c>
      <c r="D28">
        <v>0.19416250943370261</v>
      </c>
      <c r="E28">
        <v>0.63199552682037874</v>
      </c>
      <c r="F28">
        <v>0.81245034223263601</v>
      </c>
      <c r="G28">
        <f t="shared" si="2"/>
        <v>0.49504950495049505</v>
      </c>
    </row>
    <row r="29" spans="2:7" x14ac:dyDescent="0.25">
      <c r="B29" t="s">
        <v>91</v>
      </c>
      <c r="C29">
        <v>307</v>
      </c>
      <c r="D29">
        <v>0.21367299543640236</v>
      </c>
      <c r="E29">
        <v>0.67938141648079509</v>
      </c>
      <c r="F29">
        <v>0.735480908439894</v>
      </c>
      <c r="G29">
        <f t="shared" si="2"/>
        <v>0.5</v>
      </c>
    </row>
    <row r="30" spans="2:7" x14ac:dyDescent="0.25">
      <c r="B30" t="s">
        <v>92</v>
      </c>
      <c r="C30">
        <v>289</v>
      </c>
      <c r="D30">
        <v>0.16771548283529231</v>
      </c>
      <c r="E30">
        <v>0.7576730634726887</v>
      </c>
      <c r="F30">
        <v>0.84997344862741475</v>
      </c>
      <c r="G30">
        <f t="shared" si="2"/>
        <v>0.43</v>
      </c>
    </row>
    <row r="31" spans="2:7" x14ac:dyDescent="0.25">
      <c r="B31" t="s">
        <v>93</v>
      </c>
      <c r="C31">
        <v>270</v>
      </c>
      <c r="D31">
        <v>0.20007565685995662</v>
      </c>
      <c r="E31">
        <v>0.73661980238926972</v>
      </c>
      <c r="F31">
        <v>0.90676259078529187</v>
      </c>
      <c r="G31">
        <f t="shared" si="2"/>
        <v>0.2857142857142857</v>
      </c>
    </row>
    <row r="32" spans="2:7" x14ac:dyDescent="0.25">
      <c r="B32" t="s">
        <v>94</v>
      </c>
      <c r="C32">
        <v>200</v>
      </c>
      <c r="D32">
        <v>0.20853102772358623</v>
      </c>
      <c r="E32">
        <v>0.6849945308826586</v>
      </c>
      <c r="F32">
        <v>0.74632023836425021</v>
      </c>
      <c r="G32">
        <f t="shared" si="2"/>
        <v>0.90769230769230769</v>
      </c>
    </row>
    <row r="33" spans="2:7" x14ac:dyDescent="0.25">
      <c r="B33" t="s">
        <v>95</v>
      </c>
      <c r="C33">
        <v>960</v>
      </c>
      <c r="D33">
        <v>0.16237344446344326</v>
      </c>
      <c r="E33">
        <v>0.58958509215267652</v>
      </c>
      <c r="F33">
        <v>0.28682397155343992</v>
      </c>
      <c r="G33">
        <f>AO6/AQ6</f>
        <v>0.459954233409611</v>
      </c>
    </row>
    <row r="34" spans="2:7" x14ac:dyDescent="0.25">
      <c r="B34" t="s">
        <v>96</v>
      </c>
      <c r="C34">
        <v>1137</v>
      </c>
      <c r="D34">
        <v>0.16037611245997466</v>
      </c>
      <c r="E34">
        <v>0.59014005209312848</v>
      </c>
      <c r="F34">
        <v>0.28194720059484762</v>
      </c>
      <c r="G34">
        <f t="shared" ref="G34:G41" si="3">AO7/AQ7</f>
        <v>0.3433628318584071</v>
      </c>
    </row>
    <row r="35" spans="2:7" x14ac:dyDescent="0.25">
      <c r="B35" t="s">
        <v>97</v>
      </c>
      <c r="C35">
        <v>1581</v>
      </c>
      <c r="D35">
        <v>0.16062786161957526</v>
      </c>
      <c r="E35">
        <v>0.5827078305935548</v>
      </c>
      <c r="F35">
        <v>0.29851833071119999</v>
      </c>
      <c r="G35">
        <f t="shared" si="3"/>
        <v>0.20181488203266787</v>
      </c>
    </row>
    <row r="36" spans="2:7" x14ac:dyDescent="0.25">
      <c r="B36" t="s">
        <v>98</v>
      </c>
      <c r="C36">
        <v>2352</v>
      </c>
      <c r="D36">
        <v>0.17311541070991196</v>
      </c>
      <c r="E36">
        <v>0.59495419671802741</v>
      </c>
      <c r="F36">
        <v>0.322682916328356</v>
      </c>
      <c r="G36">
        <f t="shared" si="3"/>
        <v>0.40054495912806537</v>
      </c>
    </row>
    <row r="37" spans="2:7" x14ac:dyDescent="0.25">
      <c r="B37" t="s">
        <v>99</v>
      </c>
      <c r="C37">
        <v>3624</v>
      </c>
      <c r="D37">
        <v>0.19522400547220153</v>
      </c>
      <c r="E37">
        <v>0.52009455640863145</v>
      </c>
      <c r="F37">
        <v>0.30627991828423573</v>
      </c>
      <c r="G37">
        <f t="shared" si="3"/>
        <v>0.33437499999999998</v>
      </c>
    </row>
    <row r="38" spans="2:7" x14ac:dyDescent="0.25">
      <c r="B38" t="s">
        <v>100</v>
      </c>
      <c r="C38">
        <v>3989</v>
      </c>
      <c r="D38">
        <v>0.18398815597424778</v>
      </c>
      <c r="E38">
        <v>0.50061204589843544</v>
      </c>
      <c r="F38">
        <v>0.31051936298434984</v>
      </c>
      <c r="G38">
        <f t="shared" si="3"/>
        <v>0.20434782608695654</v>
      </c>
    </row>
    <row r="39" spans="2:7" x14ac:dyDescent="0.25">
      <c r="B39" t="s">
        <v>101</v>
      </c>
      <c r="C39">
        <v>1590</v>
      </c>
      <c r="D39">
        <v>0.15399311217658609</v>
      </c>
      <c r="E39">
        <v>0.64681877076621408</v>
      </c>
      <c r="F39">
        <v>0.40870004949177935</v>
      </c>
      <c r="G39">
        <f t="shared" si="3"/>
        <v>0.25672454885938034</v>
      </c>
    </row>
    <row r="40" spans="2:7" x14ac:dyDescent="0.25">
      <c r="B40" t="s">
        <v>102</v>
      </c>
      <c r="C40">
        <v>1700</v>
      </c>
      <c r="D40">
        <v>0.21039986899482541</v>
      </c>
      <c r="E40">
        <v>0.60905581748002291</v>
      </c>
      <c r="F40">
        <v>0.34921229721104191</v>
      </c>
      <c r="G40">
        <f t="shared" si="3"/>
        <v>0.20341880341880342</v>
      </c>
    </row>
    <row r="41" spans="2:7" x14ac:dyDescent="0.25">
      <c r="B41" t="s">
        <v>103</v>
      </c>
      <c r="C41">
        <v>1873</v>
      </c>
      <c r="D41">
        <v>0.22478400913089866</v>
      </c>
      <c r="E41">
        <v>0.51838597411792642</v>
      </c>
      <c r="F41">
        <v>0.27252208477840356</v>
      </c>
      <c r="G41">
        <f t="shared" si="3"/>
        <v>0.20984455958549222</v>
      </c>
    </row>
    <row r="42" spans="2:7" x14ac:dyDescent="0.25">
      <c r="B42" t="s">
        <v>104</v>
      </c>
      <c r="C42">
        <v>1448</v>
      </c>
      <c r="D42">
        <v>0.13217962037511577</v>
      </c>
      <c r="E42">
        <v>0.48175014392630972</v>
      </c>
      <c r="F42">
        <v>0.31214738055267699</v>
      </c>
      <c r="G42" s="72">
        <f>AO6/AQ6</f>
        <v>0.459954233409611</v>
      </c>
    </row>
    <row r="43" spans="2:7" x14ac:dyDescent="0.25">
      <c r="B43" t="s">
        <v>105</v>
      </c>
      <c r="C43">
        <v>1013</v>
      </c>
      <c r="D43">
        <v>0.14273497430043919</v>
      </c>
      <c r="E43">
        <v>0.59828822791952774</v>
      </c>
      <c r="F43">
        <v>0.38650766795397773</v>
      </c>
      <c r="G43" s="72">
        <f t="shared" ref="G43:G50" si="4">AO7/AQ7</f>
        <v>0.3433628318584071</v>
      </c>
    </row>
    <row r="44" spans="2:7" x14ac:dyDescent="0.25">
      <c r="B44" t="s">
        <v>106</v>
      </c>
      <c r="C44">
        <v>1508</v>
      </c>
      <c r="D44">
        <v>0.12714231091615977</v>
      </c>
      <c r="E44">
        <v>0.48768904178140648</v>
      </c>
      <c r="F44">
        <v>0.3368267444945609</v>
      </c>
      <c r="G44" s="72">
        <f t="shared" si="4"/>
        <v>0.20181488203266787</v>
      </c>
    </row>
    <row r="45" spans="2:7" x14ac:dyDescent="0.25">
      <c r="B45" t="s">
        <v>107</v>
      </c>
      <c r="C45">
        <v>1724</v>
      </c>
      <c r="D45">
        <v>0.16739394375513073</v>
      </c>
      <c r="E45">
        <v>0.58715773298204021</v>
      </c>
      <c r="F45">
        <v>0.27307982377821199</v>
      </c>
      <c r="G45" s="72">
        <f t="shared" si="4"/>
        <v>0.40054495912806537</v>
      </c>
    </row>
    <row r="46" spans="2:7" x14ac:dyDescent="0.25">
      <c r="B46" t="s">
        <v>108</v>
      </c>
      <c r="C46">
        <v>3613</v>
      </c>
      <c r="D46">
        <v>0.17273266752972805</v>
      </c>
      <c r="E46">
        <v>0.55290457247581015</v>
      </c>
      <c r="F46">
        <v>0.45316955230143446</v>
      </c>
      <c r="G46" s="72">
        <f t="shared" si="4"/>
        <v>0.33437499999999998</v>
      </c>
    </row>
    <row r="47" spans="2:7" x14ac:dyDescent="0.25">
      <c r="B47" t="s">
        <v>109</v>
      </c>
      <c r="C47">
        <v>1509</v>
      </c>
      <c r="D47">
        <v>0.17005828152815033</v>
      </c>
      <c r="E47">
        <v>0.66450484406332311</v>
      </c>
      <c r="F47">
        <v>0.60709257060821076</v>
      </c>
      <c r="G47" s="72">
        <f t="shared" si="4"/>
        <v>0.20434782608695654</v>
      </c>
    </row>
    <row r="48" spans="2:7" x14ac:dyDescent="0.25">
      <c r="B48" t="s">
        <v>110</v>
      </c>
      <c r="C48">
        <v>910</v>
      </c>
      <c r="D48">
        <v>0.16049664608265155</v>
      </c>
      <c r="E48">
        <v>0.8018084499385445</v>
      </c>
      <c r="F48">
        <v>0.52861871578575359</v>
      </c>
      <c r="G48" s="72">
        <f t="shared" si="4"/>
        <v>0.25672454885938034</v>
      </c>
    </row>
    <row r="49" spans="2:7" x14ac:dyDescent="0.25">
      <c r="B49" t="s">
        <v>111</v>
      </c>
      <c r="C49">
        <v>1314</v>
      </c>
      <c r="D49">
        <v>0.22656743881506985</v>
      </c>
      <c r="E49">
        <v>0.66035210908067188</v>
      </c>
      <c r="F49">
        <v>0.38361835964630864</v>
      </c>
      <c r="G49" s="72">
        <f t="shared" si="4"/>
        <v>0.20341880341880342</v>
      </c>
    </row>
    <row r="50" spans="2:7" x14ac:dyDescent="0.25">
      <c r="B50" t="s">
        <v>112</v>
      </c>
      <c r="C50">
        <v>1907</v>
      </c>
      <c r="D50">
        <v>0.17454732709844673</v>
      </c>
      <c r="E50">
        <v>0.56860990194341143</v>
      </c>
      <c r="F50">
        <v>0.26711277870948796</v>
      </c>
      <c r="G50" s="72">
        <f t="shared" si="4"/>
        <v>0.20984455958549222</v>
      </c>
    </row>
    <row r="51" spans="2:7" x14ac:dyDescent="0.25">
      <c r="B51" t="s">
        <v>113</v>
      </c>
      <c r="C51">
        <v>1117</v>
      </c>
      <c r="D51">
        <v>0.14264034308241982</v>
      </c>
      <c r="E51">
        <v>0.57162589982503431</v>
      </c>
      <c r="F51">
        <v>0.54413907603515643</v>
      </c>
      <c r="G51" s="72">
        <f>AO6/AQ6</f>
        <v>0.459954233409611</v>
      </c>
    </row>
    <row r="52" spans="2:7" x14ac:dyDescent="0.25">
      <c r="B52" t="s">
        <v>114</v>
      </c>
      <c r="C52">
        <v>1037</v>
      </c>
      <c r="D52">
        <v>0.13703919833183237</v>
      </c>
      <c r="E52">
        <v>0.59660733384173659</v>
      </c>
      <c r="F52">
        <v>0.51061273449491096</v>
      </c>
      <c r="G52" s="72">
        <f t="shared" ref="G52:G59" si="5">AO7/AQ7</f>
        <v>0.3433628318584071</v>
      </c>
    </row>
    <row r="53" spans="2:7" x14ac:dyDescent="0.25">
      <c r="B53" t="s">
        <v>115</v>
      </c>
      <c r="C53">
        <v>1375</v>
      </c>
      <c r="D53">
        <v>0.14852536576981032</v>
      </c>
      <c r="E53">
        <v>0.55367563227864314</v>
      </c>
      <c r="F53">
        <v>0.49926212707770184</v>
      </c>
      <c r="G53" s="72">
        <f t="shared" si="5"/>
        <v>0.20181488203266787</v>
      </c>
    </row>
    <row r="54" spans="2:7" x14ac:dyDescent="0.25">
      <c r="B54" t="s">
        <v>116</v>
      </c>
      <c r="C54">
        <v>1958</v>
      </c>
      <c r="D54">
        <v>0.13660738910970163</v>
      </c>
      <c r="E54">
        <v>0.4952835698365442</v>
      </c>
      <c r="F54">
        <v>0.56351148404901752</v>
      </c>
      <c r="G54" s="72">
        <f t="shared" si="5"/>
        <v>0.40054495912806537</v>
      </c>
    </row>
    <row r="55" spans="2:7" x14ac:dyDescent="0.25">
      <c r="B55" t="s">
        <v>117</v>
      </c>
      <c r="C55">
        <v>1920</v>
      </c>
      <c r="D55">
        <v>0.16672871150524879</v>
      </c>
      <c r="E55">
        <v>0.48321092785545539</v>
      </c>
      <c r="F55">
        <v>0.74037905331402243</v>
      </c>
      <c r="G55" s="72">
        <f t="shared" si="5"/>
        <v>0.33437499999999998</v>
      </c>
    </row>
    <row r="56" spans="2:7" x14ac:dyDescent="0.25">
      <c r="B56" t="s">
        <v>118</v>
      </c>
      <c r="C56">
        <v>2369</v>
      </c>
      <c r="D56">
        <v>0.16570326024187376</v>
      </c>
      <c r="E56">
        <v>0.45019223369465566</v>
      </c>
      <c r="F56">
        <v>0.76610775688185739</v>
      </c>
      <c r="G56" s="72">
        <f t="shared" si="5"/>
        <v>0.20434782608695654</v>
      </c>
    </row>
    <row r="57" spans="2:7" x14ac:dyDescent="0.25">
      <c r="B57" t="s">
        <v>119</v>
      </c>
      <c r="C57">
        <v>1115</v>
      </c>
      <c r="D57">
        <v>0.14926022876557163</v>
      </c>
      <c r="E57">
        <v>0.50087217480274704</v>
      </c>
      <c r="F57">
        <v>0.69835311836872926</v>
      </c>
      <c r="G57" s="72">
        <f t="shared" si="5"/>
        <v>0.25672454885938034</v>
      </c>
    </row>
    <row r="58" spans="2:7" x14ac:dyDescent="0.25">
      <c r="B58" t="s">
        <v>120</v>
      </c>
      <c r="C58">
        <v>1205</v>
      </c>
      <c r="D58">
        <v>0.21408957598672379</v>
      </c>
      <c r="E58">
        <v>0.56708437772515619</v>
      </c>
      <c r="F58">
        <v>0.78534156075281913</v>
      </c>
      <c r="G58" s="72">
        <f t="shared" si="5"/>
        <v>0.20341880341880342</v>
      </c>
    </row>
    <row r="59" spans="2:7" x14ac:dyDescent="0.25">
      <c r="B59" t="s">
        <v>121</v>
      </c>
      <c r="C59">
        <v>1497</v>
      </c>
      <c r="D59">
        <v>0.18824980021779744</v>
      </c>
      <c r="E59">
        <v>0.5154504713304725</v>
      </c>
      <c r="F59">
        <v>0.71783378117994134</v>
      </c>
      <c r="G59" s="72">
        <f t="shared" si="5"/>
        <v>0.20984455958549222</v>
      </c>
    </row>
    <row r="60" spans="2:7" x14ac:dyDescent="0.25">
      <c r="B60" t="s">
        <v>122</v>
      </c>
      <c r="C60">
        <v>236</v>
      </c>
      <c r="D60">
        <v>0.14858862891502725</v>
      </c>
      <c r="E60">
        <v>0.68844295096504149</v>
      </c>
      <c r="F60">
        <v>0.84316350273720109</v>
      </c>
      <c r="G60" s="72">
        <f>AO6/AQ6</f>
        <v>0.459954233409611</v>
      </c>
    </row>
    <row r="61" spans="2:7" x14ac:dyDescent="0.25">
      <c r="B61" t="s">
        <v>123</v>
      </c>
      <c r="C61">
        <v>265</v>
      </c>
      <c r="D61">
        <v>0.15439021516976545</v>
      </c>
      <c r="E61">
        <v>0.71788780823314324</v>
      </c>
      <c r="F61">
        <v>0.71301375582536963</v>
      </c>
      <c r="G61" s="72">
        <f t="shared" ref="G61:G68" si="6">AO7/AQ7</f>
        <v>0.3433628318584071</v>
      </c>
    </row>
    <row r="62" spans="2:7" x14ac:dyDescent="0.25">
      <c r="B62" t="s">
        <v>124</v>
      </c>
      <c r="C62">
        <v>333</v>
      </c>
      <c r="D62">
        <v>0.15488254422776715</v>
      </c>
      <c r="E62">
        <v>0.64595593475265267</v>
      </c>
      <c r="F62">
        <v>0.60870113119544311</v>
      </c>
      <c r="G62" s="72">
        <f t="shared" si="6"/>
        <v>0.20181488203266787</v>
      </c>
    </row>
    <row r="63" spans="2:7" x14ac:dyDescent="0.25">
      <c r="B63" t="s">
        <v>125</v>
      </c>
      <c r="C63">
        <v>364</v>
      </c>
      <c r="D63">
        <v>0.14164005069235072</v>
      </c>
      <c r="E63">
        <v>0.58142120736054237</v>
      </c>
      <c r="F63">
        <v>0.79034558410225508</v>
      </c>
      <c r="G63" s="72">
        <f t="shared" si="6"/>
        <v>0.40054495912806537</v>
      </c>
    </row>
    <row r="64" spans="2:7" x14ac:dyDescent="0.25">
      <c r="B64" t="s">
        <v>126</v>
      </c>
      <c r="C64">
        <v>778</v>
      </c>
      <c r="D64">
        <v>0.19222513972850924</v>
      </c>
      <c r="E64">
        <v>0.50718285671642849</v>
      </c>
      <c r="F64">
        <v>0.79243714283534461</v>
      </c>
      <c r="G64" s="72">
        <f t="shared" si="6"/>
        <v>0.33437499999999998</v>
      </c>
    </row>
    <row r="65" spans="2:7" x14ac:dyDescent="0.25">
      <c r="B65" t="s">
        <v>127</v>
      </c>
      <c r="C65">
        <v>582</v>
      </c>
      <c r="D65">
        <v>0.19172461729713408</v>
      </c>
      <c r="E65">
        <v>0.55153251692163352</v>
      </c>
      <c r="F65">
        <v>0.71685984089129418</v>
      </c>
      <c r="G65" s="72">
        <f t="shared" si="6"/>
        <v>0.20434782608695654</v>
      </c>
    </row>
    <row r="66" spans="2:7" x14ac:dyDescent="0.25">
      <c r="B66" t="s">
        <v>128</v>
      </c>
      <c r="C66">
        <v>714</v>
      </c>
      <c r="D66">
        <v>0.14861216938995886</v>
      </c>
      <c r="E66">
        <v>0.53508480620437771</v>
      </c>
      <c r="F66">
        <v>0.65005697109862481</v>
      </c>
      <c r="G66" s="72">
        <f t="shared" si="6"/>
        <v>0.25672454885938034</v>
      </c>
    </row>
    <row r="67" spans="2:7" x14ac:dyDescent="0.25">
      <c r="B67" t="s">
        <v>129</v>
      </c>
      <c r="C67">
        <v>357</v>
      </c>
      <c r="D67">
        <v>0.22757690210747422</v>
      </c>
      <c r="E67">
        <v>0.79602114003556301</v>
      </c>
      <c r="F67">
        <v>0.8001805707595383</v>
      </c>
      <c r="G67" s="72">
        <f t="shared" si="6"/>
        <v>0.20341880341880342</v>
      </c>
    </row>
    <row r="68" spans="2:7" ht="15.75" thickBot="1" x14ac:dyDescent="0.3">
      <c r="B68" s="5" t="s">
        <v>130</v>
      </c>
      <c r="C68" s="5">
        <v>702</v>
      </c>
      <c r="D68" s="5">
        <v>0.21730131979344536</v>
      </c>
      <c r="E68" s="5">
        <v>0.62742739392210256</v>
      </c>
      <c r="F68" s="5">
        <v>0.34966975294656077</v>
      </c>
      <c r="G68" s="73">
        <f t="shared" si="6"/>
        <v>0.20984455958549222</v>
      </c>
    </row>
    <row r="69" spans="2:7" ht="15.75" thickTop="1" x14ac:dyDescent="0.25">
      <c r="B69" t="s">
        <v>131</v>
      </c>
      <c r="C69">
        <v>253</v>
      </c>
      <c r="D69">
        <v>0.12916825650006086</v>
      </c>
      <c r="E69">
        <v>0.68368046396236892</v>
      </c>
      <c r="F69">
        <v>0.56187714129929933</v>
      </c>
    </row>
    <row r="70" spans="2:7" x14ac:dyDescent="0.25">
      <c r="B70" t="s">
        <v>132</v>
      </c>
      <c r="C70">
        <v>303</v>
      </c>
      <c r="D70">
        <v>0.13411700886880182</v>
      </c>
      <c r="E70">
        <v>0.76790111826896101</v>
      </c>
      <c r="F70">
        <v>0.46167274837707195</v>
      </c>
    </row>
    <row r="71" spans="2:7" x14ac:dyDescent="0.25">
      <c r="B71" t="s">
        <v>133</v>
      </c>
      <c r="C71">
        <v>467</v>
      </c>
      <c r="D71">
        <v>6.7582129539175431E-2</v>
      </c>
      <c r="E71">
        <v>0.42006420547022039</v>
      </c>
      <c r="F71">
        <v>0.52372926668153852</v>
      </c>
    </row>
    <row r="72" spans="2:7" x14ac:dyDescent="0.25">
      <c r="B72" t="s">
        <v>134</v>
      </c>
      <c r="C72">
        <v>727</v>
      </c>
      <c r="D72">
        <v>0.19743965775998698</v>
      </c>
      <c r="E72">
        <v>0.45439392304284176</v>
      </c>
      <c r="F72">
        <v>0.78119044987397657</v>
      </c>
    </row>
    <row r="73" spans="2:7" x14ac:dyDescent="0.25">
      <c r="B73" t="s">
        <v>135</v>
      </c>
      <c r="C73">
        <v>1085</v>
      </c>
      <c r="D73">
        <v>0.11509381831920532</v>
      </c>
      <c r="E73">
        <v>0.36456692887822434</v>
      </c>
      <c r="F73">
        <v>0.6338951250160334</v>
      </c>
    </row>
    <row r="74" spans="2:7" x14ac:dyDescent="0.25">
      <c r="B74" t="s">
        <v>136</v>
      </c>
      <c r="C74">
        <v>750</v>
      </c>
      <c r="D74">
        <v>6.4370140343924354E-2</v>
      </c>
      <c r="E74">
        <v>0.506336369479505</v>
      </c>
      <c r="F74">
        <v>0.6248789178983446</v>
      </c>
    </row>
    <row r="75" spans="2:7" x14ac:dyDescent="0.25">
      <c r="B75" t="s">
        <v>137</v>
      </c>
      <c r="C75">
        <v>556</v>
      </c>
      <c r="D75">
        <v>0.11786578330832678</v>
      </c>
      <c r="E75">
        <v>0.55199280610676194</v>
      </c>
      <c r="F75">
        <v>0.6544466229149265</v>
      </c>
    </row>
    <row r="76" spans="2:7" x14ac:dyDescent="0.25">
      <c r="B76" t="s">
        <v>138</v>
      </c>
      <c r="C76">
        <v>1782</v>
      </c>
      <c r="D76">
        <v>9.8428731762065083E-2</v>
      </c>
      <c r="E76">
        <v>0.12289562289562289</v>
      </c>
      <c r="F76">
        <v>0.35072951739618408</v>
      </c>
    </row>
    <row r="77" spans="2:7" x14ac:dyDescent="0.25">
      <c r="B77" t="s">
        <v>139</v>
      </c>
      <c r="C77">
        <v>161</v>
      </c>
      <c r="D77">
        <v>0.14623602354748649</v>
      </c>
      <c r="E77">
        <v>0</v>
      </c>
      <c r="F77">
        <v>0</v>
      </c>
    </row>
    <row r="78" spans="2:7" x14ac:dyDescent="0.25">
      <c r="B78" t="s">
        <v>140</v>
      </c>
      <c r="C78">
        <v>253</v>
      </c>
      <c r="D78">
        <v>0.12916825650006086</v>
      </c>
      <c r="E78">
        <v>0.68368046396236892</v>
      </c>
      <c r="F78">
        <v>0.56187714129929933</v>
      </c>
    </row>
    <row r="79" spans="2:7" x14ac:dyDescent="0.25">
      <c r="B79" t="s">
        <v>141</v>
      </c>
      <c r="C79">
        <v>303</v>
      </c>
      <c r="D79">
        <v>0.13411700886880182</v>
      </c>
      <c r="E79">
        <v>0.76790111826896101</v>
      </c>
      <c r="F79">
        <v>0.46167274837707195</v>
      </c>
    </row>
    <row r="80" spans="2:7" x14ac:dyDescent="0.25">
      <c r="B80" t="s">
        <v>142</v>
      </c>
      <c r="C80">
        <v>467</v>
      </c>
      <c r="D80">
        <v>6.7582129539175431E-2</v>
      </c>
      <c r="E80">
        <v>0.42006420547022039</v>
      </c>
      <c r="F80">
        <v>0.52372926668153852</v>
      </c>
    </row>
    <row r="81" spans="2:6" x14ac:dyDescent="0.25">
      <c r="B81" t="s">
        <v>143</v>
      </c>
      <c r="C81">
        <v>727</v>
      </c>
      <c r="D81">
        <v>0.19743965775998698</v>
      </c>
      <c r="E81">
        <v>0.45439392304284176</v>
      </c>
      <c r="F81">
        <v>0.78119044987397657</v>
      </c>
    </row>
    <row r="82" spans="2:6" x14ac:dyDescent="0.25">
      <c r="B82" t="s">
        <v>144</v>
      </c>
      <c r="C82">
        <v>1085</v>
      </c>
      <c r="D82">
        <v>0.11509381831920532</v>
      </c>
      <c r="E82">
        <v>0.36456692887822434</v>
      </c>
      <c r="F82">
        <v>0.6338951250160334</v>
      </c>
    </row>
    <row r="83" spans="2:6" x14ac:dyDescent="0.25">
      <c r="B83" t="s">
        <v>145</v>
      </c>
      <c r="C83">
        <v>750</v>
      </c>
      <c r="D83">
        <v>6.4370140343924354E-2</v>
      </c>
      <c r="E83">
        <v>0.506336369479505</v>
      </c>
      <c r="F83">
        <v>0.6248789178983446</v>
      </c>
    </row>
    <row r="84" spans="2:6" x14ac:dyDescent="0.25">
      <c r="B84" t="s">
        <v>146</v>
      </c>
      <c r="C84">
        <v>556</v>
      </c>
      <c r="D84">
        <v>0.11786578330832678</v>
      </c>
      <c r="E84">
        <v>0.55199280610676194</v>
      </c>
      <c r="F84">
        <v>0.6544466229149265</v>
      </c>
    </row>
    <row r="85" spans="2:6" x14ac:dyDescent="0.25">
      <c r="B85" t="s">
        <v>147</v>
      </c>
      <c r="C85">
        <v>1782</v>
      </c>
      <c r="D85">
        <v>9.8428731762065083E-2</v>
      </c>
      <c r="E85">
        <v>0.12289562289562289</v>
      </c>
      <c r="F85">
        <v>0.35072951739618408</v>
      </c>
    </row>
    <row r="86" spans="2:6" x14ac:dyDescent="0.25">
      <c r="B86" t="s">
        <v>148</v>
      </c>
      <c r="C86">
        <v>161</v>
      </c>
      <c r="D86">
        <v>0.14623602354748649</v>
      </c>
      <c r="E86">
        <v>0</v>
      </c>
      <c r="F86">
        <v>0</v>
      </c>
    </row>
    <row r="87" spans="2:6" x14ac:dyDescent="0.25">
      <c r="B87" t="s">
        <v>149</v>
      </c>
      <c r="C87">
        <v>253</v>
      </c>
      <c r="D87">
        <v>0.12916825650006086</v>
      </c>
      <c r="E87">
        <v>0.68368046396236892</v>
      </c>
      <c r="F87">
        <v>0.56187714129929933</v>
      </c>
    </row>
    <row r="88" spans="2:6" x14ac:dyDescent="0.25">
      <c r="B88" t="s">
        <v>150</v>
      </c>
      <c r="C88">
        <v>303</v>
      </c>
      <c r="D88">
        <v>0.13411700886880182</v>
      </c>
      <c r="E88">
        <v>0.76790111826896101</v>
      </c>
      <c r="F88">
        <v>0.46167274837707195</v>
      </c>
    </row>
    <row r="89" spans="2:6" x14ac:dyDescent="0.25">
      <c r="B89" t="s">
        <v>151</v>
      </c>
      <c r="C89">
        <v>467</v>
      </c>
      <c r="D89">
        <v>6.7582129539175431E-2</v>
      </c>
      <c r="E89">
        <v>0.42006420547022039</v>
      </c>
      <c r="F89">
        <v>0.52372926668153852</v>
      </c>
    </row>
    <row r="90" spans="2:6" x14ac:dyDescent="0.25">
      <c r="B90" t="s">
        <v>152</v>
      </c>
      <c r="C90">
        <v>727</v>
      </c>
      <c r="D90">
        <v>0.19743965775998698</v>
      </c>
      <c r="E90">
        <v>0.45439392304284176</v>
      </c>
      <c r="F90">
        <v>0.78119044987397657</v>
      </c>
    </row>
    <row r="91" spans="2:6" x14ac:dyDescent="0.25">
      <c r="B91" t="s">
        <v>153</v>
      </c>
      <c r="C91">
        <v>1085</v>
      </c>
      <c r="D91">
        <v>0.11509381831920532</v>
      </c>
      <c r="E91">
        <v>0.36456692887822434</v>
      </c>
      <c r="F91">
        <v>0.6338951250160334</v>
      </c>
    </row>
    <row r="92" spans="2:6" x14ac:dyDescent="0.25">
      <c r="B92" t="s">
        <v>154</v>
      </c>
      <c r="C92">
        <v>750</v>
      </c>
      <c r="D92">
        <v>6.4370140343924354E-2</v>
      </c>
      <c r="E92">
        <v>0.506336369479505</v>
      </c>
      <c r="F92">
        <v>0.6248789178983446</v>
      </c>
    </row>
    <row r="93" spans="2:6" x14ac:dyDescent="0.25">
      <c r="B93" t="s">
        <v>155</v>
      </c>
      <c r="C93">
        <v>556</v>
      </c>
      <c r="D93">
        <v>0.11786578330832678</v>
      </c>
      <c r="E93">
        <v>0.55199280610676194</v>
      </c>
      <c r="F93">
        <v>0.6544466229149265</v>
      </c>
    </row>
    <row r="94" spans="2:6" x14ac:dyDescent="0.25">
      <c r="B94" t="s">
        <v>156</v>
      </c>
      <c r="C94">
        <v>1782</v>
      </c>
      <c r="D94">
        <v>9.8428731762065083E-2</v>
      </c>
      <c r="E94">
        <v>0.12289562289562289</v>
      </c>
      <c r="F94">
        <v>0.35072951739618408</v>
      </c>
    </row>
    <row r="95" spans="2:6" x14ac:dyDescent="0.25">
      <c r="B95" t="s">
        <v>157</v>
      </c>
      <c r="C95">
        <v>161</v>
      </c>
      <c r="D95">
        <v>0.14623602354748649</v>
      </c>
      <c r="E95">
        <v>0</v>
      </c>
      <c r="F95">
        <v>0</v>
      </c>
    </row>
    <row r="96" spans="2:6" x14ac:dyDescent="0.25">
      <c r="B96" t="s">
        <v>158</v>
      </c>
      <c r="C96">
        <v>253</v>
      </c>
      <c r="D96">
        <v>0.12916825650006086</v>
      </c>
      <c r="E96">
        <v>0.68368046396236892</v>
      </c>
      <c r="F96">
        <v>0.56187714129929933</v>
      </c>
    </row>
    <row r="97" spans="2:6" x14ac:dyDescent="0.25">
      <c r="B97" t="s">
        <v>159</v>
      </c>
      <c r="C97">
        <v>303</v>
      </c>
      <c r="D97">
        <v>0.13411700886880182</v>
      </c>
      <c r="E97">
        <v>0.76790111826896101</v>
      </c>
      <c r="F97">
        <v>0.46167274837707195</v>
      </c>
    </row>
    <row r="98" spans="2:6" x14ac:dyDescent="0.25">
      <c r="B98" t="s">
        <v>160</v>
      </c>
      <c r="C98">
        <v>467</v>
      </c>
      <c r="D98">
        <v>6.7582129539175431E-2</v>
      </c>
      <c r="E98">
        <v>0.42006420547022039</v>
      </c>
      <c r="F98">
        <v>0.52372926668153852</v>
      </c>
    </row>
    <row r="99" spans="2:6" x14ac:dyDescent="0.25">
      <c r="B99" t="s">
        <v>161</v>
      </c>
      <c r="C99">
        <v>727</v>
      </c>
      <c r="D99">
        <v>0.19743965775998698</v>
      </c>
      <c r="E99">
        <v>0.45439392304284176</v>
      </c>
      <c r="F99">
        <v>0.78119044987397657</v>
      </c>
    </row>
    <row r="100" spans="2:6" x14ac:dyDescent="0.25">
      <c r="B100" t="s">
        <v>162</v>
      </c>
      <c r="C100">
        <v>1085</v>
      </c>
      <c r="D100">
        <v>0.11509381831920532</v>
      </c>
      <c r="E100">
        <v>0.36456692887822434</v>
      </c>
      <c r="F100">
        <v>0.6338951250160334</v>
      </c>
    </row>
    <row r="101" spans="2:6" x14ac:dyDescent="0.25">
      <c r="B101" t="s">
        <v>163</v>
      </c>
      <c r="C101">
        <v>750</v>
      </c>
      <c r="D101">
        <v>6.4370140343924354E-2</v>
      </c>
      <c r="E101">
        <v>0.506336369479505</v>
      </c>
      <c r="F101">
        <v>0.6248789178983446</v>
      </c>
    </row>
    <row r="102" spans="2:6" x14ac:dyDescent="0.25">
      <c r="B102" t="s">
        <v>164</v>
      </c>
      <c r="C102">
        <v>556</v>
      </c>
      <c r="D102">
        <v>0.11786578330832678</v>
      </c>
      <c r="E102">
        <v>0.55199280610676194</v>
      </c>
      <c r="F102">
        <v>0.6544466229149265</v>
      </c>
    </row>
    <row r="103" spans="2:6" x14ac:dyDescent="0.25">
      <c r="B103" t="s">
        <v>165</v>
      </c>
      <c r="C103">
        <v>1782</v>
      </c>
      <c r="D103">
        <v>9.8428731762065083E-2</v>
      </c>
      <c r="E103">
        <v>0.12289562289562289</v>
      </c>
      <c r="F103">
        <v>0.35072951739618408</v>
      </c>
    </row>
    <row r="104" spans="2:6" x14ac:dyDescent="0.25">
      <c r="B104" t="s">
        <v>166</v>
      </c>
      <c r="C104">
        <v>161</v>
      </c>
      <c r="D104">
        <v>0.14623602354748649</v>
      </c>
      <c r="E104">
        <v>0</v>
      </c>
      <c r="F104">
        <v>0</v>
      </c>
    </row>
    <row r="105" spans="2:6" x14ac:dyDescent="0.25">
      <c r="B105" t="s">
        <v>167</v>
      </c>
      <c r="C105">
        <v>757</v>
      </c>
      <c r="D105">
        <v>0.13243580794264692</v>
      </c>
      <c r="E105">
        <v>0.67757758702009241</v>
      </c>
      <c r="F105">
        <v>0.64069427412508251</v>
      </c>
    </row>
    <row r="106" spans="2:6" x14ac:dyDescent="0.25">
      <c r="B106" t="s">
        <v>168</v>
      </c>
      <c r="C106">
        <v>654</v>
      </c>
      <c r="D106">
        <v>0.170375434489828</v>
      </c>
      <c r="E106">
        <v>0.61508229879232557</v>
      </c>
      <c r="F106">
        <v>0.74129321566290651</v>
      </c>
    </row>
    <row r="107" spans="2:6" x14ac:dyDescent="0.25">
      <c r="B107" t="s">
        <v>169</v>
      </c>
      <c r="C107">
        <v>729</v>
      </c>
      <c r="D107">
        <v>0.14154645188914455</v>
      </c>
      <c r="E107">
        <v>0.76938635525656029</v>
      </c>
      <c r="F107">
        <v>0.60034281789827393</v>
      </c>
    </row>
    <row r="108" spans="2:6" x14ac:dyDescent="0.25">
      <c r="B108" t="s">
        <v>170</v>
      </c>
      <c r="C108">
        <v>6083</v>
      </c>
      <c r="D108">
        <v>9.7095534179406362E-2</v>
      </c>
      <c r="E108">
        <v>0.26650027074663335</v>
      </c>
      <c r="F108">
        <v>0.37066232787369391</v>
      </c>
    </row>
    <row r="109" spans="2:6" x14ac:dyDescent="0.25">
      <c r="B109" t="s">
        <v>171</v>
      </c>
      <c r="C109">
        <v>993</v>
      </c>
      <c r="D109">
        <v>0.16657010785400136</v>
      </c>
      <c r="E109">
        <v>0.53160383529339539</v>
      </c>
      <c r="F109">
        <v>0.71779593204574799</v>
      </c>
    </row>
    <row r="110" spans="2:6" x14ac:dyDescent="0.25">
      <c r="B110" t="s">
        <v>172</v>
      </c>
      <c r="C110">
        <v>709</v>
      </c>
      <c r="D110">
        <v>0.17611351616193446</v>
      </c>
      <c r="E110">
        <v>0.48896611104399168</v>
      </c>
      <c r="F110">
        <v>0.8468333016600128</v>
      </c>
    </row>
    <row r="111" spans="2:6" x14ac:dyDescent="0.25">
      <c r="B111" t="s">
        <v>173</v>
      </c>
      <c r="C111">
        <v>1588</v>
      </c>
      <c r="D111">
        <v>0.14204558828916453</v>
      </c>
      <c r="E111">
        <v>0.43477222184796299</v>
      </c>
      <c r="F111">
        <v>0.5744457931077156</v>
      </c>
    </row>
    <row r="112" spans="2:6" x14ac:dyDescent="0.25">
      <c r="B112" t="s">
        <v>174</v>
      </c>
      <c r="C112">
        <v>4069</v>
      </c>
      <c r="D112">
        <v>0.13282872722440214</v>
      </c>
      <c r="E112">
        <v>0.26706528259337342</v>
      </c>
      <c r="F112">
        <v>0.40331553577612383</v>
      </c>
    </row>
    <row r="113" spans="2:6" x14ac:dyDescent="0.25">
      <c r="B113" t="s">
        <v>175</v>
      </c>
      <c r="C113">
        <v>796</v>
      </c>
      <c r="D113">
        <v>0.19750356227975924</v>
      </c>
      <c r="E113">
        <v>0.7167138131816736</v>
      </c>
      <c r="F113">
        <v>0.86055452759031104</v>
      </c>
    </row>
    <row r="114" spans="2:6" x14ac:dyDescent="0.25">
      <c r="B114" t="s">
        <v>176</v>
      </c>
      <c r="C114">
        <v>1258</v>
      </c>
      <c r="D114">
        <v>0.13830297336826353</v>
      </c>
      <c r="E114">
        <v>0.52383535403417558</v>
      </c>
      <c r="F114">
        <v>0.33672848090078145</v>
      </c>
    </row>
    <row r="115" spans="2:6" x14ac:dyDescent="0.25">
      <c r="B115" t="s">
        <v>177</v>
      </c>
      <c r="C115">
        <v>1441</v>
      </c>
      <c r="D115">
        <v>0.13518434873876925</v>
      </c>
      <c r="E115">
        <v>0.50413902506043629</v>
      </c>
      <c r="F115">
        <v>0.33817054033297173</v>
      </c>
    </row>
    <row r="116" spans="2:6" x14ac:dyDescent="0.25">
      <c r="B116" t="s">
        <v>178</v>
      </c>
      <c r="C116">
        <v>1819</v>
      </c>
      <c r="D116">
        <v>0.14122202634697745</v>
      </c>
      <c r="E116">
        <v>0.46717243732375441</v>
      </c>
      <c r="F116">
        <v>0.35281280896613332</v>
      </c>
    </row>
    <row r="117" spans="2:6" x14ac:dyDescent="0.25">
      <c r="B117" t="s">
        <v>179</v>
      </c>
      <c r="C117">
        <v>1895</v>
      </c>
      <c r="D117">
        <v>0.15605860840909835</v>
      </c>
      <c r="E117">
        <v>0.44449033981128389</v>
      </c>
      <c r="F117">
        <v>0.42991771765948056</v>
      </c>
    </row>
    <row r="118" spans="2:6" x14ac:dyDescent="0.25">
      <c r="B118" t="s">
        <v>180</v>
      </c>
      <c r="C118">
        <v>2625</v>
      </c>
      <c r="D118">
        <v>0.14460384374940249</v>
      </c>
      <c r="E118">
        <v>0.39501319887128328</v>
      </c>
      <c r="F118">
        <v>0.4906127374763517</v>
      </c>
    </row>
    <row r="119" spans="2:6" x14ac:dyDescent="0.25">
      <c r="B119" t="s">
        <v>181</v>
      </c>
      <c r="C119">
        <v>2997</v>
      </c>
      <c r="D119">
        <v>0.13020479017290817</v>
      </c>
      <c r="E119">
        <v>0.36257405647762531</v>
      </c>
      <c r="F119">
        <v>0.5873789862133032</v>
      </c>
    </row>
    <row r="120" spans="2:6" x14ac:dyDescent="0.25">
      <c r="B120" t="s">
        <v>182</v>
      </c>
      <c r="C120">
        <v>3232</v>
      </c>
      <c r="D120">
        <v>0.13141302730263252</v>
      </c>
      <c r="E120">
        <v>0.41884758709886899</v>
      </c>
      <c r="F120">
        <v>0.48994820309156706</v>
      </c>
    </row>
    <row r="121" spans="2:6" x14ac:dyDescent="0.25">
      <c r="B121" t="s">
        <v>183</v>
      </c>
      <c r="C121">
        <v>4714</v>
      </c>
      <c r="D121">
        <v>0.18101018586353035</v>
      </c>
      <c r="E121">
        <v>0.35525773359551599</v>
      </c>
      <c r="F121">
        <v>0.37111735646380933</v>
      </c>
    </row>
    <row r="122" spans="2:6" x14ac:dyDescent="0.25">
      <c r="B122" t="s">
        <v>184</v>
      </c>
      <c r="C122">
        <v>2836</v>
      </c>
      <c r="D122">
        <v>0.16409850453344654</v>
      </c>
      <c r="E122">
        <v>0.35629431524827276</v>
      </c>
      <c r="F122">
        <v>0.42975487189406281</v>
      </c>
    </row>
    <row r="123" spans="2:6" x14ac:dyDescent="0.25">
      <c r="B123" t="s">
        <v>185</v>
      </c>
      <c r="C123">
        <v>752</v>
      </c>
      <c r="D123">
        <v>0.13596269279167322</v>
      </c>
      <c r="E123">
        <v>0.57365083537316985</v>
      </c>
      <c r="F123">
        <v>0.44550041538586438</v>
      </c>
    </row>
    <row r="124" spans="2:6" x14ac:dyDescent="0.25">
      <c r="B124" t="s">
        <v>186</v>
      </c>
      <c r="C124">
        <v>1198</v>
      </c>
      <c r="D124">
        <v>0.14172174103603527</v>
      </c>
      <c r="E124">
        <v>0.52573449413139761</v>
      </c>
      <c r="F124">
        <v>0.47260844100936578</v>
      </c>
    </row>
    <row r="125" spans="2:6" x14ac:dyDescent="0.25">
      <c r="B125" t="s">
        <v>187</v>
      </c>
      <c r="C125">
        <v>1274</v>
      </c>
      <c r="D125">
        <v>0.14328048341353311</v>
      </c>
      <c r="E125">
        <v>0.47403831895443893</v>
      </c>
      <c r="F125">
        <v>0.34838264022898086</v>
      </c>
    </row>
    <row r="126" spans="2:6" x14ac:dyDescent="0.25">
      <c r="B126" t="s">
        <v>188</v>
      </c>
      <c r="C126">
        <v>2563</v>
      </c>
      <c r="D126">
        <v>0.12624299104112299</v>
      </c>
      <c r="E126">
        <v>0.36419532951891442</v>
      </c>
      <c r="F126">
        <v>0.37477446042184043</v>
      </c>
    </row>
    <row r="127" spans="2:6" x14ac:dyDescent="0.25">
      <c r="B127" t="s">
        <v>189</v>
      </c>
      <c r="C127">
        <v>1275</v>
      </c>
      <c r="D127">
        <v>0.15129331532966037</v>
      </c>
      <c r="E127">
        <v>0.43296147274138486</v>
      </c>
      <c r="F127">
        <v>0.60036671069687864</v>
      </c>
    </row>
    <row r="128" spans="2:6" x14ac:dyDescent="0.25">
      <c r="B128" t="s">
        <v>190</v>
      </c>
      <c r="C128">
        <v>1140</v>
      </c>
      <c r="D128">
        <v>0.17114942712219869</v>
      </c>
      <c r="E128">
        <v>0.5319527104759697</v>
      </c>
      <c r="F128">
        <v>0.64678735678014043</v>
      </c>
    </row>
    <row r="129" spans="2:6" x14ac:dyDescent="0.25">
      <c r="B129" t="s">
        <v>191</v>
      </c>
      <c r="C129">
        <v>1223</v>
      </c>
      <c r="D129">
        <v>0.13379368937724107</v>
      </c>
      <c r="E129">
        <v>0.49004143044182791</v>
      </c>
      <c r="F129">
        <v>0.53290795935094692</v>
      </c>
    </row>
    <row r="130" spans="2:6" x14ac:dyDescent="0.25">
      <c r="B130" t="s">
        <v>192</v>
      </c>
      <c r="C130">
        <v>2971</v>
      </c>
      <c r="D130">
        <v>0.15182253755019445</v>
      </c>
      <c r="E130">
        <v>0.40851272934445487</v>
      </c>
      <c r="F130">
        <v>0.28130925639593324</v>
      </c>
    </row>
    <row r="131" spans="2:6" x14ac:dyDescent="0.25">
      <c r="B131" t="s">
        <v>193</v>
      </c>
      <c r="C131">
        <v>1643</v>
      </c>
      <c r="D131">
        <v>0.13886854883254826</v>
      </c>
      <c r="E131">
        <v>0.30759080932459831</v>
      </c>
      <c r="F131">
        <v>0.38917758158861071</v>
      </c>
    </row>
    <row r="132" spans="2:6" x14ac:dyDescent="0.25">
      <c r="B132" t="s">
        <v>194</v>
      </c>
      <c r="C132">
        <v>1220</v>
      </c>
      <c r="D132">
        <v>8.7537577081228349E-2</v>
      </c>
      <c r="E132">
        <v>0.29680240502869637</v>
      </c>
      <c r="F132">
        <v>0.24432905165345722</v>
      </c>
    </row>
    <row r="133" spans="2:6" x14ac:dyDescent="0.25">
      <c r="B133" t="s">
        <v>195</v>
      </c>
      <c r="C133">
        <v>393</v>
      </c>
      <c r="D133">
        <v>0.13082615486622257</v>
      </c>
      <c r="E133">
        <v>0.64812005034903097</v>
      </c>
      <c r="F133">
        <v>0.50096352265401167</v>
      </c>
    </row>
    <row r="134" spans="2:6" x14ac:dyDescent="0.25">
      <c r="B134" t="s">
        <v>196</v>
      </c>
      <c r="C134">
        <v>1043</v>
      </c>
      <c r="D134">
        <v>0.18106120968256195</v>
      </c>
      <c r="E134">
        <v>0.49325221267070041</v>
      </c>
      <c r="F134">
        <v>0.44612831858407082</v>
      </c>
    </row>
    <row r="135" spans="2:6" x14ac:dyDescent="0.25">
      <c r="B135" t="s">
        <v>197</v>
      </c>
      <c r="C135">
        <v>857</v>
      </c>
      <c r="D135">
        <v>0.15878438502600148</v>
      </c>
      <c r="E135">
        <v>0.66835461449162104</v>
      </c>
      <c r="F135">
        <v>0.41592849347331323</v>
      </c>
    </row>
    <row r="136" spans="2:6" x14ac:dyDescent="0.25">
      <c r="B136" t="s">
        <v>198</v>
      </c>
      <c r="C136">
        <v>1433</v>
      </c>
      <c r="D136">
        <v>0.1731594741032986</v>
      </c>
      <c r="E136">
        <v>0.56538102950513125</v>
      </c>
      <c r="F136">
        <v>0.52536121017435611</v>
      </c>
    </row>
    <row r="137" spans="2:6" x14ac:dyDescent="0.25">
      <c r="B137" t="s">
        <v>199</v>
      </c>
      <c r="C137">
        <v>829</v>
      </c>
      <c r="D137">
        <v>0.17374890295488843</v>
      </c>
      <c r="E137">
        <v>0.41130508915288888</v>
      </c>
      <c r="F137">
        <v>0.7415768912547307</v>
      </c>
    </row>
    <row r="138" spans="2:6" x14ac:dyDescent="0.25">
      <c r="B138" t="s">
        <v>200</v>
      </c>
      <c r="C138">
        <v>762</v>
      </c>
      <c r="D138">
        <v>0.12604254755411515</v>
      </c>
      <c r="E138">
        <v>0.59568911886727338</v>
      </c>
      <c r="F138">
        <v>0.62832531519080292</v>
      </c>
    </row>
    <row r="139" spans="2:6" x14ac:dyDescent="0.25">
      <c r="B139" t="s">
        <v>201</v>
      </c>
      <c r="C139">
        <v>2553</v>
      </c>
      <c r="D139">
        <v>0.16398412214499289</v>
      </c>
      <c r="E139">
        <v>0.43402799558305794</v>
      </c>
      <c r="F139">
        <v>0.53765277350495555</v>
      </c>
    </row>
    <row r="140" spans="2:6" x14ac:dyDescent="0.25">
      <c r="B140" t="s">
        <v>202</v>
      </c>
      <c r="C140">
        <v>1735</v>
      </c>
      <c r="D140">
        <v>0.13618897050175341</v>
      </c>
      <c r="E140">
        <v>0.42121891343793361</v>
      </c>
      <c r="F140">
        <v>0.47250506991140995</v>
      </c>
    </row>
    <row r="141" spans="2:6" x14ac:dyDescent="0.25">
      <c r="B141" t="s">
        <v>203</v>
      </c>
      <c r="C141">
        <v>584</v>
      </c>
      <c r="D141">
        <v>0.12926987200459192</v>
      </c>
      <c r="E141">
        <v>0.64839433455346518</v>
      </c>
      <c r="F141">
        <v>0.68578080796970808</v>
      </c>
    </row>
    <row r="142" spans="2:6" x14ac:dyDescent="0.25">
      <c r="B142" t="s">
        <v>204</v>
      </c>
      <c r="C142">
        <v>808</v>
      </c>
      <c r="D142">
        <v>0.12853642073106014</v>
      </c>
      <c r="E142">
        <v>0.60709081331012593</v>
      </c>
      <c r="F142">
        <v>0.55173905150917446</v>
      </c>
    </row>
    <row r="143" spans="2:6" x14ac:dyDescent="0.25">
      <c r="B143" t="s">
        <v>205</v>
      </c>
      <c r="C143">
        <v>827</v>
      </c>
      <c r="D143">
        <v>0.11671146979461586</v>
      </c>
      <c r="E143">
        <v>0.56497548976689038</v>
      </c>
      <c r="F143">
        <v>0.68453805232726173</v>
      </c>
    </row>
    <row r="144" spans="2:6" x14ac:dyDescent="0.25">
      <c r="B144" t="s">
        <v>206</v>
      </c>
      <c r="C144">
        <v>905</v>
      </c>
      <c r="D144">
        <v>0.16424734650406253</v>
      </c>
      <c r="E144">
        <v>0.47126501714489594</v>
      </c>
      <c r="F144">
        <v>0.75954569976129904</v>
      </c>
    </row>
    <row r="145" spans="2:6" x14ac:dyDescent="0.25">
      <c r="B145" t="s">
        <v>207</v>
      </c>
      <c r="C145">
        <v>1269</v>
      </c>
      <c r="D145">
        <v>0.13964132214553154</v>
      </c>
      <c r="E145">
        <v>0.42548249808608307</v>
      </c>
      <c r="F145">
        <v>0.62947515158807554</v>
      </c>
    </row>
    <row r="146" spans="2:6" x14ac:dyDescent="0.25">
      <c r="B146" t="s">
        <v>208</v>
      </c>
      <c r="C146">
        <v>2069</v>
      </c>
      <c r="D146">
        <v>0.16663627926690186</v>
      </c>
      <c r="E146">
        <v>0.30489965347203057</v>
      </c>
      <c r="F146">
        <v>0.60783371702893463</v>
      </c>
    </row>
    <row r="147" spans="2:6" x14ac:dyDescent="0.25">
      <c r="B147" t="s">
        <v>209</v>
      </c>
      <c r="C147">
        <v>875</v>
      </c>
      <c r="D147">
        <v>0.15947327590992499</v>
      </c>
      <c r="E147">
        <v>0.5349675965907762</v>
      </c>
      <c r="F147">
        <v>0.67961888285826544</v>
      </c>
    </row>
    <row r="148" spans="2:6" x14ac:dyDescent="0.25">
      <c r="B148" t="s">
        <v>210</v>
      </c>
      <c r="C148">
        <v>873</v>
      </c>
      <c r="D148">
        <v>0.17710361595702465</v>
      </c>
      <c r="E148">
        <v>0.52666826097821307</v>
      </c>
      <c r="F148">
        <v>0.54864106344544905</v>
      </c>
    </row>
    <row r="149" spans="2:6" x14ac:dyDescent="0.25">
      <c r="B149" t="s">
        <v>211</v>
      </c>
      <c r="C149">
        <v>863</v>
      </c>
      <c r="D149">
        <v>0.18875025329482797</v>
      </c>
      <c r="E149">
        <v>0.52333030892823029</v>
      </c>
      <c r="F149">
        <v>0.58819096827873674</v>
      </c>
    </row>
    <row r="150" spans="2:6" x14ac:dyDescent="0.25">
      <c r="B150" t="s">
        <v>212</v>
      </c>
      <c r="C150">
        <v>1704</v>
      </c>
      <c r="D150">
        <v>0.1292421545021824</v>
      </c>
      <c r="E150">
        <v>0.51098265573257406</v>
      </c>
      <c r="F150">
        <v>0.42604944284476354</v>
      </c>
    </row>
    <row r="151" spans="2:6" x14ac:dyDescent="0.25">
      <c r="B151" t="s">
        <v>213</v>
      </c>
      <c r="C151">
        <v>1999</v>
      </c>
      <c r="D151">
        <v>0.14918491806034564</v>
      </c>
      <c r="E151">
        <v>0.53489131419627933</v>
      </c>
      <c r="F151">
        <v>0.48917019446830218</v>
      </c>
    </row>
    <row r="152" spans="2:6" x14ac:dyDescent="0.25">
      <c r="B152" t="s">
        <v>214</v>
      </c>
      <c r="C152">
        <v>2303</v>
      </c>
      <c r="D152">
        <v>0.16590796129917382</v>
      </c>
      <c r="E152">
        <v>0.49801006198062481</v>
      </c>
      <c r="F152">
        <v>0.54365697771744448</v>
      </c>
    </row>
    <row r="153" spans="2:6" x14ac:dyDescent="0.25">
      <c r="B153" t="s">
        <v>215</v>
      </c>
      <c r="C153">
        <v>2726</v>
      </c>
      <c r="D153">
        <v>0.16399811242711362</v>
      </c>
      <c r="E153">
        <v>0.49410836311244655</v>
      </c>
      <c r="F153">
        <v>0.66358404070526111</v>
      </c>
    </row>
    <row r="154" spans="2:6" x14ac:dyDescent="0.25">
      <c r="B154" t="s">
        <v>216</v>
      </c>
      <c r="C154">
        <v>3173</v>
      </c>
      <c r="D154">
        <v>0.16920737048628356</v>
      </c>
      <c r="E154">
        <v>0.42922955997628054</v>
      </c>
      <c r="F154">
        <v>0.70449152055745556</v>
      </c>
    </row>
    <row r="155" spans="2:6" x14ac:dyDescent="0.25">
      <c r="B155" t="s">
        <v>217</v>
      </c>
      <c r="C155">
        <v>3115</v>
      </c>
      <c r="D155">
        <v>0.15318370944081289</v>
      </c>
      <c r="E155">
        <v>0.39167959547812331</v>
      </c>
      <c r="F155">
        <v>0.77200662655270047</v>
      </c>
    </row>
    <row r="156" spans="2:6" x14ac:dyDescent="0.25">
      <c r="B156" t="s">
        <v>218</v>
      </c>
      <c r="C156">
        <v>1974</v>
      </c>
      <c r="D156">
        <v>0.14590199409097254</v>
      </c>
      <c r="E156">
        <v>0.47539508597907798</v>
      </c>
      <c r="F156">
        <v>0.73272788307168102</v>
      </c>
    </row>
    <row r="157" spans="2:6" x14ac:dyDescent="0.25">
      <c r="B157" t="s">
        <v>219</v>
      </c>
      <c r="C157">
        <v>1657</v>
      </c>
      <c r="D157">
        <v>0.21888170867777332</v>
      </c>
      <c r="E157">
        <v>0.48327512431153619</v>
      </c>
      <c r="F157">
        <v>0.54997827837195834</v>
      </c>
    </row>
    <row r="158" spans="2:6" x14ac:dyDescent="0.25">
      <c r="B158" t="s">
        <v>220</v>
      </c>
      <c r="C158">
        <v>2087</v>
      </c>
      <c r="D158">
        <v>0.18726523362874453</v>
      </c>
      <c r="E158">
        <v>0.3866251905230349</v>
      </c>
      <c r="F158">
        <v>0.49053212750350345</v>
      </c>
    </row>
    <row r="159" spans="2:6" x14ac:dyDescent="0.25">
      <c r="B159" t="s">
        <v>221</v>
      </c>
      <c r="C159">
        <v>1589</v>
      </c>
      <c r="D159">
        <v>0.12331623280178507</v>
      </c>
      <c r="E159">
        <v>0.65665021499990572</v>
      </c>
      <c r="F159">
        <v>0.43352157112373474</v>
      </c>
    </row>
    <row r="160" spans="2:6" x14ac:dyDescent="0.25">
      <c r="B160" t="s">
        <v>222</v>
      </c>
      <c r="C160">
        <v>2781</v>
      </c>
      <c r="D160">
        <v>0.12970935055965874</v>
      </c>
      <c r="E160">
        <v>0.54386400056618422</v>
      </c>
      <c r="F160">
        <v>0.37385241867993241</v>
      </c>
    </row>
    <row r="161" spans="2:6" x14ac:dyDescent="0.25">
      <c r="B161" t="s">
        <v>223</v>
      </c>
      <c r="C161">
        <v>2811</v>
      </c>
      <c r="D161">
        <v>0.12499248999099068</v>
      </c>
      <c r="E161">
        <v>0.49231126171520778</v>
      </c>
      <c r="F161">
        <v>0.35146738657699833</v>
      </c>
    </row>
    <row r="162" spans="2:6" x14ac:dyDescent="0.25">
      <c r="B162" t="s">
        <v>224</v>
      </c>
      <c r="C162">
        <v>2684</v>
      </c>
      <c r="D162">
        <v>0.1217723420649512</v>
      </c>
      <c r="E162">
        <v>0.53619651046812078</v>
      </c>
      <c r="F162">
        <v>0.34608093632029696</v>
      </c>
    </row>
    <row r="163" spans="2:6" x14ac:dyDescent="0.25">
      <c r="B163" t="s">
        <v>225</v>
      </c>
      <c r="C163">
        <v>4155</v>
      </c>
      <c r="D163">
        <v>0.11563271921505673</v>
      </c>
      <c r="E163">
        <v>0.42437796318508214</v>
      </c>
      <c r="F163">
        <v>0.36296547115170963</v>
      </c>
    </row>
    <row r="164" spans="2:6" x14ac:dyDescent="0.25">
      <c r="B164" t="s">
        <v>226</v>
      </c>
      <c r="C164">
        <v>3457</v>
      </c>
      <c r="D164">
        <v>9.775237217130292E-2</v>
      </c>
      <c r="E164">
        <v>0.39344633324935263</v>
      </c>
      <c r="F164">
        <v>0.56512031482696901</v>
      </c>
    </row>
    <row r="165" spans="2:6" x14ac:dyDescent="0.25">
      <c r="B165" t="s">
        <v>227</v>
      </c>
      <c r="C165">
        <v>6257</v>
      </c>
      <c r="D165">
        <v>0.12470563856700666</v>
      </c>
      <c r="E165">
        <v>0.4825976386184202</v>
      </c>
      <c r="F165">
        <v>0.46070416754074467</v>
      </c>
    </row>
    <row r="166" spans="2:6" x14ac:dyDescent="0.25">
      <c r="B166" t="s">
        <v>228</v>
      </c>
      <c r="C166">
        <v>3469</v>
      </c>
      <c r="D166">
        <v>0.14981861661254189</v>
      </c>
      <c r="E166">
        <v>0.51524987349411289</v>
      </c>
      <c r="F166">
        <v>0.39712202360426702</v>
      </c>
    </row>
    <row r="167" spans="2:6" x14ac:dyDescent="0.25">
      <c r="B167" t="s">
        <v>229</v>
      </c>
      <c r="C167">
        <v>2486</v>
      </c>
      <c r="D167">
        <v>0.15990242568841487</v>
      </c>
      <c r="E167">
        <v>0.49974754796140847</v>
      </c>
      <c r="F167">
        <v>0.51560408733593233</v>
      </c>
    </row>
    <row r="168" spans="2:6" x14ac:dyDescent="0.25">
      <c r="B168" t="s">
        <v>230</v>
      </c>
      <c r="C168">
        <v>560</v>
      </c>
      <c r="D168">
        <v>0.14653929255450071</v>
      </c>
      <c r="E168">
        <v>0.63716082248878425</v>
      </c>
      <c r="F168">
        <v>0.57583577426346699</v>
      </c>
    </row>
    <row r="169" spans="2:6" x14ac:dyDescent="0.25">
      <c r="B169" t="s">
        <v>231</v>
      </c>
      <c r="C169">
        <v>482</v>
      </c>
      <c r="D169">
        <v>0.15303146876065993</v>
      </c>
      <c r="E169">
        <v>0.68952465093567106</v>
      </c>
      <c r="F169">
        <v>0.67858186775539453</v>
      </c>
    </row>
    <row r="170" spans="2:6" x14ac:dyDescent="0.25">
      <c r="B170" t="s">
        <v>232</v>
      </c>
      <c r="C170">
        <v>540</v>
      </c>
      <c r="D170">
        <v>0.14906421871397987</v>
      </c>
      <c r="E170">
        <v>0.61192454396723106</v>
      </c>
      <c r="F170">
        <v>0.62750249122647772</v>
      </c>
    </row>
    <row r="171" spans="2:6" x14ac:dyDescent="0.25">
      <c r="B171" t="s">
        <v>233</v>
      </c>
      <c r="C171">
        <v>554</v>
      </c>
      <c r="D171">
        <v>0.16118949760005807</v>
      </c>
      <c r="E171">
        <v>0.60647855019866492</v>
      </c>
      <c r="F171">
        <v>0.72275790688246511</v>
      </c>
    </row>
    <row r="172" spans="2:6" x14ac:dyDescent="0.25">
      <c r="B172" t="s">
        <v>234</v>
      </c>
      <c r="C172">
        <v>522</v>
      </c>
      <c r="D172">
        <v>0.20063034146583583</v>
      </c>
      <c r="E172">
        <v>0.62457115917263462</v>
      </c>
      <c r="F172">
        <v>0.85872397202228046</v>
      </c>
    </row>
    <row r="173" spans="2:6" x14ac:dyDescent="0.25">
      <c r="B173" t="s">
        <v>235</v>
      </c>
      <c r="C173">
        <v>573</v>
      </c>
      <c r="D173">
        <v>0.18304419859031906</v>
      </c>
      <c r="E173">
        <v>0.60847456333032168</v>
      </c>
      <c r="F173">
        <v>0.8669081856453229</v>
      </c>
    </row>
    <row r="174" spans="2:6" x14ac:dyDescent="0.25">
      <c r="B174" t="s">
        <v>236</v>
      </c>
      <c r="C174">
        <v>548</v>
      </c>
      <c r="D174">
        <v>0.16611602805446682</v>
      </c>
      <c r="E174">
        <v>0.62502894669838482</v>
      </c>
      <c r="F174">
        <v>0.9128346801378272</v>
      </c>
    </row>
    <row r="175" spans="2:6" x14ac:dyDescent="0.25">
      <c r="B175" t="s">
        <v>237</v>
      </c>
      <c r="C175">
        <v>551</v>
      </c>
      <c r="D175">
        <v>0.21502281716202715</v>
      </c>
      <c r="E175">
        <v>0.65467625123521245</v>
      </c>
      <c r="F175">
        <v>0.88829032831786514</v>
      </c>
    </row>
    <row r="176" spans="2:6" x14ac:dyDescent="0.25">
      <c r="B176" t="s">
        <v>238</v>
      </c>
      <c r="C176">
        <v>691</v>
      </c>
      <c r="D176">
        <v>0.19660113643678381</v>
      </c>
      <c r="E176">
        <v>0.58904546589547069</v>
      </c>
      <c r="F176">
        <v>0.84690237691015757</v>
      </c>
    </row>
    <row r="177" spans="1:9" x14ac:dyDescent="0.25">
      <c r="B177" t="s">
        <v>239</v>
      </c>
      <c r="C177">
        <v>1526</v>
      </c>
      <c r="D177">
        <v>0.12191461546938982</v>
      </c>
      <c r="E177">
        <v>0.6106954922907406</v>
      </c>
      <c r="F177">
        <v>0.44912392632794285</v>
      </c>
    </row>
    <row r="178" spans="1:9" x14ac:dyDescent="0.25">
      <c r="B178" t="s">
        <v>240</v>
      </c>
      <c r="C178">
        <v>1038</v>
      </c>
      <c r="D178">
        <v>0.13442176667625522</v>
      </c>
      <c r="E178">
        <v>0.62616698308553609</v>
      </c>
      <c r="F178">
        <v>0.52104646987133818</v>
      </c>
    </row>
    <row r="179" spans="1:9" x14ac:dyDescent="0.25">
      <c r="B179" t="s">
        <v>241</v>
      </c>
      <c r="C179">
        <v>1045</v>
      </c>
      <c r="D179">
        <v>0.13200714504806701</v>
      </c>
      <c r="E179">
        <v>0.55659397749118222</v>
      </c>
      <c r="F179">
        <v>0.67471492344736783</v>
      </c>
    </row>
    <row r="180" spans="1:9" x14ac:dyDescent="0.25">
      <c r="B180" t="s">
        <v>242</v>
      </c>
      <c r="C180">
        <v>914</v>
      </c>
      <c r="D180">
        <v>0.15348099337568741</v>
      </c>
      <c r="E180">
        <v>0.53426714814438714</v>
      </c>
      <c r="F180">
        <v>0.81348158849383911</v>
      </c>
    </row>
    <row r="181" spans="1:9" x14ac:dyDescent="0.25">
      <c r="B181" t="s">
        <v>243</v>
      </c>
      <c r="C181">
        <v>1201</v>
      </c>
      <c r="D181">
        <v>0.16719965714171736</v>
      </c>
      <c r="E181">
        <v>0.47384933922151745</v>
      </c>
      <c r="F181">
        <v>0.74728980040630877</v>
      </c>
    </row>
    <row r="182" spans="1:9" x14ac:dyDescent="0.25">
      <c r="B182" t="s">
        <v>244</v>
      </c>
      <c r="C182">
        <v>1130</v>
      </c>
      <c r="D182">
        <v>0.15149684932755669</v>
      </c>
      <c r="E182">
        <v>0.46157026371520349</v>
      </c>
      <c r="F182">
        <v>0.79744688950784237</v>
      </c>
    </row>
    <row r="183" spans="1:9" x14ac:dyDescent="0.25">
      <c r="B183" t="s">
        <v>245</v>
      </c>
      <c r="C183">
        <v>983</v>
      </c>
      <c r="D183">
        <v>0.16250039235927205</v>
      </c>
      <c r="E183">
        <v>0.55571843911087115</v>
      </c>
      <c r="F183">
        <v>0.77323197148046652</v>
      </c>
    </row>
    <row r="184" spans="1:9" x14ac:dyDescent="0.25">
      <c r="B184" t="s">
        <v>246</v>
      </c>
      <c r="C184">
        <v>861</v>
      </c>
      <c r="D184">
        <v>0.17963874591165382</v>
      </c>
      <c r="E184">
        <v>0.59905932304848397</v>
      </c>
      <c r="F184">
        <v>0.87444505360621572</v>
      </c>
    </row>
    <row r="185" spans="1:9" ht="15.75" thickBot="1" x14ac:dyDescent="0.3">
      <c r="B185" t="s">
        <v>247</v>
      </c>
      <c r="C185">
        <v>1150</v>
      </c>
      <c r="D185">
        <v>0.20334918461558349</v>
      </c>
      <c r="E185">
        <v>0.49138538052636616</v>
      </c>
      <c r="F185">
        <v>0.72849401630213351</v>
      </c>
    </row>
    <row r="186" spans="1:9" x14ac:dyDescent="0.25">
      <c r="A186" s="6"/>
      <c r="B186" s="6" t="s">
        <v>248</v>
      </c>
      <c r="C186" s="6">
        <v>102.95</v>
      </c>
      <c r="D186" s="6">
        <v>0.18074550682216545</v>
      </c>
      <c r="E186" s="6">
        <v>1.0696551698744441</v>
      </c>
      <c r="F186" s="6">
        <v>1.0076250603848607</v>
      </c>
      <c r="G186" s="74">
        <f>G15</f>
        <v>0.8193548387096774</v>
      </c>
      <c r="I186" s="74" t="s">
        <v>249</v>
      </c>
    </row>
    <row r="187" spans="1:9" x14ac:dyDescent="0.25">
      <c r="A187" s="2"/>
      <c r="B187" s="2" t="s">
        <v>250</v>
      </c>
      <c r="C187" s="2">
        <v>158.51612903225808</v>
      </c>
      <c r="D187" s="2">
        <v>0.18413512403256871</v>
      </c>
      <c r="E187" s="2">
        <v>0.93719169644257572</v>
      </c>
      <c r="F187" s="2">
        <v>0.85803825781507415</v>
      </c>
      <c r="G187" s="74">
        <f t="shared" ref="G187:G194" si="7">G16</f>
        <v>0.5892857142857143</v>
      </c>
    </row>
    <row r="188" spans="1:9" x14ac:dyDescent="0.25">
      <c r="A188" s="2"/>
      <c r="B188" s="2" t="s">
        <v>251</v>
      </c>
      <c r="C188" s="2">
        <v>165.33333333333334</v>
      </c>
      <c r="D188" s="2">
        <v>0.22883064484123583</v>
      </c>
      <c r="E188" s="2">
        <v>0.96250000307636874</v>
      </c>
      <c r="F188" s="2">
        <v>0.81599462480955232</v>
      </c>
      <c r="G188" s="74">
        <f t="shared" si="7"/>
        <v>0.62857142857142856</v>
      </c>
    </row>
    <row r="189" spans="1:9" x14ac:dyDescent="0.25">
      <c r="A189" s="2"/>
      <c r="B189" s="2" t="s">
        <v>252</v>
      </c>
      <c r="C189" s="2">
        <v>144.28571428571428</v>
      </c>
      <c r="D189" s="2">
        <v>0.23961386116424407</v>
      </c>
      <c r="E189" s="2">
        <v>1.3114851470040803</v>
      </c>
      <c r="F189" s="2">
        <v>1.016633666387879</v>
      </c>
      <c r="G189" s="74">
        <f t="shared" si="7"/>
        <v>1</v>
      </c>
    </row>
    <row r="190" spans="1:9" x14ac:dyDescent="0.25">
      <c r="A190" s="2"/>
      <c r="B190" s="2" t="s">
        <v>253</v>
      </c>
      <c r="C190" s="2">
        <v>103.86274509803921</v>
      </c>
      <c r="D190" s="2">
        <v>0.26436243080706645</v>
      </c>
      <c r="E190" s="2">
        <v>1.2817915800226753</v>
      </c>
      <c r="F190" s="2">
        <v>1.1546667938707729</v>
      </c>
      <c r="G190" s="74">
        <f t="shared" si="7"/>
        <v>0.88888888888888884</v>
      </c>
    </row>
    <row r="191" spans="1:9" x14ac:dyDescent="0.25">
      <c r="A191" s="2"/>
      <c r="B191" s="2" t="s">
        <v>254</v>
      </c>
      <c r="C191" s="2">
        <v>379.52380952380952</v>
      </c>
      <c r="D191" s="2">
        <v>0.22215432867119878</v>
      </c>
      <c r="E191" s="2">
        <v>1.5760853201412646</v>
      </c>
      <c r="F191" s="2">
        <v>0.80400250936242534</v>
      </c>
      <c r="G191" s="74">
        <f t="shared" si="7"/>
        <v>0.85507246376811596</v>
      </c>
    </row>
    <row r="192" spans="1:9" x14ac:dyDescent="0.25">
      <c r="A192" s="2"/>
      <c r="B192" s="2" t="s">
        <v>255</v>
      </c>
      <c r="C192" s="2">
        <v>108.61562500000001</v>
      </c>
      <c r="D192" s="2">
        <v>0.2641268615309853</v>
      </c>
      <c r="E192" s="2">
        <v>1.3862406615163889</v>
      </c>
      <c r="F192" s="2">
        <v>1.1547899224722455</v>
      </c>
      <c r="G192" s="74">
        <f t="shared" si="7"/>
        <v>0.85314685314685312</v>
      </c>
    </row>
    <row r="193" spans="1:7" x14ac:dyDescent="0.25">
      <c r="A193" s="2"/>
      <c r="B193" s="2" t="s">
        <v>256</v>
      </c>
      <c r="C193" s="2">
        <v>109.75949367088607</v>
      </c>
      <c r="D193" s="2">
        <v>0.32843074457967941</v>
      </c>
      <c r="E193" s="2">
        <v>1.1609191555779446</v>
      </c>
      <c r="F193" s="2">
        <v>1.1382135867027658</v>
      </c>
      <c r="G193" s="74">
        <f t="shared" si="7"/>
        <v>0.51428571428571423</v>
      </c>
    </row>
    <row r="194" spans="1:7" ht="15.75" thickBot="1" x14ac:dyDescent="0.3">
      <c r="A194" s="75"/>
      <c r="B194" s="75" t="s">
        <v>257</v>
      </c>
      <c r="C194" s="75">
        <v>110.58439503255667</v>
      </c>
      <c r="D194" s="75">
        <v>0.39927762704291925</v>
      </c>
      <c r="E194" s="75">
        <v>1.2525033493857693</v>
      </c>
      <c r="F194" s="75">
        <v>1.3249845418085355</v>
      </c>
      <c r="G194" s="74">
        <f t="shared" si="7"/>
        <v>0.87134502923976609</v>
      </c>
    </row>
    <row r="195" spans="1:7" x14ac:dyDescent="0.25">
      <c r="B195" t="s">
        <v>258</v>
      </c>
      <c r="C195">
        <v>517</v>
      </c>
      <c r="D195">
        <v>0.13746029023883743</v>
      </c>
      <c r="E195">
        <v>0.63675414364970195</v>
      </c>
      <c r="F195">
        <v>0.65366022099447518</v>
      </c>
    </row>
    <row r="196" spans="1:7" x14ac:dyDescent="0.25">
      <c r="B196" t="s">
        <v>259</v>
      </c>
      <c r="C196">
        <v>612</v>
      </c>
      <c r="D196">
        <v>0.13429361235034032</v>
      </c>
      <c r="E196">
        <v>0.59240015788723421</v>
      </c>
      <c r="F196">
        <v>0.67077229534727545</v>
      </c>
    </row>
    <row r="197" spans="1:7" x14ac:dyDescent="0.25">
      <c r="B197" t="s">
        <v>260</v>
      </c>
      <c r="C197">
        <v>439</v>
      </c>
      <c r="D197">
        <v>0.14464872388486558</v>
      </c>
      <c r="E197">
        <v>0.72570750049475563</v>
      </c>
      <c r="F197">
        <v>1.0613496932515338</v>
      </c>
    </row>
    <row r="198" spans="1:7" x14ac:dyDescent="0.25">
      <c r="B198" t="s">
        <v>261</v>
      </c>
      <c r="C198">
        <v>1474</v>
      </c>
      <c r="D198">
        <v>0.10506391151326312</v>
      </c>
      <c r="E198">
        <v>0.45214893245800569</v>
      </c>
      <c r="F198">
        <v>0.37693177708844278</v>
      </c>
    </row>
    <row r="199" spans="1:7" x14ac:dyDescent="0.25">
      <c r="B199" t="s">
        <v>262</v>
      </c>
      <c r="C199">
        <v>560</v>
      </c>
      <c r="D199">
        <v>0.20414668500983341</v>
      </c>
      <c r="E199">
        <v>0.53420195610092081</v>
      </c>
      <c r="F199">
        <v>0.67174529909047931</v>
      </c>
    </row>
    <row r="200" spans="1:7" x14ac:dyDescent="0.25">
      <c r="B200" t="s">
        <v>263</v>
      </c>
      <c r="C200">
        <v>1622</v>
      </c>
      <c r="D200">
        <v>0.15800867694446197</v>
      </c>
      <c r="E200">
        <v>0.57734848530549576</v>
      </c>
      <c r="F200">
        <v>0.57060429880197328</v>
      </c>
    </row>
    <row r="201" spans="1:7" x14ac:dyDescent="0.25">
      <c r="B201" t="s">
        <v>264</v>
      </c>
      <c r="C201">
        <v>981</v>
      </c>
      <c r="D201">
        <v>0.16939116409921362</v>
      </c>
      <c r="E201">
        <v>0.58865880260513359</v>
      </c>
      <c r="F201">
        <v>0.78589267489065406</v>
      </c>
    </row>
    <row r="202" spans="1:7" x14ac:dyDescent="0.25">
      <c r="B202" t="s">
        <v>265</v>
      </c>
      <c r="C202">
        <v>688</v>
      </c>
      <c r="D202">
        <v>0.22649814189032413</v>
      </c>
      <c r="E202">
        <v>0.6500467435338112</v>
      </c>
      <c r="F202">
        <v>0.72078529136802738</v>
      </c>
    </row>
    <row r="203" spans="1:7" x14ac:dyDescent="0.25">
      <c r="B203" t="s">
        <v>266</v>
      </c>
      <c r="C203">
        <v>500</v>
      </c>
      <c r="D203">
        <v>0.15290999937057495</v>
      </c>
      <c r="E203">
        <v>0.34</v>
      </c>
      <c r="F203">
        <v>0.439</v>
      </c>
    </row>
    <row r="204" spans="1:7" x14ac:dyDescent="0.25">
      <c r="B204" t="s">
        <v>267</v>
      </c>
      <c r="C204">
        <v>459</v>
      </c>
      <c r="D204">
        <v>0.10783793983597291</v>
      </c>
      <c r="E204">
        <v>0.70856061459189235</v>
      </c>
      <c r="F204">
        <v>0.63436862128715288</v>
      </c>
    </row>
    <row r="205" spans="1:7" x14ac:dyDescent="0.25">
      <c r="B205" t="s">
        <v>268</v>
      </c>
      <c r="C205">
        <v>1064</v>
      </c>
      <c r="D205">
        <v>0.11549303225399077</v>
      </c>
      <c r="E205">
        <v>0.5783973092951441</v>
      </c>
      <c r="F205">
        <v>0.64612636193248862</v>
      </c>
    </row>
    <row r="206" spans="1:7" x14ac:dyDescent="0.25">
      <c r="B206" t="s">
        <v>269</v>
      </c>
      <c r="C206">
        <v>657</v>
      </c>
      <c r="D206">
        <v>0.11976217302543934</v>
      </c>
      <c r="E206">
        <v>0.61689035331781128</v>
      </c>
      <c r="F206">
        <v>0.76231334171165954</v>
      </c>
    </row>
    <row r="207" spans="1:7" x14ac:dyDescent="0.25">
      <c r="B207" t="s">
        <v>270</v>
      </c>
      <c r="C207">
        <v>1088</v>
      </c>
      <c r="D207">
        <v>0.11658399087375391</v>
      </c>
      <c r="E207">
        <v>0.49403633013953474</v>
      </c>
      <c r="F207">
        <v>0.73574729298284502</v>
      </c>
    </row>
    <row r="208" spans="1:7" x14ac:dyDescent="0.25">
      <c r="B208" t="s">
        <v>271</v>
      </c>
      <c r="C208">
        <v>2313</v>
      </c>
      <c r="D208">
        <v>8.5819622361719139E-2</v>
      </c>
      <c r="E208">
        <v>0.42953511240788173</v>
      </c>
      <c r="F208">
        <v>0.83572188390357793</v>
      </c>
    </row>
    <row r="209" spans="2:6" x14ac:dyDescent="0.25">
      <c r="B209" t="s">
        <v>272</v>
      </c>
      <c r="C209">
        <v>2177</v>
      </c>
      <c r="D209">
        <v>7.5043867630071676E-2</v>
      </c>
      <c r="E209">
        <v>0.43171487342748904</v>
      </c>
      <c r="F209">
        <v>0.85354751127223338</v>
      </c>
    </row>
    <row r="210" spans="2:6" x14ac:dyDescent="0.25">
      <c r="B210" t="s">
        <v>273</v>
      </c>
      <c r="C210">
        <v>1380</v>
      </c>
      <c r="D210">
        <v>8.0475479772631961E-2</v>
      </c>
      <c r="E210">
        <v>0.48506196804721979</v>
      </c>
      <c r="F210">
        <v>0.89429784493877185</v>
      </c>
    </row>
    <row r="211" spans="2:6" x14ac:dyDescent="0.25">
      <c r="B211" t="s">
        <v>274</v>
      </c>
      <c r="C211">
        <v>1756</v>
      </c>
      <c r="D211">
        <v>0.1278539308904304</v>
      </c>
      <c r="E211">
        <v>0.54411583220091198</v>
      </c>
      <c r="F211">
        <v>0.73176363590867177</v>
      </c>
    </row>
    <row r="212" spans="2:6" x14ac:dyDescent="0.25">
      <c r="B212" t="s">
        <v>275</v>
      </c>
      <c r="C212">
        <v>1854</v>
      </c>
      <c r="D212">
        <v>0.11264968110170771</v>
      </c>
      <c r="E212">
        <v>0.40364094242685133</v>
      </c>
      <c r="F212">
        <v>0.62116399642427345</v>
      </c>
    </row>
    <row r="213" spans="2:6" x14ac:dyDescent="0.25">
      <c r="B213" t="s">
        <v>276</v>
      </c>
      <c r="C213">
        <v>338</v>
      </c>
      <c r="D213">
        <v>0.13687340079075985</v>
      </c>
      <c r="E213">
        <v>0.66061745450900755</v>
      </c>
      <c r="F213">
        <v>0.79473563620055254</v>
      </c>
    </row>
    <row r="214" spans="2:6" x14ac:dyDescent="0.25">
      <c r="B214" t="s">
        <v>277</v>
      </c>
      <c r="C214">
        <v>566</v>
      </c>
      <c r="D214">
        <v>0.13530262772618015</v>
      </c>
      <c r="E214">
        <v>0.64048432091399987</v>
      </c>
      <c r="F214">
        <v>0.54242619414500015</v>
      </c>
    </row>
    <row r="215" spans="2:6" x14ac:dyDescent="0.25">
      <c r="B215" t="s">
        <v>278</v>
      </c>
      <c r="C215">
        <v>426</v>
      </c>
      <c r="D215">
        <v>0.13473664804226898</v>
      </c>
      <c r="E215">
        <v>0.68926664326764064</v>
      </c>
      <c r="F215">
        <v>0.63733476592724925</v>
      </c>
    </row>
    <row r="216" spans="2:6" x14ac:dyDescent="0.25">
      <c r="B216" t="s">
        <v>279</v>
      </c>
      <c r="C216">
        <v>344</v>
      </c>
      <c r="D216">
        <v>0.1661704381037743</v>
      </c>
      <c r="E216">
        <v>0.74823715505163091</v>
      </c>
      <c r="F216">
        <v>0.82664958207524597</v>
      </c>
    </row>
    <row r="217" spans="2:6" x14ac:dyDescent="0.25">
      <c r="B217" t="s">
        <v>280</v>
      </c>
      <c r="C217">
        <v>682</v>
      </c>
      <c r="D217">
        <v>0.11500321632241292</v>
      </c>
      <c r="E217">
        <v>0.47016170903410914</v>
      </c>
      <c r="F217">
        <v>0.76634136321265944</v>
      </c>
    </row>
    <row r="218" spans="2:6" x14ac:dyDescent="0.25">
      <c r="B218" t="s">
        <v>281</v>
      </c>
      <c r="C218">
        <v>1865</v>
      </c>
      <c r="D218">
        <v>0.20022146250969672</v>
      </c>
      <c r="E218">
        <v>0.38529061372305951</v>
      </c>
      <c r="F218">
        <v>0.6102336162194516</v>
      </c>
    </row>
    <row r="219" spans="2:6" x14ac:dyDescent="0.25">
      <c r="B219" t="s">
        <v>282</v>
      </c>
      <c r="C219">
        <v>330</v>
      </c>
      <c r="D219">
        <v>0.18331555307819478</v>
      </c>
      <c r="E219">
        <v>0.73868079010396426</v>
      </c>
      <c r="F219">
        <v>0.90039890019412494</v>
      </c>
    </row>
    <row r="220" spans="2:6" x14ac:dyDescent="0.25">
      <c r="B220" t="s">
        <v>283</v>
      </c>
      <c r="C220">
        <v>321</v>
      </c>
      <c r="D220">
        <v>0.24114833477615477</v>
      </c>
      <c r="E220">
        <v>0.7288987224636112</v>
      </c>
      <c r="F220">
        <v>0.82955399740127134</v>
      </c>
    </row>
    <row r="221" spans="2:6" x14ac:dyDescent="0.25">
      <c r="B221" t="s">
        <v>284</v>
      </c>
      <c r="C221">
        <v>469</v>
      </c>
      <c r="D221">
        <v>0.20444597630147696</v>
      </c>
      <c r="E221">
        <v>0.68398645473054143</v>
      </c>
      <c r="F221">
        <v>0.57931905531414118</v>
      </c>
    </row>
  </sheetData>
  <mergeCells count="1">
    <mergeCell ref="M5:U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opLeftCell="A16" workbookViewId="0">
      <selection activeCell="C73" sqref="C2:D73"/>
    </sheetView>
  </sheetViews>
  <sheetFormatPr defaultRowHeight="15" x14ac:dyDescent="0.25"/>
  <cols>
    <col min="2" max="2" width="18.85546875" bestFit="1" customWidth="1"/>
    <col min="3" max="3" width="23.140625" bestFit="1" customWidth="1"/>
    <col min="4" max="4" width="20.7109375" bestFit="1" customWidth="1"/>
    <col min="5" max="7" width="25.28515625" bestFit="1" customWidth="1"/>
  </cols>
  <sheetData>
    <row r="1" spans="1:7" x14ac:dyDescent="0.25">
      <c r="A1" t="s">
        <v>286</v>
      </c>
      <c r="B1" s="79" t="s">
        <v>292</v>
      </c>
      <c r="C1" s="78" t="s">
        <v>296</v>
      </c>
      <c r="D1" s="8" t="s">
        <v>297</v>
      </c>
      <c r="E1" s="115" t="s">
        <v>322</v>
      </c>
      <c r="F1" s="115" t="s">
        <v>323</v>
      </c>
      <c r="G1" s="115" t="s">
        <v>324</v>
      </c>
    </row>
    <row r="2" spans="1:7" x14ac:dyDescent="0.25">
      <c r="A2" s="116">
        <v>110</v>
      </c>
      <c r="B2" s="117" t="s">
        <v>285</v>
      </c>
      <c r="C2" s="118">
        <v>22.248320463779635</v>
      </c>
      <c r="D2" s="119">
        <v>133.84151098468715</v>
      </c>
      <c r="E2" s="120">
        <f>'Constraint 2'!$X$13*'Export to GIS'!C2+'Export to GIS'!D2*'Constraint 2'!$Y$13</f>
        <v>27.845559399925477</v>
      </c>
      <c r="F2" s="120">
        <f>'Constraint 2'!$X$14*'Export to GIS'!C2+'Export to GIS'!D2*'Constraint 2'!$Y$14</f>
        <v>11.124160231889817</v>
      </c>
      <c r="G2" s="120">
        <f>'Constraint 2'!$X$15*'Export to GIS'!C2+'Export to GIS'!D2*'Constraint 2'!$Y$15</f>
        <v>6.6744961391338906</v>
      </c>
    </row>
    <row r="3" spans="1:7" x14ac:dyDescent="0.25">
      <c r="A3" s="35">
        <v>110</v>
      </c>
      <c r="B3" s="110" t="s">
        <v>53</v>
      </c>
      <c r="C3" s="112">
        <v>18.062143874113779</v>
      </c>
      <c r="D3" s="113">
        <v>122.65127683062576</v>
      </c>
      <c r="E3" s="121">
        <f>'Constraint 2'!$X$13*'Export to GIS'!C3+'Export to GIS'!D3*'Constraint 2'!$Y$13</f>
        <v>24.005521201236533</v>
      </c>
      <c r="F3" s="121">
        <f>'Constraint 2'!$X$14*'Export to GIS'!C3+'Export to GIS'!D3*'Constraint 2'!$Y$14</f>
        <v>9.0310719370568897</v>
      </c>
      <c r="G3" s="121">
        <f>'Constraint 2'!$X$15*'Export to GIS'!C3+'Export to GIS'!D3*'Constraint 2'!$Y$15</f>
        <v>5.418643162234134</v>
      </c>
    </row>
    <row r="4" spans="1:7" x14ac:dyDescent="0.25">
      <c r="A4" s="35">
        <v>110</v>
      </c>
      <c r="B4" s="111" t="s">
        <v>24</v>
      </c>
      <c r="C4" s="112">
        <v>24.101448439694511</v>
      </c>
      <c r="D4" s="114">
        <v>121.71123741274081</v>
      </c>
      <c r="E4" s="121">
        <f>'Constraint 2'!$X$13*'Export to GIS'!C4+'Export to GIS'!D4*'Constraint 2'!$Y$13</f>
        <v>27.837065227075513</v>
      </c>
      <c r="F4" s="121">
        <f>'Constraint 2'!$X$14*'Export to GIS'!C4+'Export to GIS'!D4*'Constraint 2'!$Y$14</f>
        <v>12.050724219847256</v>
      </c>
      <c r="G4" s="121">
        <f>'Constraint 2'!$X$15*'Export to GIS'!C4+'Export to GIS'!D4*'Constraint 2'!$Y$15</f>
        <v>7.2304345319083527</v>
      </c>
    </row>
    <row r="5" spans="1:7" x14ac:dyDescent="0.25">
      <c r="A5" s="35">
        <v>110</v>
      </c>
      <c r="B5" s="111" t="s">
        <v>25</v>
      </c>
      <c r="C5" s="112">
        <v>22.818051931806224</v>
      </c>
      <c r="D5" s="114">
        <v>147.1317250660197</v>
      </c>
      <c r="E5" s="121">
        <f>'Constraint 2'!$X$13*'Export to GIS'!C5+'Export to GIS'!D5*'Constraint 2'!$Y$13</f>
        <v>29.544906262276015</v>
      </c>
      <c r="F5" s="121">
        <f>'Constraint 2'!$X$14*'Export to GIS'!C5+'Export to GIS'!D5*'Constraint 2'!$Y$14</f>
        <v>11.409025965903112</v>
      </c>
      <c r="G5" s="121">
        <f>'Constraint 2'!$X$15*'Export to GIS'!C5+'Export to GIS'!D5*'Constraint 2'!$Y$15</f>
        <v>6.845415579541867</v>
      </c>
    </row>
    <row r="6" spans="1:7" x14ac:dyDescent="0.25">
      <c r="A6" s="35">
        <v>110</v>
      </c>
      <c r="B6" s="111" t="s">
        <v>26</v>
      </c>
      <c r="C6" s="112">
        <v>14.194571847559345</v>
      </c>
      <c r="D6" s="113">
        <v>115.91472397642487</v>
      </c>
      <c r="E6" s="121">
        <f>'Constraint 2'!$X$13*'Export to GIS'!C6+'Export to GIS'!D6*'Constraint 2'!$Y$13</f>
        <v>20.817944098556062</v>
      </c>
      <c r="F6" s="121">
        <f>'Constraint 2'!$X$14*'Export to GIS'!C6+'Export to GIS'!D6*'Constraint 2'!$Y$14</f>
        <v>7.0972859237796726</v>
      </c>
      <c r="G6" s="121">
        <f>'Constraint 2'!$X$15*'Export to GIS'!C6+'Export to GIS'!D6*'Constraint 2'!$Y$15</f>
        <v>4.2583715542678036</v>
      </c>
    </row>
    <row r="7" spans="1:7" x14ac:dyDescent="0.25">
      <c r="A7" s="35">
        <v>110</v>
      </c>
      <c r="B7" s="111" t="s">
        <v>27</v>
      </c>
      <c r="C7" s="112">
        <v>14.727522545438674</v>
      </c>
      <c r="D7" s="113">
        <v>114.21852656806165</v>
      </c>
      <c r="E7" s="121">
        <f>'Constraint 2'!$X$13*'Export to GIS'!C7+'Export to GIS'!D7*'Constraint 2'!$Y$13</f>
        <v>20.994742311341305</v>
      </c>
      <c r="F7" s="121">
        <f>'Constraint 2'!$X$14*'Export to GIS'!C7+'Export to GIS'!D7*'Constraint 2'!$Y$14</f>
        <v>7.3637612727193371</v>
      </c>
      <c r="G7" s="121">
        <f>'Constraint 2'!$X$15*'Export to GIS'!C7+'Export to GIS'!D7*'Constraint 2'!$Y$15</f>
        <v>4.4182567636316019</v>
      </c>
    </row>
    <row r="8" spans="1:7" x14ac:dyDescent="0.25">
      <c r="A8" s="35">
        <v>110</v>
      </c>
      <c r="B8" s="111" t="s">
        <v>28</v>
      </c>
      <c r="C8" s="112">
        <v>36.080136827152742</v>
      </c>
      <c r="D8" s="113">
        <v>66.029993870307266</v>
      </c>
      <c r="E8" s="121">
        <f>'Constraint 2'!$X$13*'Export to GIS'!C8+'Export to GIS'!D8*'Constraint 2'!$Y$13</f>
        <v>30.05508832468001</v>
      </c>
      <c r="F8" s="121">
        <f>'Constraint 2'!$X$14*'Export to GIS'!C8+'Export to GIS'!D8*'Constraint 2'!$Y$14</f>
        <v>18.040068413576371</v>
      </c>
      <c r="G8" s="121">
        <f>'Constraint 2'!$X$15*'Export to GIS'!C8+'Export to GIS'!D8*'Constraint 2'!$Y$15</f>
        <v>10.824041048145823</v>
      </c>
    </row>
    <row r="9" spans="1:7" x14ac:dyDescent="0.25">
      <c r="A9" s="35">
        <v>110</v>
      </c>
      <c r="B9" s="111" t="s">
        <v>29</v>
      </c>
      <c r="C9" s="112">
        <v>24.966030936399171</v>
      </c>
      <c r="D9" s="113">
        <v>64.103621695737758</v>
      </c>
      <c r="E9" s="121">
        <f>'Constraint 2'!$X$13*'Export to GIS'!C9+'Export to GIS'!D9*'Constraint 2'!$Y$13</f>
        <v>22.638282278233238</v>
      </c>
      <c r="F9" s="121">
        <f>'Constraint 2'!$X$14*'Export to GIS'!C9+'Export to GIS'!D9*'Constraint 2'!$Y$14</f>
        <v>12.483015468199586</v>
      </c>
      <c r="G9" s="121">
        <f>'Constraint 2'!$X$15*'Export to GIS'!C9+'Export to GIS'!D9*'Constraint 2'!$Y$15</f>
        <v>7.4898092809197507</v>
      </c>
    </row>
    <row r="10" spans="1:7" x14ac:dyDescent="0.25">
      <c r="A10" s="35">
        <v>110</v>
      </c>
      <c r="B10" s="111" t="s">
        <v>30</v>
      </c>
      <c r="C10" s="112">
        <v>17.345931051237514</v>
      </c>
      <c r="D10" s="113">
        <v>31.381153768621004</v>
      </c>
      <c r="E10" s="121">
        <f>'Constraint 2'!$X$13*'Export to GIS'!C10+'Export to GIS'!D10*'Constraint 2'!$Y$13</f>
        <v>14.412970560166485</v>
      </c>
      <c r="F10" s="121">
        <f>'Constraint 2'!$X$14*'Export to GIS'!C10+'Export to GIS'!D10*'Constraint 2'!$Y$14</f>
        <v>8.672965525618757</v>
      </c>
      <c r="G10" s="121">
        <f>'Constraint 2'!$X$15*'Export to GIS'!C10+'Export to GIS'!D10*'Constraint 2'!$Y$15</f>
        <v>5.2037793153712544</v>
      </c>
    </row>
    <row r="11" spans="1:7" x14ac:dyDescent="0.25">
      <c r="A11" s="77">
        <v>120</v>
      </c>
      <c r="B11" s="110" t="s">
        <v>285</v>
      </c>
      <c r="C11" s="112">
        <v>22.248320463779635</v>
      </c>
      <c r="D11" s="113">
        <v>120.6834090085257</v>
      </c>
      <c r="E11" s="121">
        <f>'Constraint 2'!$X$13*'Export to GIS'!C11+'Export to GIS'!D11*'Constraint 2'!$Y$13</f>
        <v>26.529749202309333</v>
      </c>
      <c r="F11" s="121">
        <f>'Constraint 2'!$X$14*'Export to GIS'!C11+'Export to GIS'!D11*'Constraint 2'!$Y$14</f>
        <v>11.124160231889817</v>
      </c>
      <c r="G11" s="121">
        <f>'Constraint 2'!$X$15*'Export to GIS'!C11+'Export to GIS'!D11*'Constraint 2'!$Y$15</f>
        <v>6.6744961391338906</v>
      </c>
    </row>
    <row r="12" spans="1:7" x14ac:dyDescent="0.25">
      <c r="A12" s="77">
        <v>120</v>
      </c>
      <c r="B12" s="110" t="s">
        <v>53</v>
      </c>
      <c r="C12" s="112">
        <v>18.062143874113779</v>
      </c>
      <c r="D12" s="113">
        <v>126.5681224639919</v>
      </c>
      <c r="E12" s="121">
        <f>'Constraint 2'!$X$13*'Export to GIS'!C12+'Export to GIS'!D12*'Constraint 2'!$Y$13</f>
        <v>24.397205764573147</v>
      </c>
      <c r="F12" s="121">
        <f>'Constraint 2'!$X$14*'Export to GIS'!C12+'Export to GIS'!D12*'Constraint 2'!$Y$14</f>
        <v>9.0310719370568897</v>
      </c>
      <c r="G12" s="121">
        <f>'Constraint 2'!$X$15*'Export to GIS'!C12+'Export to GIS'!D12*'Constraint 2'!$Y$15</f>
        <v>5.418643162234134</v>
      </c>
    </row>
    <row r="13" spans="1:7" x14ac:dyDescent="0.25">
      <c r="A13" s="77">
        <v>120</v>
      </c>
      <c r="B13" s="111" t="s">
        <v>24</v>
      </c>
      <c r="C13" s="112">
        <v>24.101448439694511</v>
      </c>
      <c r="D13" s="113">
        <v>129.72778833569379</v>
      </c>
      <c r="E13" s="121">
        <f>'Constraint 2'!$X$13*'Export to GIS'!C13+'Export to GIS'!D13*'Constraint 2'!$Y$13</f>
        <v>28.638720319370812</v>
      </c>
      <c r="F13" s="121">
        <f>'Constraint 2'!$X$14*'Export to GIS'!C13+'Export to GIS'!D13*'Constraint 2'!$Y$14</f>
        <v>12.050724219847256</v>
      </c>
      <c r="G13" s="121">
        <f>'Constraint 2'!$X$15*'Export to GIS'!C13+'Export to GIS'!D13*'Constraint 2'!$Y$15</f>
        <v>7.2304345319083527</v>
      </c>
    </row>
    <row r="14" spans="1:7" x14ac:dyDescent="0.25">
      <c r="A14" s="77">
        <v>120</v>
      </c>
      <c r="B14" s="111" t="s">
        <v>25</v>
      </c>
      <c r="C14" s="112">
        <v>22.818051931806224</v>
      </c>
      <c r="D14" s="113">
        <v>145.24823632363947</v>
      </c>
      <c r="E14" s="121">
        <f>'Constraint 2'!$X$13*'Export to GIS'!C14+'Export to GIS'!D14*'Constraint 2'!$Y$13</f>
        <v>29.356557388037992</v>
      </c>
      <c r="F14" s="121">
        <f>'Constraint 2'!$X$14*'Export to GIS'!C14+'Export to GIS'!D14*'Constraint 2'!$Y$14</f>
        <v>11.409025965903112</v>
      </c>
      <c r="G14" s="121">
        <f>'Constraint 2'!$X$15*'Export to GIS'!C14+'Export to GIS'!D14*'Constraint 2'!$Y$15</f>
        <v>6.845415579541867</v>
      </c>
    </row>
    <row r="15" spans="1:7" x14ac:dyDescent="0.25">
      <c r="A15" s="77">
        <v>120</v>
      </c>
      <c r="B15" s="111" t="s">
        <v>26</v>
      </c>
      <c r="C15" s="112">
        <v>14.194571847559345</v>
      </c>
      <c r="D15" s="113">
        <v>106.82458249908882</v>
      </c>
      <c r="E15" s="121">
        <f>'Constraint 2'!$X$13*'Export to GIS'!C15+'Export to GIS'!D15*'Constraint 2'!$Y$13</f>
        <v>19.908929950822458</v>
      </c>
      <c r="F15" s="121">
        <f>'Constraint 2'!$X$14*'Export to GIS'!C15+'Export to GIS'!D15*'Constraint 2'!$Y$14</f>
        <v>7.0972859237796726</v>
      </c>
      <c r="G15" s="121">
        <f>'Constraint 2'!$X$15*'Export to GIS'!C15+'Export to GIS'!D15*'Constraint 2'!$Y$15</f>
        <v>4.2583715542678036</v>
      </c>
    </row>
    <row r="16" spans="1:7" x14ac:dyDescent="0.25">
      <c r="A16" s="77">
        <v>120</v>
      </c>
      <c r="B16" s="111" t="s">
        <v>27</v>
      </c>
      <c r="C16" s="112">
        <v>14.727522545438674</v>
      </c>
      <c r="D16" s="113">
        <v>77.627355817269105</v>
      </c>
      <c r="E16" s="121">
        <f>'Constraint 2'!$X$13*'Export to GIS'!C16+'Export to GIS'!D16*'Constraint 2'!$Y$13</f>
        <v>17.33562523626205</v>
      </c>
      <c r="F16" s="121">
        <f>'Constraint 2'!$X$14*'Export to GIS'!C16+'Export to GIS'!D16*'Constraint 2'!$Y$14</f>
        <v>7.3637612727193371</v>
      </c>
      <c r="G16" s="121">
        <f>'Constraint 2'!$X$15*'Export to GIS'!C16+'Export to GIS'!D16*'Constraint 2'!$Y$15</f>
        <v>4.4182567636316019</v>
      </c>
    </row>
    <row r="17" spans="1:7" x14ac:dyDescent="0.25">
      <c r="A17" s="77">
        <v>120</v>
      </c>
      <c r="B17" s="111" t="s">
        <v>28</v>
      </c>
      <c r="C17" s="112">
        <v>36.080136827152742</v>
      </c>
      <c r="D17" s="113">
        <v>66.756713219534774</v>
      </c>
      <c r="E17" s="121">
        <f>'Constraint 2'!$X$13*'Export to GIS'!C17+'Export to GIS'!D17*'Constraint 2'!$Y$13</f>
        <v>30.127760259602759</v>
      </c>
      <c r="F17" s="121">
        <f>'Constraint 2'!$X$14*'Export to GIS'!C17+'Export to GIS'!D17*'Constraint 2'!$Y$14</f>
        <v>18.040068413576371</v>
      </c>
      <c r="G17" s="121">
        <f>'Constraint 2'!$X$15*'Export to GIS'!C17+'Export to GIS'!D17*'Constraint 2'!$Y$15</f>
        <v>10.824041048145823</v>
      </c>
    </row>
    <row r="18" spans="1:7" x14ac:dyDescent="0.25">
      <c r="A18" s="77">
        <v>120</v>
      </c>
      <c r="B18" s="111" t="s">
        <v>29</v>
      </c>
      <c r="C18" s="112">
        <v>24.966030936399171</v>
      </c>
      <c r="D18" s="113">
        <v>57.689978714645797</v>
      </c>
      <c r="E18" s="121">
        <f>'Constraint 2'!$X$13*'Export to GIS'!C18+'Export to GIS'!D18*'Constraint 2'!$Y$13</f>
        <v>21.996917980124042</v>
      </c>
      <c r="F18" s="121">
        <f>'Constraint 2'!$X$14*'Export to GIS'!C18+'Export to GIS'!D18*'Constraint 2'!$Y$14</f>
        <v>12.483015468199586</v>
      </c>
      <c r="G18" s="121">
        <f>'Constraint 2'!$X$15*'Export to GIS'!C18+'Export to GIS'!D18*'Constraint 2'!$Y$15</f>
        <v>7.4898092809197507</v>
      </c>
    </row>
    <row r="19" spans="1:7" x14ac:dyDescent="0.25">
      <c r="A19" s="77">
        <v>120</v>
      </c>
      <c r="B19" s="111" t="s">
        <v>30</v>
      </c>
      <c r="C19" s="112">
        <v>17.345931051237514</v>
      </c>
      <c r="D19" s="113">
        <v>25.226404370359724</v>
      </c>
      <c r="E19" s="121">
        <f>'Constraint 2'!$X$13*'Export to GIS'!C19+'Export to GIS'!D19*'Constraint 2'!$Y$13</f>
        <v>13.797495620340356</v>
      </c>
      <c r="F19" s="121">
        <f>'Constraint 2'!$X$14*'Export to GIS'!C19+'Export to GIS'!D19*'Constraint 2'!$Y$14</f>
        <v>8.672965525618757</v>
      </c>
      <c r="G19" s="121">
        <f>'Constraint 2'!$X$15*'Export to GIS'!C19+'Export to GIS'!D19*'Constraint 2'!$Y$15</f>
        <v>5.2037793153712544</v>
      </c>
    </row>
    <row r="20" spans="1:7" x14ac:dyDescent="0.25">
      <c r="A20" s="77">
        <v>130</v>
      </c>
      <c r="B20" s="110" t="s">
        <v>285</v>
      </c>
      <c r="C20" s="112">
        <v>27.846246529338195</v>
      </c>
      <c r="D20" s="113">
        <v>113.52876972906353</v>
      </c>
      <c r="E20" s="121">
        <f>'Constraint 2'!$X$13*'Export to GIS'!C20+'Export to GIS'!D20*'Constraint 2'!$Y$13</f>
        <v>29.452937216976181</v>
      </c>
      <c r="F20" s="121">
        <f>'Constraint 2'!$X$14*'Export to GIS'!C20+'Export to GIS'!D20*'Constraint 2'!$Y$14</f>
        <v>13.923123264669098</v>
      </c>
      <c r="G20" s="121">
        <f>'Constraint 2'!$X$15*'Export to GIS'!C20+'Export to GIS'!D20*'Constraint 2'!$Y$15</f>
        <v>8.3538739588014579</v>
      </c>
    </row>
    <row r="21" spans="1:7" x14ac:dyDescent="0.25">
      <c r="A21" s="77">
        <v>130</v>
      </c>
      <c r="B21" s="110" t="s">
        <v>53</v>
      </c>
      <c r="C21" s="112">
        <v>19.881887370679003</v>
      </c>
      <c r="D21" s="113">
        <v>113.29705603817138</v>
      </c>
      <c r="E21" s="121">
        <f>'Constraint 2'!$X$13*'Export to GIS'!C21+'Export to GIS'!D21*'Constraint 2'!$Y$13</f>
        <v>24.252932394758492</v>
      </c>
      <c r="F21" s="121">
        <f>'Constraint 2'!$X$14*'Export to GIS'!C21+'Export to GIS'!D21*'Constraint 2'!$Y$14</f>
        <v>9.9409436853395015</v>
      </c>
      <c r="G21" s="121">
        <f>'Constraint 2'!$X$15*'Export to GIS'!C21+'Export to GIS'!D21*'Constraint 2'!$Y$15</f>
        <v>5.9645662112037003</v>
      </c>
    </row>
    <row r="22" spans="1:7" x14ac:dyDescent="0.25">
      <c r="A22" s="77">
        <v>130</v>
      </c>
      <c r="B22" s="111" t="s">
        <v>24</v>
      </c>
      <c r="C22" s="112">
        <v>26.263712177494668</v>
      </c>
      <c r="D22" s="113">
        <v>116.61198587340247</v>
      </c>
      <c r="E22" s="121">
        <f>'Constraint 2'!$X$13*'Export to GIS'!C22+'Export to GIS'!D22*'Constraint 2'!$Y$13</f>
        <v>28.732611502711784</v>
      </c>
      <c r="F22" s="121">
        <f>'Constraint 2'!$X$14*'Export to GIS'!C22+'Export to GIS'!D22*'Constraint 2'!$Y$14</f>
        <v>13.131856088747334</v>
      </c>
      <c r="G22" s="121">
        <f>'Constraint 2'!$X$15*'Export to GIS'!C22+'Export to GIS'!D22*'Constraint 2'!$Y$15</f>
        <v>7.8791136532483996</v>
      </c>
    </row>
    <row r="23" spans="1:7" x14ac:dyDescent="0.25">
      <c r="A23" s="77">
        <v>130</v>
      </c>
      <c r="B23" s="111" t="s">
        <v>25</v>
      </c>
      <c r="C23" s="112">
        <v>27.19498410178252</v>
      </c>
      <c r="D23" s="113">
        <v>120.76551001871883</v>
      </c>
      <c r="E23" s="121">
        <f>'Constraint 2'!$X$13*'Export to GIS'!C23+'Export to GIS'!D23*'Constraint 2'!$Y$13</f>
        <v>29.753290668030523</v>
      </c>
      <c r="F23" s="121">
        <f>'Constraint 2'!$X$14*'Export to GIS'!C23+'Export to GIS'!D23*'Constraint 2'!$Y$14</f>
        <v>13.59749205089126</v>
      </c>
      <c r="G23" s="121">
        <f>'Constraint 2'!$X$15*'Export to GIS'!C23+'Export to GIS'!D23*'Constraint 2'!$Y$15</f>
        <v>8.158495230534756</v>
      </c>
    </row>
    <row r="24" spans="1:7" x14ac:dyDescent="0.25">
      <c r="A24" s="77">
        <v>130</v>
      </c>
      <c r="B24" s="111" t="s">
        <v>26</v>
      </c>
      <c r="C24" s="112">
        <v>14.550945607712798</v>
      </c>
      <c r="D24" s="113">
        <v>91.030347000634606</v>
      </c>
      <c r="E24" s="121">
        <f>'Constraint 2'!$X$13*'Export to GIS'!C24+'Export to GIS'!D24*'Constraint 2'!$Y$13</f>
        <v>18.561149345076778</v>
      </c>
      <c r="F24" s="121">
        <f>'Constraint 2'!$X$14*'Export to GIS'!C24+'Export to GIS'!D24*'Constraint 2'!$Y$14</f>
        <v>7.2754728038563989</v>
      </c>
      <c r="G24" s="121">
        <f>'Constraint 2'!$X$15*'Export to GIS'!C24+'Export to GIS'!D24*'Constraint 2'!$Y$15</f>
        <v>4.365283682313839</v>
      </c>
    </row>
    <row r="25" spans="1:7" x14ac:dyDescent="0.25">
      <c r="A25" s="77">
        <v>130</v>
      </c>
      <c r="B25" s="111" t="s">
        <v>27</v>
      </c>
      <c r="C25" s="112">
        <v>19.744423698551334</v>
      </c>
      <c r="D25" s="113">
        <v>71.658021628225583</v>
      </c>
      <c r="E25" s="121">
        <f>'Constraint 2'!$X$13*'Export to GIS'!C25+'Export to GIS'!D25*'Constraint 2'!$Y$13</f>
        <v>19.999677566880926</v>
      </c>
      <c r="F25" s="121">
        <f>'Constraint 2'!$X$14*'Export to GIS'!C25+'Export to GIS'!D25*'Constraint 2'!$Y$14</f>
        <v>9.8722118492756668</v>
      </c>
      <c r="G25" s="121">
        <f>'Constraint 2'!$X$15*'Export to GIS'!C25+'Export to GIS'!D25*'Constraint 2'!$Y$15</f>
        <v>5.9233271095653999</v>
      </c>
    </row>
    <row r="26" spans="1:7" x14ac:dyDescent="0.25">
      <c r="A26" s="77">
        <v>130</v>
      </c>
      <c r="B26" s="111" t="s">
        <v>28</v>
      </c>
      <c r="C26" s="112">
        <v>26.022275778835315</v>
      </c>
      <c r="D26" s="113">
        <v>54.512442296049322</v>
      </c>
      <c r="E26" s="121">
        <f>'Constraint 2'!$X$13*'Export to GIS'!C26+'Export to GIS'!D26*'Constraint 2'!$Y$13</f>
        <v>22.365723485847887</v>
      </c>
      <c r="F26" s="121">
        <f>'Constraint 2'!$X$14*'Export to GIS'!C26+'Export to GIS'!D26*'Constraint 2'!$Y$14</f>
        <v>13.011137889417657</v>
      </c>
      <c r="G26" s="121">
        <f>'Constraint 2'!$X$15*'Export to GIS'!C26+'Export to GIS'!D26*'Constraint 2'!$Y$15</f>
        <v>7.806682733650594</v>
      </c>
    </row>
    <row r="27" spans="1:7" x14ac:dyDescent="0.25">
      <c r="A27" s="77">
        <v>130</v>
      </c>
      <c r="B27" s="111" t="s">
        <v>29</v>
      </c>
      <c r="C27" s="112">
        <v>21.724656367807231</v>
      </c>
      <c r="D27" s="113">
        <v>46.32852515472095</v>
      </c>
      <c r="E27" s="121">
        <f>'Constraint 2'!$X$13*'Export to GIS'!C27+'Export to GIS'!D27*'Constraint 2'!$Y$13</f>
        <v>18.753879154546794</v>
      </c>
      <c r="F27" s="121">
        <f>'Constraint 2'!$X$14*'Export to GIS'!C27+'Export to GIS'!D27*'Constraint 2'!$Y$14</f>
        <v>10.862328183903616</v>
      </c>
      <c r="G27" s="121">
        <f>'Constraint 2'!$X$15*'Export to GIS'!C27+'Export to GIS'!D27*'Constraint 2'!$Y$15</f>
        <v>6.5173969103421694</v>
      </c>
    </row>
    <row r="28" spans="1:7" x14ac:dyDescent="0.25">
      <c r="A28" s="77">
        <v>130</v>
      </c>
      <c r="B28" s="111" t="s">
        <v>30</v>
      </c>
      <c r="C28" s="112">
        <v>18.887992132957383</v>
      </c>
      <c r="D28" s="113">
        <v>25.935191992945111</v>
      </c>
      <c r="E28" s="121">
        <f>'Constraint 2'!$X$13*'Export to GIS'!C28+'Export to GIS'!D28*'Constraint 2'!$Y$13</f>
        <v>14.870714085716809</v>
      </c>
      <c r="F28" s="121">
        <f>'Constraint 2'!$X$14*'Export to GIS'!C28+'Export to GIS'!D28*'Constraint 2'!$Y$14</f>
        <v>9.4439960664786913</v>
      </c>
      <c r="G28" s="121">
        <f>'Constraint 2'!$X$15*'Export to GIS'!C28+'Export to GIS'!D28*'Constraint 2'!$Y$15</f>
        <v>5.6663976398872142</v>
      </c>
    </row>
    <row r="29" spans="1:7" x14ac:dyDescent="0.25">
      <c r="A29" s="77">
        <v>140</v>
      </c>
      <c r="B29" s="110" t="s">
        <v>285</v>
      </c>
      <c r="C29" s="112">
        <v>55.805479333545435</v>
      </c>
      <c r="D29" s="113">
        <v>101.89308723971823</v>
      </c>
      <c r="E29" s="121">
        <f>'Constraint 2'!$X$13*'Export to GIS'!C29+'Export to GIS'!D29*'Constraint 2'!$Y$13</f>
        <v>46.462870290776351</v>
      </c>
      <c r="F29" s="121">
        <f>'Constraint 2'!$X$14*'Export to GIS'!C29+'Export to GIS'!D29*'Constraint 2'!$Y$14</f>
        <v>27.902739666772717</v>
      </c>
      <c r="G29" s="121">
        <f>'Constraint 2'!$X$15*'Export to GIS'!C29+'Export to GIS'!D29*'Constraint 2'!$Y$15</f>
        <v>16.741643800063631</v>
      </c>
    </row>
    <row r="30" spans="1:7" x14ac:dyDescent="0.25">
      <c r="A30" s="77">
        <v>140</v>
      </c>
      <c r="B30" s="110" t="s">
        <v>53</v>
      </c>
      <c r="C30" s="112">
        <v>25.560295569499054</v>
      </c>
      <c r="D30" s="113">
        <v>127.22569845677685</v>
      </c>
      <c r="E30" s="121">
        <f>'Constraint 2'!$X$13*'Export to GIS'!C30+'Export to GIS'!D30*'Constraint 2'!$Y$13</f>
        <v>29.336761965852073</v>
      </c>
      <c r="F30" s="121">
        <f>'Constraint 2'!$X$14*'Export to GIS'!C30+'Export to GIS'!D30*'Constraint 2'!$Y$14</f>
        <v>12.780147784749527</v>
      </c>
      <c r="G30" s="121">
        <f>'Constraint 2'!$X$15*'Export to GIS'!C30+'Export to GIS'!D30*'Constraint 2'!$Y$15</f>
        <v>7.6680886708497162</v>
      </c>
    </row>
    <row r="31" spans="1:7" x14ac:dyDescent="0.25">
      <c r="A31" s="77">
        <v>140</v>
      </c>
      <c r="B31" s="111" t="s">
        <v>24</v>
      </c>
      <c r="C31" s="112">
        <v>33.202416133415433</v>
      </c>
      <c r="D31" s="113">
        <v>114.66303405410824</v>
      </c>
      <c r="E31" s="121">
        <f>'Constraint 2'!$X$13*'Export to GIS'!C31+'Export to GIS'!D31*'Constraint 2'!$Y$13</f>
        <v>33.047873892130859</v>
      </c>
      <c r="F31" s="121">
        <f>'Constraint 2'!$X$14*'Export to GIS'!C31+'Export to GIS'!D31*'Constraint 2'!$Y$14</f>
        <v>16.601208066707716</v>
      </c>
      <c r="G31" s="121">
        <f>'Constraint 2'!$X$15*'Export to GIS'!C31+'Export to GIS'!D31*'Constraint 2'!$Y$15</f>
        <v>9.9607248400246302</v>
      </c>
    </row>
    <row r="32" spans="1:7" x14ac:dyDescent="0.25">
      <c r="A32" s="77">
        <v>140</v>
      </c>
      <c r="B32" s="111" t="s">
        <v>25</v>
      </c>
      <c r="C32" s="112">
        <v>30.547902267241838</v>
      </c>
      <c r="D32" s="113">
        <v>109.96266966679393</v>
      </c>
      <c r="E32" s="121">
        <f>'Constraint 2'!$X$13*'Export to GIS'!C32+'Export to GIS'!D32*'Constraint 2'!$Y$13</f>
        <v>30.852403440386588</v>
      </c>
      <c r="F32" s="121">
        <f>'Constraint 2'!$X$14*'Export to GIS'!C32+'Export to GIS'!D32*'Constraint 2'!$Y$14</f>
        <v>15.273951133620919</v>
      </c>
      <c r="G32" s="121">
        <f>'Constraint 2'!$X$15*'Export to GIS'!C32+'Export to GIS'!D32*'Constraint 2'!$Y$15</f>
        <v>9.1643706801725511</v>
      </c>
    </row>
    <row r="33" spans="1:7" x14ac:dyDescent="0.25">
      <c r="A33" s="77">
        <v>140</v>
      </c>
      <c r="B33" s="111" t="s">
        <v>26</v>
      </c>
      <c r="C33" s="112">
        <v>24.168445544836999</v>
      </c>
      <c r="D33" s="113">
        <v>83.12627565131362</v>
      </c>
      <c r="E33" s="121">
        <f>'Constraint 2'!$X$13*'Export to GIS'!C33+'Export to GIS'!D33*'Constraint 2'!$Y$13</f>
        <v>24.022117169275411</v>
      </c>
      <c r="F33" s="121">
        <f>'Constraint 2'!$X$14*'Export to GIS'!C33+'Export to GIS'!D33*'Constraint 2'!$Y$14</f>
        <v>12.084222772418499</v>
      </c>
      <c r="G33" s="121">
        <f>'Constraint 2'!$X$15*'Export to GIS'!C33+'Export to GIS'!D33*'Constraint 2'!$Y$15</f>
        <v>7.2505336634510993</v>
      </c>
    </row>
    <row r="34" spans="1:7" x14ac:dyDescent="0.25">
      <c r="A34" s="77">
        <v>140</v>
      </c>
      <c r="B34" s="111" t="s">
        <v>27</v>
      </c>
      <c r="C34" s="112">
        <v>35.463233152620838</v>
      </c>
      <c r="D34" s="113">
        <v>66.141483759297728</v>
      </c>
      <c r="E34" s="121">
        <f>'Constraint 2'!$X$13*'Export to GIS'!C34+'Export to GIS'!D34*'Constraint 2'!$Y$13</f>
        <v>29.665249925133317</v>
      </c>
      <c r="F34" s="121">
        <f>'Constraint 2'!$X$14*'Export to GIS'!C34+'Export to GIS'!D34*'Constraint 2'!$Y$14</f>
        <v>17.731616576310419</v>
      </c>
      <c r="G34" s="121">
        <f>'Constraint 2'!$X$15*'Export to GIS'!C34+'Export to GIS'!D34*'Constraint 2'!$Y$15</f>
        <v>10.638969945786251</v>
      </c>
    </row>
    <row r="35" spans="1:7" x14ac:dyDescent="0.25">
      <c r="A35" s="77">
        <v>140</v>
      </c>
      <c r="B35" s="111" t="s">
        <v>28</v>
      </c>
      <c r="C35" s="112">
        <v>49.527679189469765</v>
      </c>
      <c r="D35" s="113">
        <v>55.771230389171393</v>
      </c>
      <c r="E35" s="121">
        <f>'Constraint 2'!$X$13*'Export to GIS'!C35+'Export to GIS'!D35*'Constraint 2'!$Y$13</f>
        <v>37.770114512072482</v>
      </c>
      <c r="F35" s="121">
        <f>'Constraint 2'!$X$14*'Export to GIS'!C35+'Export to GIS'!D35*'Constraint 2'!$Y$14</f>
        <v>24.763839594734883</v>
      </c>
      <c r="G35" s="121">
        <f>'Constraint 2'!$X$15*'Export to GIS'!C35+'Export to GIS'!D35*'Constraint 2'!$Y$15</f>
        <v>14.858303756840929</v>
      </c>
    </row>
    <row r="36" spans="1:7" x14ac:dyDescent="0.25">
      <c r="A36" s="77">
        <v>140</v>
      </c>
      <c r="B36" s="111" t="s">
        <v>29</v>
      </c>
      <c r="C36" s="112">
        <v>31.793107873684484</v>
      </c>
      <c r="D36" s="113">
        <v>47.902701452729453</v>
      </c>
      <c r="E36" s="121">
        <f>'Constraint 2'!$X$13*'Export to GIS'!C36+'Export to GIS'!D36*'Constraint 2'!$Y$13</f>
        <v>25.455790263167859</v>
      </c>
      <c r="F36" s="121">
        <f>'Constraint 2'!$X$14*'Export to GIS'!C36+'Export to GIS'!D36*'Constraint 2'!$Y$14</f>
        <v>15.896553936842242</v>
      </c>
      <c r="G36" s="121">
        <f>'Constraint 2'!$X$15*'Export to GIS'!C36+'Export to GIS'!D36*'Constraint 2'!$Y$15</f>
        <v>9.5379323621053445</v>
      </c>
    </row>
    <row r="37" spans="1:7" x14ac:dyDescent="0.25">
      <c r="A37" s="77">
        <v>140</v>
      </c>
      <c r="B37" s="111" t="s">
        <v>30</v>
      </c>
      <c r="C37" s="112">
        <v>20.623506917627733</v>
      </c>
      <c r="D37" s="113">
        <v>44.048947213760854</v>
      </c>
      <c r="E37" s="121">
        <f>'Constraint 2'!$X$13*'Export to GIS'!C37+'Export to GIS'!D37*'Constraint 2'!$Y$13</f>
        <v>17.810174217834113</v>
      </c>
      <c r="F37" s="121">
        <f>'Constraint 2'!$X$14*'Export to GIS'!C37+'Export to GIS'!D37*'Constraint 2'!$Y$14</f>
        <v>10.311753458813866</v>
      </c>
      <c r="G37" s="121">
        <f>'Constraint 2'!$X$15*'Export to GIS'!C37+'Export to GIS'!D37*'Constraint 2'!$Y$15</f>
        <v>6.18705207528832</v>
      </c>
    </row>
    <row r="38" spans="1:7" x14ac:dyDescent="0.25">
      <c r="A38" s="77">
        <v>150</v>
      </c>
      <c r="B38" s="110" t="s">
        <v>285</v>
      </c>
      <c r="C38" s="112">
        <v>109.15806715655648</v>
      </c>
      <c r="D38" s="113">
        <v>76.979281217440786</v>
      </c>
      <c r="E38" s="121">
        <f>'Constraint 2'!$X$13*'Export to GIS'!C38+'Export to GIS'!D38*'Constraint 2'!$Y$13</f>
        <v>78.650671773505806</v>
      </c>
      <c r="F38" s="121">
        <f>'Constraint 2'!$X$14*'Export to GIS'!C38+'Export to GIS'!D38*'Constraint 2'!$Y$14</f>
        <v>54.579033578278242</v>
      </c>
      <c r="G38" s="121">
        <f>'Constraint 2'!$X$15*'Export to GIS'!C38+'Export to GIS'!D38*'Constraint 2'!$Y$15</f>
        <v>32.747420146966945</v>
      </c>
    </row>
    <row r="39" spans="1:7" x14ac:dyDescent="0.25">
      <c r="A39" s="77">
        <v>150</v>
      </c>
      <c r="B39" s="110" t="s">
        <v>53</v>
      </c>
      <c r="C39" s="112">
        <v>41.632292790499648</v>
      </c>
      <c r="D39" s="113">
        <v>113.35027914188457</v>
      </c>
      <c r="E39" s="121">
        <f>'Constraint 2'!$X$13*'Export to GIS'!C39+'Export to GIS'!D39*'Constraint 2'!$Y$13</f>
        <v>38.396018228013233</v>
      </c>
      <c r="F39" s="121">
        <f>'Constraint 2'!$X$14*'Export to GIS'!C39+'Export to GIS'!D39*'Constraint 2'!$Y$14</f>
        <v>20.816146395249824</v>
      </c>
      <c r="G39" s="121">
        <f>'Constraint 2'!$X$15*'Export to GIS'!C39+'Export to GIS'!D39*'Constraint 2'!$Y$15</f>
        <v>12.489687837149894</v>
      </c>
    </row>
    <row r="40" spans="1:7" x14ac:dyDescent="0.25">
      <c r="A40" s="77">
        <v>150</v>
      </c>
      <c r="B40" s="111" t="s">
        <v>24</v>
      </c>
      <c r="C40" s="112">
        <v>52.156996166126383</v>
      </c>
      <c r="D40" s="113">
        <v>79.979869736012034</v>
      </c>
      <c r="E40" s="121">
        <f>'Constraint 2'!$X$13*'Export to GIS'!C40+'Export to GIS'!D40*'Constraint 2'!$Y$13</f>
        <v>41.900034481583361</v>
      </c>
      <c r="F40" s="121">
        <f>'Constraint 2'!$X$14*'Export to GIS'!C40+'Export to GIS'!D40*'Constraint 2'!$Y$14</f>
        <v>26.078498083063192</v>
      </c>
      <c r="G40" s="121">
        <f>'Constraint 2'!$X$15*'Export to GIS'!C40+'Export to GIS'!D40*'Constraint 2'!$Y$15</f>
        <v>15.647098849837914</v>
      </c>
    </row>
    <row r="41" spans="1:7" x14ac:dyDescent="0.25">
      <c r="A41" s="77">
        <v>150</v>
      </c>
      <c r="B41" s="111" t="s">
        <v>25</v>
      </c>
      <c r="C41" s="112">
        <v>58.336355544811326</v>
      </c>
      <c r="D41" s="113">
        <v>81.893697402846342</v>
      </c>
      <c r="E41" s="121">
        <f>'Constraint 2'!$X$13*'Export to GIS'!C41+'Export to GIS'!D41*'Constraint 2'!$Y$13</f>
        <v>46.108000844411997</v>
      </c>
      <c r="F41" s="121">
        <f>'Constraint 2'!$X$14*'Export to GIS'!C41+'Export to GIS'!D41*'Constraint 2'!$Y$14</f>
        <v>29.168177772405663</v>
      </c>
      <c r="G41" s="121">
        <f>'Constraint 2'!$X$15*'Export to GIS'!C41+'Export to GIS'!D41*'Constraint 2'!$Y$15</f>
        <v>17.500906663443399</v>
      </c>
    </row>
    <row r="42" spans="1:7" x14ac:dyDescent="0.25">
      <c r="A42" s="77">
        <v>150</v>
      </c>
      <c r="B42" s="111" t="s">
        <v>26</v>
      </c>
      <c r="C42" s="112">
        <v>34.158264494327291</v>
      </c>
      <c r="D42" s="113">
        <v>76.962610985311585</v>
      </c>
      <c r="E42" s="121">
        <f>'Constraint 2'!$X$13*'Export to GIS'!C42+'Export to GIS'!D42*'Constraint 2'!$Y$13</f>
        <v>29.899133019843902</v>
      </c>
      <c r="F42" s="121">
        <f>'Constraint 2'!$X$14*'Export to GIS'!C42+'Export to GIS'!D42*'Constraint 2'!$Y$14</f>
        <v>17.079132247163646</v>
      </c>
      <c r="G42" s="121">
        <f>'Constraint 2'!$X$15*'Export to GIS'!C42+'Export to GIS'!D42*'Constraint 2'!$Y$15</f>
        <v>10.247479348298187</v>
      </c>
    </row>
    <row r="43" spans="1:7" x14ac:dyDescent="0.25">
      <c r="A43" s="77">
        <v>150</v>
      </c>
      <c r="B43" s="111" t="s">
        <v>27</v>
      </c>
      <c r="C43" s="112">
        <v>90.609764097404152</v>
      </c>
      <c r="D43" s="113">
        <v>60.354484235777065</v>
      </c>
      <c r="E43" s="121">
        <f>'Constraint 2'!$X$13*'Export to GIS'!C43+'Export to GIS'!D43*'Constraint 2'!$Y$13</f>
        <v>64.931795086890403</v>
      </c>
      <c r="F43" s="121">
        <f>'Constraint 2'!$X$14*'Export to GIS'!C43+'Export to GIS'!D43*'Constraint 2'!$Y$14</f>
        <v>45.304882048702076</v>
      </c>
      <c r="G43" s="121">
        <f>'Constraint 2'!$X$15*'Export to GIS'!C43+'Export to GIS'!D43*'Constraint 2'!$Y$15</f>
        <v>27.182929229221244</v>
      </c>
    </row>
    <row r="44" spans="1:7" x14ac:dyDescent="0.25">
      <c r="A44" s="77">
        <v>150</v>
      </c>
      <c r="B44" s="111" t="s">
        <v>28</v>
      </c>
      <c r="C44" s="112">
        <v>98.609402030614547</v>
      </c>
      <c r="D44" s="113">
        <v>55.44811451271633</v>
      </c>
      <c r="E44" s="121">
        <f>'Constraint 2'!$X$13*'Export to GIS'!C44+'Export to GIS'!D44*'Constraint 2'!$Y$13</f>
        <v>69.640922771171091</v>
      </c>
      <c r="F44" s="121">
        <f>'Constraint 2'!$X$14*'Export to GIS'!C44+'Export to GIS'!D44*'Constraint 2'!$Y$14</f>
        <v>49.304701015307273</v>
      </c>
      <c r="G44" s="121">
        <f>'Constraint 2'!$X$15*'Export to GIS'!C44+'Export to GIS'!D44*'Constraint 2'!$Y$15</f>
        <v>29.582820609184363</v>
      </c>
    </row>
    <row r="45" spans="1:7" x14ac:dyDescent="0.25">
      <c r="A45" s="77">
        <v>150</v>
      </c>
      <c r="B45" s="111" t="s">
        <v>29</v>
      </c>
      <c r="C45" s="112">
        <v>48.876718902568513</v>
      </c>
      <c r="D45" s="113">
        <v>34.828105114435601</v>
      </c>
      <c r="E45" s="121">
        <f>'Constraint 2'!$X$13*'Export to GIS'!C45+'Export to GIS'!D45*'Constraint 2'!$Y$13</f>
        <v>35.252677798113098</v>
      </c>
      <c r="F45" s="121">
        <f>'Constraint 2'!$X$14*'Export to GIS'!C45+'Export to GIS'!D45*'Constraint 2'!$Y$14</f>
        <v>24.438359451284256</v>
      </c>
      <c r="G45" s="121">
        <f>'Constraint 2'!$X$15*'Export to GIS'!C45+'Export to GIS'!D45*'Constraint 2'!$Y$15</f>
        <v>14.663015670770553</v>
      </c>
    </row>
    <row r="46" spans="1:7" x14ac:dyDescent="0.25">
      <c r="A46" s="77">
        <v>150</v>
      </c>
      <c r="B46" s="111" t="s">
        <v>30</v>
      </c>
      <c r="C46" s="112">
        <v>40.110818156470117</v>
      </c>
      <c r="D46" s="113">
        <v>38.03452024558959</v>
      </c>
      <c r="E46" s="121">
        <f>'Constraint 2'!$X$13*'Export to GIS'!C46+'Export to GIS'!D46*'Constraint 2'!$Y$13</f>
        <v>29.875483826264535</v>
      </c>
      <c r="F46" s="121">
        <f>'Constraint 2'!$X$14*'Export to GIS'!C46+'Export to GIS'!D46*'Constraint 2'!$Y$14</f>
        <v>20.055409078235058</v>
      </c>
      <c r="G46" s="121">
        <f>'Constraint 2'!$X$15*'Export to GIS'!C46+'Export to GIS'!D46*'Constraint 2'!$Y$15</f>
        <v>12.033245446941034</v>
      </c>
    </row>
    <row r="47" spans="1:7" x14ac:dyDescent="0.25">
      <c r="A47" s="77">
        <v>160</v>
      </c>
      <c r="B47" s="110" t="s">
        <v>285</v>
      </c>
      <c r="C47" s="112">
        <v>13.22286722196624</v>
      </c>
      <c r="D47" s="113">
        <v>142.04050707505445</v>
      </c>
      <c r="E47" s="121">
        <f>'Constraint 2'!$X$13*'Export to GIS'!C47+'Export to GIS'!D47*'Constraint 2'!$Y$13</f>
        <v>22.798914401783499</v>
      </c>
      <c r="F47" s="121">
        <f>'Constraint 2'!$X$14*'Export to GIS'!C47+'Export to GIS'!D47*'Constraint 2'!$Y$14</f>
        <v>6.61143361098312</v>
      </c>
      <c r="G47" s="121">
        <f>'Constraint 2'!$X$15*'Export to GIS'!C47+'Export to GIS'!D47*'Constraint 2'!$Y$15</f>
        <v>3.9668601665898717</v>
      </c>
    </row>
    <row r="48" spans="1:7" x14ac:dyDescent="0.25">
      <c r="A48" s="77">
        <v>160</v>
      </c>
      <c r="B48" s="110" t="s">
        <v>53</v>
      </c>
      <c r="C48" s="112">
        <v>9.257647659554058</v>
      </c>
      <c r="D48" s="113">
        <v>140.3165517471887</v>
      </c>
      <c r="E48" s="121">
        <f>'Constraint 2'!$X$13*'Export to GIS'!C48+'Export to GIS'!D48*'Constraint 2'!$Y$13</f>
        <v>20.049126153429008</v>
      </c>
      <c r="F48" s="121">
        <f>'Constraint 2'!$X$14*'Export to GIS'!C48+'Export to GIS'!D48*'Constraint 2'!$Y$14</f>
        <v>4.628823829777029</v>
      </c>
      <c r="G48" s="121">
        <f>'Constraint 2'!$X$15*'Export to GIS'!C48+'Export to GIS'!D48*'Constraint 2'!$Y$15</f>
        <v>2.7772942978662174</v>
      </c>
    </row>
    <row r="49" spans="1:7" x14ac:dyDescent="0.25">
      <c r="A49" s="77">
        <v>160</v>
      </c>
      <c r="B49" s="111" t="s">
        <v>24</v>
      </c>
      <c r="C49" s="112">
        <v>7.8428697513237609</v>
      </c>
      <c r="D49" s="113">
        <v>128.89235182175167</v>
      </c>
      <c r="E49" s="121">
        <f>'Constraint 2'!$X$13*'Export to GIS'!C49+'Export to GIS'!D49*'Constraint 2'!$Y$13</f>
        <v>17.987100520535613</v>
      </c>
      <c r="F49" s="121">
        <f>'Constraint 2'!$X$14*'Export to GIS'!C49+'Export to GIS'!D49*'Constraint 2'!$Y$14</f>
        <v>3.9214348756618804</v>
      </c>
      <c r="G49" s="121">
        <f>'Constraint 2'!$X$15*'Export to GIS'!C49+'Export to GIS'!D49*'Constraint 2'!$Y$15</f>
        <v>2.352860925397128</v>
      </c>
    </row>
    <row r="50" spans="1:7" x14ac:dyDescent="0.25">
      <c r="A50" s="77">
        <v>160</v>
      </c>
      <c r="B50" s="111" t="s">
        <v>25</v>
      </c>
      <c r="C50" s="112">
        <v>5.8990239710404708</v>
      </c>
      <c r="D50" s="113">
        <v>122.71156053937622</v>
      </c>
      <c r="E50" s="121">
        <f>'Constraint 2'!$X$13*'Export to GIS'!C50+'Export to GIS'!D50*'Constraint 2'!$Y$13</f>
        <v>16.105521635113931</v>
      </c>
      <c r="F50" s="121">
        <f>'Constraint 2'!$X$14*'Export to GIS'!C50+'Export to GIS'!D50*'Constraint 2'!$Y$14</f>
        <v>2.9495119855202354</v>
      </c>
      <c r="G50" s="121">
        <f>'Constraint 2'!$X$15*'Export to GIS'!C50+'Export to GIS'!D50*'Constraint 2'!$Y$15</f>
        <v>1.7697071913121412</v>
      </c>
    </row>
    <row r="51" spans="1:7" x14ac:dyDescent="0.25">
      <c r="A51" s="77">
        <v>160</v>
      </c>
      <c r="B51" s="111" t="s">
        <v>26</v>
      </c>
      <c r="C51" s="112">
        <v>4.4959365043614925</v>
      </c>
      <c r="D51" s="113">
        <v>115.96177944750492</v>
      </c>
      <c r="E51" s="121">
        <f>'Constraint 2'!$X$13*'Export to GIS'!C51+'Export to GIS'!D51*'Constraint 2'!$Y$13</f>
        <v>14.518536672585464</v>
      </c>
      <c r="F51" s="121">
        <f>'Constraint 2'!$X$14*'Export to GIS'!C51+'Export to GIS'!D51*'Constraint 2'!$Y$14</f>
        <v>2.2479682521807463</v>
      </c>
      <c r="G51" s="121">
        <f>'Constraint 2'!$X$15*'Export to GIS'!C51+'Export to GIS'!D51*'Constraint 2'!$Y$15</f>
        <v>1.3487809513084477</v>
      </c>
    </row>
    <row r="52" spans="1:7" x14ac:dyDescent="0.25">
      <c r="A52" s="77">
        <v>160</v>
      </c>
      <c r="B52" s="111" t="s">
        <v>27</v>
      </c>
      <c r="C52" s="112">
        <v>4.1324484005431872</v>
      </c>
      <c r="D52" s="113">
        <v>94.108389465499982</v>
      </c>
      <c r="E52" s="121">
        <f>'Constraint 2'!$X$13*'Export to GIS'!C52+'Export to GIS'!D52*'Constraint 2'!$Y$13</f>
        <v>12.096930406903072</v>
      </c>
      <c r="F52" s="121">
        <f>'Constraint 2'!$X$14*'Export to GIS'!C52+'Export to GIS'!D52*'Constraint 2'!$Y$14</f>
        <v>2.0662242002715936</v>
      </c>
      <c r="G52" s="121">
        <f>'Constraint 2'!$X$15*'Export to GIS'!C52+'Export to GIS'!D52*'Constraint 2'!$Y$15</f>
        <v>1.2397345201629562</v>
      </c>
    </row>
    <row r="53" spans="1:7" x14ac:dyDescent="0.25">
      <c r="A53" s="77">
        <v>160</v>
      </c>
      <c r="B53" s="111" t="s">
        <v>28</v>
      </c>
      <c r="C53" s="112">
        <v>7.4350628236600151</v>
      </c>
      <c r="D53" s="113">
        <v>85.843679322097444</v>
      </c>
      <c r="E53" s="121">
        <f>'Constraint 2'!$X$13*'Export to GIS'!C53+'Export to GIS'!D53*'Constraint 2'!$Y$13</f>
        <v>13.417158767588754</v>
      </c>
      <c r="F53" s="121">
        <f>'Constraint 2'!$X$14*'Export to GIS'!C53+'Export to GIS'!D53*'Constraint 2'!$Y$14</f>
        <v>3.7175314118300076</v>
      </c>
      <c r="G53" s="121">
        <f>'Constraint 2'!$X$15*'Export to GIS'!C53+'Export to GIS'!D53*'Constraint 2'!$Y$15</f>
        <v>2.2305188470980046</v>
      </c>
    </row>
    <row r="54" spans="1:7" x14ac:dyDescent="0.25">
      <c r="A54" s="77">
        <v>160</v>
      </c>
      <c r="B54" s="111" t="s">
        <v>29</v>
      </c>
      <c r="C54" s="112">
        <v>2.867401657850388</v>
      </c>
      <c r="D54" s="113">
        <v>71.110098673844178</v>
      </c>
      <c r="E54" s="121">
        <f>'Constraint 2'!$X$13*'Export to GIS'!C54+'Export to GIS'!D54*'Constraint 2'!$Y$13</f>
        <v>8.9748209449871705</v>
      </c>
      <c r="F54" s="121">
        <f>'Constraint 2'!$X$14*'Export to GIS'!C54+'Export to GIS'!D54*'Constraint 2'!$Y$14</f>
        <v>1.433700828925194</v>
      </c>
      <c r="G54" s="121">
        <f>'Constraint 2'!$X$15*'Export to GIS'!C54+'Export to GIS'!D54*'Constraint 2'!$Y$15</f>
        <v>0.86022049735511641</v>
      </c>
    </row>
    <row r="55" spans="1:7" x14ac:dyDescent="0.25">
      <c r="A55" s="77">
        <v>160</v>
      </c>
      <c r="B55" s="111" t="s">
        <v>30</v>
      </c>
      <c r="C55" s="112">
        <v>2.0104427184564924</v>
      </c>
      <c r="D55" s="113">
        <v>56.463028445491382</v>
      </c>
      <c r="E55" s="121">
        <f>'Constraint 2'!$X$13*'Export to GIS'!C55+'Export to GIS'!D55*'Constraint 2'!$Y$13</f>
        <v>6.9530906115458588</v>
      </c>
      <c r="F55" s="121">
        <f>'Constraint 2'!$X$14*'Export to GIS'!C55+'Export to GIS'!D55*'Constraint 2'!$Y$14</f>
        <v>1.0052213592282462</v>
      </c>
      <c r="G55" s="121">
        <f>'Constraint 2'!$X$15*'Export to GIS'!C55+'Export to GIS'!D55*'Constraint 2'!$Y$15</f>
        <v>0.60313281553694764</v>
      </c>
    </row>
    <row r="56" spans="1:7" x14ac:dyDescent="0.25">
      <c r="A56" s="77">
        <v>190</v>
      </c>
      <c r="B56" s="110" t="s">
        <v>285</v>
      </c>
      <c r="C56" s="112">
        <v>13.22286722196624</v>
      </c>
      <c r="D56" s="113">
        <v>150.79842804504221</v>
      </c>
      <c r="E56" s="121">
        <f>'Constraint 2'!$X$13*'Export to GIS'!C56+'Export to GIS'!D56*'Constraint 2'!$Y$13</f>
        <v>23.674706498782278</v>
      </c>
      <c r="F56" s="121">
        <f>'Constraint 2'!$X$14*'Export to GIS'!C56+'Export to GIS'!D56*'Constraint 2'!$Y$14</f>
        <v>6.61143361098312</v>
      </c>
      <c r="G56" s="121">
        <f>'Constraint 2'!$X$15*'Export to GIS'!C56+'Export to GIS'!D56*'Constraint 2'!$Y$15</f>
        <v>3.9668601665898717</v>
      </c>
    </row>
    <row r="57" spans="1:7" x14ac:dyDescent="0.25">
      <c r="A57" s="77">
        <v>190</v>
      </c>
      <c r="B57" s="110" t="s">
        <v>53</v>
      </c>
      <c r="C57" s="112">
        <v>9.257647659554058</v>
      </c>
      <c r="D57" s="113">
        <v>159.653483901079</v>
      </c>
      <c r="E57" s="121">
        <f>'Constraint 2'!$X$13*'Export to GIS'!C57+'Export to GIS'!D57*'Constraint 2'!$Y$13</f>
        <v>21.982819368818038</v>
      </c>
      <c r="F57" s="121">
        <f>'Constraint 2'!$X$14*'Export to GIS'!C57+'Export to GIS'!D57*'Constraint 2'!$Y$14</f>
        <v>4.628823829777029</v>
      </c>
      <c r="G57" s="121">
        <f>'Constraint 2'!$X$15*'Export to GIS'!C57+'Export to GIS'!D57*'Constraint 2'!$Y$15</f>
        <v>2.7772942978662174</v>
      </c>
    </row>
    <row r="58" spans="1:7" x14ac:dyDescent="0.25">
      <c r="A58" s="77">
        <v>190</v>
      </c>
      <c r="B58" s="111" t="s">
        <v>24</v>
      </c>
      <c r="C58" s="112">
        <v>7.8428697513237609</v>
      </c>
      <c r="D58" s="113">
        <v>140.46558896008719</v>
      </c>
      <c r="E58" s="121">
        <f>'Constraint 2'!$X$13*'Export to GIS'!C58+'Export to GIS'!D58*'Constraint 2'!$Y$13</f>
        <v>19.144424234369165</v>
      </c>
      <c r="F58" s="121">
        <f>'Constraint 2'!$X$14*'Export to GIS'!C58+'Export to GIS'!D58*'Constraint 2'!$Y$14</f>
        <v>3.9214348756618804</v>
      </c>
      <c r="G58" s="121">
        <f>'Constraint 2'!$X$15*'Export to GIS'!C58+'Export to GIS'!D58*'Constraint 2'!$Y$15</f>
        <v>2.352860925397128</v>
      </c>
    </row>
    <row r="59" spans="1:7" x14ac:dyDescent="0.25">
      <c r="A59" s="77">
        <v>190</v>
      </c>
      <c r="B59" s="111" t="s">
        <v>25</v>
      </c>
      <c r="C59" s="112">
        <v>5.8990239710404708</v>
      </c>
      <c r="D59" s="113">
        <v>135.99935343076316</v>
      </c>
      <c r="E59" s="121">
        <f>'Constraint 2'!$X$13*'Export to GIS'!C59+'Export to GIS'!D59*'Constraint 2'!$Y$13</f>
        <v>17.434300924252625</v>
      </c>
      <c r="F59" s="121">
        <f>'Constraint 2'!$X$14*'Export to GIS'!C59+'Export to GIS'!D59*'Constraint 2'!$Y$14</f>
        <v>2.9495119855202354</v>
      </c>
      <c r="G59" s="121">
        <f>'Constraint 2'!$X$15*'Export to GIS'!C59+'Export to GIS'!D59*'Constraint 2'!$Y$15</f>
        <v>1.7697071913121412</v>
      </c>
    </row>
    <row r="60" spans="1:7" x14ac:dyDescent="0.25">
      <c r="A60" s="77">
        <v>190</v>
      </c>
      <c r="B60" s="111" t="s">
        <v>26</v>
      </c>
      <c r="C60" s="112">
        <v>4.4959365043614925</v>
      </c>
      <c r="D60" s="113">
        <v>121.28884580352889</v>
      </c>
      <c r="E60" s="121">
        <f>'Constraint 2'!$X$13*'Export to GIS'!C60+'Export to GIS'!D60*'Constraint 2'!$Y$13</f>
        <v>15.051243308187859</v>
      </c>
      <c r="F60" s="121">
        <f>'Constraint 2'!$X$14*'Export to GIS'!C60+'Export to GIS'!D60*'Constraint 2'!$Y$14</f>
        <v>2.2479682521807463</v>
      </c>
      <c r="G60" s="121">
        <f>'Constraint 2'!$X$15*'Export to GIS'!C60+'Export to GIS'!D60*'Constraint 2'!$Y$15</f>
        <v>1.3487809513084477</v>
      </c>
    </row>
    <row r="61" spans="1:7" x14ac:dyDescent="0.25">
      <c r="A61" s="77">
        <v>190</v>
      </c>
      <c r="B61" s="111" t="s">
        <v>27</v>
      </c>
      <c r="C61" s="112">
        <v>4.1324484005431872</v>
      </c>
      <c r="D61" s="113">
        <v>99.811054582203738</v>
      </c>
      <c r="E61" s="121">
        <f>'Constraint 2'!$X$13*'Export to GIS'!C61+'Export to GIS'!D61*'Constraint 2'!$Y$13</f>
        <v>12.667196918573447</v>
      </c>
      <c r="F61" s="121">
        <f>'Constraint 2'!$X$14*'Export to GIS'!C61+'Export to GIS'!D61*'Constraint 2'!$Y$14</f>
        <v>2.0662242002715936</v>
      </c>
      <c r="G61" s="121">
        <f>'Constraint 2'!$X$15*'Export to GIS'!C61+'Export to GIS'!D61*'Constraint 2'!$Y$15</f>
        <v>1.2397345201629562</v>
      </c>
    </row>
    <row r="62" spans="1:7" x14ac:dyDescent="0.25">
      <c r="A62" s="77">
        <v>190</v>
      </c>
      <c r="B62" s="111" t="s">
        <v>28</v>
      </c>
      <c r="C62" s="112">
        <v>7.4350628236600151</v>
      </c>
      <c r="D62" s="113">
        <v>86.077006049860373</v>
      </c>
      <c r="E62" s="121">
        <f>'Constraint 2'!$X$13*'Export to GIS'!C62+'Export to GIS'!D62*'Constraint 2'!$Y$13</f>
        <v>13.440491440365047</v>
      </c>
      <c r="F62" s="121">
        <f>'Constraint 2'!$X$14*'Export to GIS'!C62+'Export to GIS'!D62*'Constraint 2'!$Y$14</f>
        <v>3.7175314118300076</v>
      </c>
      <c r="G62" s="121">
        <f>'Constraint 2'!$X$15*'Export to GIS'!C62+'Export to GIS'!D62*'Constraint 2'!$Y$15</f>
        <v>2.2305188470980046</v>
      </c>
    </row>
    <row r="63" spans="1:7" x14ac:dyDescent="0.25">
      <c r="A63" s="77">
        <v>190</v>
      </c>
      <c r="B63" s="111" t="s">
        <v>29</v>
      </c>
      <c r="C63" s="112">
        <v>2.867401657850388</v>
      </c>
      <c r="D63" s="113">
        <v>76.439426948970066</v>
      </c>
      <c r="E63" s="121">
        <f>'Constraint 2'!$X$13*'Export to GIS'!C63+'Export to GIS'!D63*'Constraint 2'!$Y$13</f>
        <v>9.5077537724997594</v>
      </c>
      <c r="F63" s="121">
        <f>'Constraint 2'!$X$14*'Export to GIS'!C63+'Export to GIS'!D63*'Constraint 2'!$Y$14</f>
        <v>1.433700828925194</v>
      </c>
      <c r="G63" s="121">
        <f>'Constraint 2'!$X$15*'Export to GIS'!C63+'Export to GIS'!D63*'Constraint 2'!$Y$15</f>
        <v>0.86022049735511641</v>
      </c>
    </row>
    <row r="64" spans="1:7" x14ac:dyDescent="0.25">
      <c r="A64" s="77">
        <v>190</v>
      </c>
      <c r="B64" s="111" t="s">
        <v>30</v>
      </c>
      <c r="C64" s="112">
        <v>2.0104427184564924</v>
      </c>
      <c r="D64" s="113">
        <v>55.430123635315091</v>
      </c>
      <c r="E64" s="121">
        <f>'Constraint 2'!$X$13*'Export to GIS'!C64+'Export to GIS'!D64*'Constraint 2'!$Y$13</f>
        <v>6.8498001305282301</v>
      </c>
      <c r="F64" s="121">
        <f>'Constraint 2'!$X$14*'Export to GIS'!C64+'Export to GIS'!D64*'Constraint 2'!$Y$14</f>
        <v>1.0052213592282462</v>
      </c>
      <c r="G64" s="121">
        <f>'Constraint 2'!$X$15*'Export to GIS'!C64+'Export to GIS'!D64*'Constraint 2'!$Y$15</f>
        <v>0.60313281553694764</v>
      </c>
    </row>
    <row r="65" spans="1:7" x14ac:dyDescent="0.25">
      <c r="A65" s="77">
        <v>5101</v>
      </c>
      <c r="B65" s="110" t="s">
        <v>285</v>
      </c>
      <c r="C65" s="112">
        <v>9.2185859460367539</v>
      </c>
      <c r="D65" s="113">
        <v>151.38638108509718</v>
      </c>
      <c r="E65" s="121">
        <f>'Constraint 2'!$X$13*'Export to GIS'!C65+'Export to GIS'!D65*'Constraint 2'!$Y$13</f>
        <v>21.130718973433609</v>
      </c>
      <c r="F65" s="121">
        <f>'Constraint 2'!$X$14*'Export to GIS'!C65+'Export to GIS'!D65*'Constraint 2'!$Y$14</f>
        <v>4.6092929730183769</v>
      </c>
      <c r="G65" s="121">
        <f>'Constraint 2'!$X$15*'Export to GIS'!C65+'Export to GIS'!D65*'Constraint 2'!$Y$15</f>
        <v>2.765575783811026</v>
      </c>
    </row>
    <row r="66" spans="1:7" x14ac:dyDescent="0.25">
      <c r="A66" s="77">
        <v>5101</v>
      </c>
      <c r="B66" s="110" t="s">
        <v>53</v>
      </c>
      <c r="C66" s="112">
        <v>7.4145175742017235</v>
      </c>
      <c r="D66" s="113">
        <v>141.81377083938989</v>
      </c>
      <c r="E66" s="121">
        <f>'Constraint 2'!$X$13*'Export to GIS'!C66+'Export to GIS'!D66*'Constraint 2'!$Y$13</f>
        <v>19.000813507170111</v>
      </c>
      <c r="F66" s="121">
        <f>'Constraint 2'!$X$14*'Export to GIS'!C66+'Export to GIS'!D66*'Constraint 2'!$Y$14</f>
        <v>3.7072587871008618</v>
      </c>
      <c r="G66" s="121">
        <f>'Constraint 2'!$X$15*'Export to GIS'!C66+'Export to GIS'!D66*'Constraint 2'!$Y$15</f>
        <v>2.2243552722605169</v>
      </c>
    </row>
    <row r="67" spans="1:7" x14ac:dyDescent="0.25">
      <c r="A67" s="77">
        <v>5101</v>
      </c>
      <c r="B67" s="111" t="s">
        <v>24</v>
      </c>
      <c r="C67" s="112">
        <v>10.148922691625934</v>
      </c>
      <c r="D67" s="113">
        <v>156.92883928676406</v>
      </c>
      <c r="E67" s="121">
        <f>'Constraint 2'!$X$13*'Export to GIS'!C67+'Export to GIS'!D67*'Constraint 2'!$Y$13</f>
        <v>22.289683678233263</v>
      </c>
      <c r="F67" s="121">
        <f>'Constraint 2'!$X$14*'Export to GIS'!C67+'Export to GIS'!D67*'Constraint 2'!$Y$14</f>
        <v>5.074461345812967</v>
      </c>
      <c r="G67" s="121">
        <f>'Constraint 2'!$X$15*'Export to GIS'!C67+'Export to GIS'!D67*'Constraint 2'!$Y$15</f>
        <v>3.0446768074877801</v>
      </c>
    </row>
    <row r="68" spans="1:7" x14ac:dyDescent="0.25">
      <c r="A68" s="77">
        <v>5101</v>
      </c>
      <c r="B68" s="111" t="s">
        <v>25</v>
      </c>
      <c r="C68" s="112">
        <v>14.05805164181176</v>
      </c>
      <c r="D68" s="113">
        <v>183.30980663839878</v>
      </c>
      <c r="E68" s="121">
        <f>'Constraint 2'!$X$13*'Export to GIS'!C68+'Export to GIS'!D68*'Constraint 2'!$Y$13</f>
        <v>27.468714231017522</v>
      </c>
      <c r="F68" s="121">
        <f>'Constraint 2'!$X$14*'Export to GIS'!C68+'Export to GIS'!D68*'Constraint 2'!$Y$14</f>
        <v>7.02902582090588</v>
      </c>
      <c r="G68" s="121">
        <f>'Constraint 2'!$X$15*'Export to GIS'!C68+'Export to GIS'!D68*'Constraint 2'!$Y$15</f>
        <v>4.2174154925435277</v>
      </c>
    </row>
    <row r="69" spans="1:7" x14ac:dyDescent="0.25">
      <c r="A69" s="77">
        <v>5101</v>
      </c>
      <c r="B69" s="111" t="s">
        <v>26</v>
      </c>
      <c r="C69" s="112">
        <v>21.82039322694926</v>
      </c>
      <c r="D69" s="113">
        <v>134.7449949421607</v>
      </c>
      <c r="E69" s="121">
        <f>'Constraint 2'!$X$13*'Export to GIS'!C69+'Export to GIS'!D69*'Constraint 2'!$Y$13</f>
        <v>27.65775509173309</v>
      </c>
      <c r="F69" s="121">
        <f>'Constraint 2'!$X$14*'Export to GIS'!C69+'Export to GIS'!D69*'Constraint 2'!$Y$14</f>
        <v>10.91019661347463</v>
      </c>
      <c r="G69" s="121">
        <f>'Constraint 2'!$X$15*'Export to GIS'!C69+'Export to GIS'!D69*'Constraint 2'!$Y$15</f>
        <v>6.5461179680847783</v>
      </c>
    </row>
    <row r="70" spans="1:7" x14ac:dyDescent="0.25">
      <c r="A70" s="77">
        <v>5101</v>
      </c>
      <c r="B70" s="111" t="s">
        <v>27</v>
      </c>
      <c r="C70" s="112">
        <v>16.796828159714487</v>
      </c>
      <c r="D70" s="113">
        <v>117.99533155992643</v>
      </c>
      <c r="E70" s="121">
        <f>'Constraint 2'!$X$13*'Export to GIS'!C70+'Export to GIS'!D70*'Constraint 2'!$Y$13</f>
        <v>22.717471459807058</v>
      </c>
      <c r="F70" s="121">
        <f>'Constraint 2'!$X$14*'Export to GIS'!C70+'Export to GIS'!D70*'Constraint 2'!$Y$14</f>
        <v>8.3984140798572433</v>
      </c>
      <c r="G70" s="121">
        <f>'Constraint 2'!$X$15*'Export to GIS'!C70+'Export to GIS'!D70*'Constraint 2'!$Y$15</f>
        <v>5.0390484479143458</v>
      </c>
    </row>
    <row r="71" spans="1:7" x14ac:dyDescent="0.25">
      <c r="A71" s="77">
        <v>5101</v>
      </c>
      <c r="B71" s="111" t="s">
        <v>28</v>
      </c>
      <c r="C71" s="112">
        <v>20.013596157844134</v>
      </c>
      <c r="D71" s="113">
        <v>93.375425290672197</v>
      </c>
      <c r="E71" s="121">
        <f>'Constraint 2'!$X$13*'Export to GIS'!C71+'Export to GIS'!D71*'Constraint 2'!$Y$13</f>
        <v>22.346380031665909</v>
      </c>
      <c r="F71" s="121">
        <f>'Constraint 2'!$X$14*'Export to GIS'!C71+'Export to GIS'!D71*'Constraint 2'!$Y$14</f>
        <v>10.006798078922067</v>
      </c>
      <c r="G71" s="121">
        <f>'Constraint 2'!$X$15*'Export to GIS'!C71+'Export to GIS'!D71*'Constraint 2'!$Y$15</f>
        <v>6.0040788473532398</v>
      </c>
    </row>
    <row r="72" spans="1:7" x14ac:dyDescent="0.25">
      <c r="A72" s="77">
        <v>5101</v>
      </c>
      <c r="B72" s="111" t="s">
        <v>29</v>
      </c>
      <c r="C72" s="112">
        <v>63.223889620531196</v>
      </c>
      <c r="D72" s="113">
        <v>67.712748116726885</v>
      </c>
      <c r="E72" s="121">
        <f>'Constraint 2'!$X$13*'Export to GIS'!C72+'Export to GIS'!D72*'Constraint 2'!$Y$13</f>
        <v>47.866803065017969</v>
      </c>
      <c r="F72" s="121">
        <f>'Constraint 2'!$X$14*'Export to GIS'!C72+'Export to GIS'!D72*'Constraint 2'!$Y$14</f>
        <v>31.611944810265598</v>
      </c>
      <c r="G72" s="121">
        <f>'Constraint 2'!$X$15*'Export to GIS'!C72+'Export to GIS'!D72*'Constraint 2'!$Y$15</f>
        <v>18.967166886159358</v>
      </c>
    </row>
    <row r="73" spans="1:7" x14ac:dyDescent="0.25">
      <c r="A73" s="77">
        <v>5101</v>
      </c>
      <c r="B73" s="111" t="s">
        <v>30</v>
      </c>
      <c r="C73" s="112">
        <v>98.890355891501358</v>
      </c>
      <c r="D73" s="113">
        <v>23.508244568596794</v>
      </c>
      <c r="E73" s="121">
        <f>'Constraint 2'!$X$13*'Export to GIS'!C73+'Export to GIS'!D73*'Constraint 2'!$Y$13</f>
        <v>66.629555786335573</v>
      </c>
      <c r="F73" s="121">
        <f>'Constraint 2'!$X$14*'Export to GIS'!C73+'Export to GIS'!D73*'Constraint 2'!$Y$14</f>
        <v>49.445177945750679</v>
      </c>
      <c r="G73" s="121">
        <f>'Constraint 2'!$X$15*'Export to GIS'!C73+'Export to GIS'!D73*'Constraint 2'!$Y$15</f>
        <v>29.667106767450406</v>
      </c>
    </row>
    <row r="74" spans="1:7" x14ac:dyDescent="0.25">
      <c r="A74" s="77">
        <v>5102</v>
      </c>
      <c r="B74" s="110" t="s">
        <v>285</v>
      </c>
      <c r="C74" s="112">
        <v>31.185536798118601</v>
      </c>
      <c r="D74" s="113">
        <v>38.604689464392138</v>
      </c>
      <c r="E74" s="121">
        <f>'Constraint 2'!$X$13*'Export to GIS'!C74+'Export to GIS'!D74*'Constraint 2'!$Y$13</f>
        <v>24.131067865216309</v>
      </c>
      <c r="F74" s="121">
        <f>'Constraint 2'!$X$14*'Export to GIS'!C74+'Export to GIS'!D74*'Constraint 2'!$Y$14</f>
        <v>15.592768399059301</v>
      </c>
      <c r="G74" s="121">
        <f>'Constraint 2'!$X$15*'Export to GIS'!C74+'Export to GIS'!D74*'Constraint 2'!$Y$15</f>
        <v>9.3556610394355797</v>
      </c>
    </row>
    <row r="75" spans="1:7" x14ac:dyDescent="0.25">
      <c r="A75" s="77">
        <v>5102</v>
      </c>
      <c r="B75" s="110" t="s">
        <v>53</v>
      </c>
      <c r="C75" s="112">
        <v>31.185536798118601</v>
      </c>
      <c r="D75" s="113">
        <v>35.162644011312906</v>
      </c>
      <c r="E75" s="121">
        <f>'Constraint 2'!$X$13*'Export to GIS'!C75+'Export to GIS'!D75*'Constraint 2'!$Y$13</f>
        <v>23.786863319908385</v>
      </c>
      <c r="F75" s="121">
        <f>'Constraint 2'!$X$14*'Export to GIS'!C75+'Export to GIS'!D75*'Constraint 2'!$Y$14</f>
        <v>15.592768399059301</v>
      </c>
      <c r="G75" s="121">
        <f>'Constraint 2'!$X$15*'Export to GIS'!C75+'Export to GIS'!D75*'Constraint 2'!$Y$15</f>
        <v>9.3556610394355797</v>
      </c>
    </row>
    <row r="76" spans="1:7" x14ac:dyDescent="0.25">
      <c r="A76" s="77">
        <v>5102</v>
      </c>
      <c r="B76" s="111" t="s">
        <v>24</v>
      </c>
      <c r="C76" s="112">
        <v>28.586742064942054</v>
      </c>
      <c r="D76" s="113">
        <v>37.170539759165251</v>
      </c>
      <c r="E76" s="121">
        <f>'Constraint 2'!$X$13*'Export to GIS'!C76+'Export to GIS'!D76*'Constraint 2'!$Y$13</f>
        <v>22.298436318128861</v>
      </c>
      <c r="F76" s="121">
        <f>'Constraint 2'!$X$14*'Export to GIS'!C76+'Export to GIS'!D76*'Constraint 2'!$Y$14</f>
        <v>14.293371032471027</v>
      </c>
      <c r="G76" s="121">
        <f>'Constraint 2'!$X$15*'Export to GIS'!C76+'Export to GIS'!D76*'Constraint 2'!$Y$15</f>
        <v>8.5760226194826163</v>
      </c>
    </row>
    <row r="77" spans="1:7" x14ac:dyDescent="0.25">
      <c r="A77" s="77">
        <v>5102</v>
      </c>
      <c r="B77" s="111" t="s">
        <v>25</v>
      </c>
      <c r="C77" s="112">
        <v>28.586742064942054</v>
      </c>
      <c r="D77" s="113">
        <v>42.39313942790524</v>
      </c>
      <c r="E77" s="121">
        <f>'Constraint 2'!$X$13*'Export to GIS'!C77+'Export to GIS'!D77*'Constraint 2'!$Y$13</f>
        <v>22.82069628500286</v>
      </c>
      <c r="F77" s="121">
        <f>'Constraint 2'!$X$14*'Export to GIS'!C77+'Export to GIS'!D77*'Constraint 2'!$Y$14</f>
        <v>14.293371032471027</v>
      </c>
      <c r="G77" s="121">
        <f>'Constraint 2'!$X$15*'Export to GIS'!C77+'Export to GIS'!D77*'Constraint 2'!$Y$15</f>
        <v>8.5760226194826163</v>
      </c>
    </row>
    <row r="78" spans="1:7" x14ac:dyDescent="0.25">
      <c r="A78" s="77">
        <v>5102</v>
      </c>
      <c r="B78" s="111" t="s">
        <v>26</v>
      </c>
      <c r="C78" s="112">
        <v>28.586742064942054</v>
      </c>
      <c r="D78" s="113">
        <v>24.866603497695611</v>
      </c>
      <c r="E78" s="121">
        <f>'Constraint 2'!$X$13*'Export to GIS'!C78+'Export to GIS'!D78*'Constraint 2'!$Y$13</f>
        <v>21.068042691981898</v>
      </c>
      <c r="F78" s="121">
        <f>'Constraint 2'!$X$14*'Export to GIS'!C78+'Export to GIS'!D78*'Constraint 2'!$Y$14</f>
        <v>14.293371032471027</v>
      </c>
      <c r="G78" s="121">
        <f>'Constraint 2'!$X$15*'Export to GIS'!C78+'Export to GIS'!D78*'Constraint 2'!$Y$15</f>
        <v>8.5760226194826163</v>
      </c>
    </row>
    <row r="79" spans="1:7" x14ac:dyDescent="0.25">
      <c r="A79" s="77">
        <v>5102</v>
      </c>
      <c r="B79" s="111" t="s">
        <v>27</v>
      </c>
      <c r="C79" s="112">
        <v>28.586742064942054</v>
      </c>
      <c r="D79" s="113">
        <v>22.249362180744061</v>
      </c>
      <c r="E79" s="121">
        <f>'Constraint 2'!$X$13*'Export to GIS'!C79+'Export to GIS'!D79*'Constraint 2'!$Y$13</f>
        <v>20.806318560286741</v>
      </c>
      <c r="F79" s="121">
        <f>'Constraint 2'!$X$14*'Export to GIS'!C79+'Export to GIS'!D79*'Constraint 2'!$Y$14</f>
        <v>14.293371032471027</v>
      </c>
      <c r="G79" s="121">
        <f>'Constraint 2'!$X$15*'Export to GIS'!C79+'Export to GIS'!D79*'Constraint 2'!$Y$15</f>
        <v>8.5760226194826163</v>
      </c>
    </row>
    <row r="80" spans="1:7" x14ac:dyDescent="0.25">
      <c r="A80" s="77">
        <v>5102</v>
      </c>
      <c r="B80" s="111" t="s">
        <v>28</v>
      </c>
      <c r="C80" s="112">
        <v>28.586742064942054</v>
      </c>
      <c r="D80" s="113">
        <v>14.914056181682003</v>
      </c>
      <c r="E80" s="121">
        <f>'Constraint 2'!$X$13*'Export to GIS'!C80+'Export to GIS'!D80*'Constraint 2'!$Y$13</f>
        <v>20.072787960380538</v>
      </c>
      <c r="F80" s="121">
        <f>'Constraint 2'!$X$14*'Export to GIS'!C80+'Export to GIS'!D80*'Constraint 2'!$Y$14</f>
        <v>14.293371032471027</v>
      </c>
      <c r="G80" s="121">
        <f>'Constraint 2'!$X$15*'Export to GIS'!C80+'Export to GIS'!D80*'Constraint 2'!$Y$15</f>
        <v>8.5760226194826163</v>
      </c>
    </row>
    <row r="81" spans="1:7" x14ac:dyDescent="0.25">
      <c r="A81" s="77">
        <v>5102</v>
      </c>
      <c r="B81" s="111" t="s">
        <v>29</v>
      </c>
      <c r="C81" s="112">
        <v>26.387761906100359</v>
      </c>
      <c r="D81" s="113">
        <v>13.624090306869007</v>
      </c>
      <c r="E81" s="121">
        <f>'Constraint 2'!$X$13*'Export to GIS'!C81+'Export to GIS'!D81*'Constraint 2'!$Y$13</f>
        <v>18.514454269652134</v>
      </c>
      <c r="F81" s="121">
        <f>'Constraint 2'!$X$14*'Export to GIS'!C81+'Export to GIS'!D81*'Constraint 2'!$Y$14</f>
        <v>13.193880953050179</v>
      </c>
      <c r="G81" s="121">
        <f>'Constraint 2'!$X$15*'Export to GIS'!C81+'Export to GIS'!D81*'Constraint 2'!$Y$15</f>
        <v>7.9163285718301069</v>
      </c>
    </row>
    <row r="82" spans="1:7" x14ac:dyDescent="0.25">
      <c r="A82" s="77">
        <v>5102</v>
      </c>
      <c r="B82" s="111" t="s">
        <v>30</v>
      </c>
      <c r="C82" s="112">
        <v>26.387761906100359</v>
      </c>
      <c r="D82" s="113">
        <v>0</v>
      </c>
      <c r="E82" s="121">
        <f>'Constraint 2'!$X$13*'Export to GIS'!C82+'Export to GIS'!D82*'Constraint 2'!$Y$13</f>
        <v>17.152045238965233</v>
      </c>
      <c r="F82" s="121">
        <f>'Constraint 2'!$X$14*'Export to GIS'!C82+'Export to GIS'!D82*'Constraint 2'!$Y$14</f>
        <v>13.193880953050179</v>
      </c>
      <c r="G82" s="121">
        <f>'Constraint 2'!$X$15*'Export to GIS'!C82+'Export to GIS'!D82*'Constraint 2'!$Y$15</f>
        <v>7.9163285718301069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521"/>
  <sheetViews>
    <sheetView zoomScale="70" zoomScaleNormal="70" workbookViewId="0">
      <selection activeCell="L93" sqref="L93:O102"/>
    </sheetView>
  </sheetViews>
  <sheetFormatPr defaultRowHeight="15" x14ac:dyDescent="0.25"/>
  <cols>
    <col min="1" max="1" width="9.28515625" bestFit="1" customWidth="1"/>
    <col min="2" max="2" width="13.5703125" bestFit="1" customWidth="1"/>
    <col min="3" max="3" width="20.42578125" bestFit="1" customWidth="1"/>
    <col min="4" max="4" width="19.28515625" bestFit="1" customWidth="1"/>
    <col min="5" max="5" width="15.7109375" bestFit="1" customWidth="1"/>
    <col min="6" max="6" width="11.42578125" bestFit="1" customWidth="1"/>
    <col min="7" max="7" width="26.42578125" bestFit="1" customWidth="1"/>
    <col min="9" max="9" width="10.5703125" customWidth="1"/>
    <col min="10" max="10" width="19.28515625" bestFit="1" customWidth="1"/>
    <col min="11" max="11" width="10.7109375" customWidth="1"/>
    <col min="12" max="13" width="11.42578125" bestFit="1" customWidth="1"/>
    <col min="14" max="14" width="10.42578125" bestFit="1" customWidth="1"/>
    <col min="15" max="15" width="18.28515625" bestFit="1" customWidth="1"/>
    <col min="16" max="16" width="12.5703125" bestFit="1" customWidth="1"/>
    <col min="17" max="17" width="20.42578125" bestFit="1" customWidth="1"/>
    <col min="18" max="18" width="9.85546875" bestFit="1" customWidth="1"/>
    <col min="19" max="19" width="10.42578125" bestFit="1" customWidth="1"/>
    <col min="20" max="20" width="18.28515625" bestFit="1" customWidth="1"/>
    <col min="21" max="21" width="12.5703125" bestFit="1" customWidth="1"/>
    <col min="22" max="22" width="20.42578125" bestFit="1" customWidth="1"/>
    <col min="23" max="23" width="9.85546875" bestFit="1" customWidth="1"/>
    <col min="24" max="24" width="23.140625" bestFit="1" customWidth="1"/>
    <col min="25" max="25" width="20.7109375" bestFit="1" customWidth="1"/>
    <col min="26" max="28" width="19.7109375" bestFit="1" customWidth="1"/>
  </cols>
  <sheetData>
    <row r="1" spans="1:118" x14ac:dyDescent="0.25">
      <c r="A1" t="s">
        <v>0</v>
      </c>
      <c r="B1" t="s">
        <v>1</v>
      </c>
      <c r="C1" t="s">
        <v>2</v>
      </c>
      <c r="D1" t="s">
        <v>3</v>
      </c>
      <c r="E1" t="s">
        <v>343</v>
      </c>
      <c r="F1" t="s">
        <v>5</v>
      </c>
      <c r="G1" t="s">
        <v>6</v>
      </c>
      <c r="N1" s="327" t="s">
        <v>355</v>
      </c>
      <c r="O1" s="327"/>
      <c r="P1" s="327"/>
      <c r="Q1" s="327"/>
      <c r="R1" s="327"/>
      <c r="S1" s="327"/>
      <c r="T1" s="327"/>
      <c r="U1" s="327"/>
      <c r="V1" s="327"/>
      <c r="W1" s="327"/>
      <c r="AC1" s="327" t="s">
        <v>346</v>
      </c>
      <c r="AD1" s="327"/>
      <c r="AE1" s="327"/>
      <c r="AF1" s="327"/>
      <c r="AG1" s="327"/>
      <c r="AH1" s="327"/>
      <c r="AI1" s="327"/>
      <c r="AJ1" s="327"/>
      <c r="AK1" s="327"/>
      <c r="AL1" s="327"/>
      <c r="AM1" s="327" t="s">
        <v>347</v>
      </c>
      <c r="AN1" s="327"/>
      <c r="AO1" s="327"/>
      <c r="AP1" s="327"/>
      <c r="AQ1" s="327"/>
      <c r="AR1" s="327"/>
      <c r="AS1" s="327"/>
      <c r="AT1" s="327"/>
      <c r="AU1" s="327"/>
      <c r="AV1" s="327"/>
      <c r="AW1" s="327" t="s">
        <v>348</v>
      </c>
      <c r="AX1" s="327"/>
      <c r="AY1" s="327"/>
      <c r="AZ1" s="327"/>
      <c r="BA1" s="327"/>
      <c r="BB1" s="327"/>
      <c r="BC1" s="327"/>
      <c r="BD1" s="327"/>
      <c r="BE1" s="327"/>
      <c r="BF1" s="327"/>
      <c r="BG1" s="327" t="s">
        <v>354</v>
      </c>
      <c r="BH1" s="327"/>
      <c r="BI1" s="327"/>
      <c r="BJ1" s="327"/>
      <c r="BK1" s="327"/>
      <c r="BL1" s="327"/>
      <c r="BM1" s="327"/>
      <c r="BN1" s="327"/>
      <c r="BO1" s="327"/>
      <c r="BP1" s="327"/>
      <c r="BQ1" s="327" t="s">
        <v>353</v>
      </c>
      <c r="BR1" s="327"/>
      <c r="BS1" s="327"/>
      <c r="BT1" s="327"/>
      <c r="BU1" s="327"/>
      <c r="BV1" s="327"/>
      <c r="BW1" s="327"/>
      <c r="BX1" s="327"/>
      <c r="BY1" s="327"/>
      <c r="BZ1" s="327"/>
      <c r="CA1" s="327" t="s">
        <v>352</v>
      </c>
      <c r="CB1" s="327"/>
      <c r="CC1" s="327"/>
      <c r="CD1" s="327"/>
      <c r="CE1" s="327"/>
      <c r="CF1" s="327"/>
      <c r="CG1" s="327"/>
      <c r="CH1" s="327"/>
      <c r="CI1" s="327"/>
      <c r="CJ1" s="327"/>
      <c r="CK1" s="327" t="s">
        <v>349</v>
      </c>
      <c r="CL1" s="327"/>
      <c r="CM1" s="327"/>
      <c r="CN1" s="327"/>
      <c r="CO1" s="327"/>
      <c r="CP1" s="327"/>
      <c r="CQ1" s="327"/>
      <c r="CR1" s="327"/>
      <c r="CS1" s="327"/>
      <c r="CT1" s="327"/>
      <c r="CU1" s="327" t="s">
        <v>350</v>
      </c>
      <c r="CV1" s="327"/>
      <c r="CW1" s="327"/>
      <c r="CX1" s="327"/>
      <c r="CY1" s="327"/>
      <c r="CZ1" s="327"/>
      <c r="DA1" s="327"/>
      <c r="DB1" s="327"/>
      <c r="DC1" s="327"/>
      <c r="DD1" s="327"/>
      <c r="DE1" s="327" t="s">
        <v>351</v>
      </c>
      <c r="DF1" s="327"/>
      <c r="DG1" s="327"/>
      <c r="DH1" s="327"/>
      <c r="DI1" s="327"/>
      <c r="DJ1" s="327"/>
      <c r="DK1" s="327"/>
      <c r="DL1" s="327"/>
      <c r="DM1" s="327"/>
      <c r="DN1" s="327"/>
    </row>
    <row r="2" spans="1:118" x14ac:dyDescent="0.25">
      <c r="A2">
        <v>1</v>
      </c>
      <c r="B2" t="s">
        <v>7</v>
      </c>
      <c r="C2" t="s">
        <v>8</v>
      </c>
      <c r="D2">
        <v>110</v>
      </c>
      <c r="E2" t="s">
        <v>53</v>
      </c>
      <c r="F2">
        <v>1</v>
      </c>
      <c r="G2">
        <v>192</v>
      </c>
      <c r="N2" s="327" t="s">
        <v>7</v>
      </c>
      <c r="O2" s="327"/>
      <c r="P2" s="327"/>
      <c r="Q2" s="327"/>
      <c r="R2" s="327"/>
      <c r="S2" s="327" t="s">
        <v>15</v>
      </c>
      <c r="T2" s="327"/>
      <c r="U2" s="327"/>
      <c r="V2" s="327"/>
      <c r="W2" s="327"/>
      <c r="AC2" s="327" t="s">
        <v>7</v>
      </c>
      <c r="AD2" s="327"/>
      <c r="AE2" s="327"/>
      <c r="AF2" s="327"/>
      <c r="AG2" s="327"/>
      <c r="AH2" s="327" t="s">
        <v>15</v>
      </c>
      <c r="AI2" s="327"/>
      <c r="AJ2" s="327"/>
      <c r="AK2" s="327"/>
      <c r="AL2" s="327"/>
      <c r="AM2" s="327" t="s">
        <v>7</v>
      </c>
      <c r="AN2" s="327"/>
      <c r="AO2" s="327"/>
      <c r="AP2" s="327"/>
      <c r="AQ2" s="327"/>
      <c r="AR2" s="327" t="s">
        <v>15</v>
      </c>
      <c r="AS2" s="327"/>
      <c r="AT2" s="327"/>
      <c r="AU2" s="327"/>
      <c r="AV2" s="327"/>
      <c r="AW2" s="327" t="s">
        <v>7</v>
      </c>
      <c r="AX2" s="327"/>
      <c r="AY2" s="327"/>
      <c r="AZ2" s="327"/>
      <c r="BA2" s="327"/>
      <c r="BB2" s="327" t="s">
        <v>15</v>
      </c>
      <c r="BC2" s="327"/>
      <c r="BD2" s="327"/>
      <c r="BE2" s="327"/>
      <c r="BF2" s="327"/>
      <c r="BG2" s="327" t="s">
        <v>7</v>
      </c>
      <c r="BH2" s="327"/>
      <c r="BI2" s="327"/>
      <c r="BJ2" s="327"/>
      <c r="BK2" s="327"/>
      <c r="BL2" s="327" t="s">
        <v>15</v>
      </c>
      <c r="BM2" s="327"/>
      <c r="BN2" s="327"/>
      <c r="BO2" s="327"/>
      <c r="BP2" s="327"/>
      <c r="BQ2" s="327" t="s">
        <v>7</v>
      </c>
      <c r="BR2" s="327"/>
      <c r="BS2" s="327"/>
      <c r="BT2" s="327"/>
      <c r="BU2" s="327"/>
      <c r="BV2" s="327" t="s">
        <v>15</v>
      </c>
      <c r="BW2" s="327"/>
      <c r="BX2" s="327"/>
      <c r="BY2" s="327"/>
      <c r="BZ2" s="327"/>
      <c r="CA2" s="327" t="s">
        <v>7</v>
      </c>
      <c r="CB2" s="327"/>
      <c r="CC2" s="327"/>
      <c r="CD2" s="327"/>
      <c r="CE2" s="327"/>
      <c r="CF2" s="327" t="s">
        <v>15</v>
      </c>
      <c r="CG2" s="327"/>
      <c r="CH2" s="327"/>
      <c r="CI2" s="327"/>
      <c r="CJ2" s="327"/>
      <c r="CK2" s="327" t="s">
        <v>7</v>
      </c>
      <c r="CL2" s="327"/>
      <c r="CM2" s="327"/>
      <c r="CN2" s="327"/>
      <c r="CO2" s="327"/>
      <c r="CP2" s="327" t="s">
        <v>15</v>
      </c>
      <c r="CQ2" s="327"/>
      <c r="CR2" s="327"/>
      <c r="CS2" s="327"/>
      <c r="CT2" s="327"/>
      <c r="CU2" s="327" t="s">
        <v>7</v>
      </c>
      <c r="CV2" s="327"/>
      <c r="CW2" s="327"/>
      <c r="CX2" s="327"/>
      <c r="CY2" s="327"/>
      <c r="CZ2" s="327" t="s">
        <v>15</v>
      </c>
      <c r="DA2" s="327"/>
      <c r="DB2" s="327"/>
      <c r="DC2" s="327"/>
      <c r="DD2" s="327"/>
      <c r="DE2" s="327" t="s">
        <v>7</v>
      </c>
      <c r="DF2" s="327"/>
      <c r="DG2" s="327"/>
      <c r="DH2" s="327"/>
      <c r="DI2" s="327"/>
      <c r="DJ2" s="327" t="s">
        <v>15</v>
      </c>
      <c r="DK2" s="327"/>
      <c r="DL2" s="327"/>
      <c r="DM2" s="327"/>
      <c r="DN2" s="327"/>
    </row>
    <row r="3" spans="1:118" ht="18" x14ac:dyDescent="0.35">
      <c r="A3">
        <v>2</v>
      </c>
      <c r="B3" t="s">
        <v>7</v>
      </c>
      <c r="C3" t="s">
        <v>8</v>
      </c>
      <c r="D3">
        <v>120</v>
      </c>
      <c r="E3" t="s">
        <v>53</v>
      </c>
      <c r="F3">
        <v>78</v>
      </c>
      <c r="G3">
        <v>11137</v>
      </c>
      <c r="J3" t="s">
        <v>286</v>
      </c>
      <c r="K3" s="318" t="s">
        <v>292</v>
      </c>
      <c r="L3" s="319"/>
      <c r="M3" t="s">
        <v>287</v>
      </c>
      <c r="N3" s="158" t="s">
        <v>8</v>
      </c>
      <c r="O3" s="159" t="s">
        <v>11</v>
      </c>
      <c r="P3" s="159" t="s">
        <v>12</v>
      </c>
      <c r="Q3" s="159" t="s">
        <v>13</v>
      </c>
      <c r="R3" s="160" t="s">
        <v>14</v>
      </c>
      <c r="S3" s="158" t="s">
        <v>8</v>
      </c>
      <c r="T3" s="159" t="s">
        <v>11</v>
      </c>
      <c r="U3" s="159" t="s">
        <v>12</v>
      </c>
      <c r="V3" s="159" t="s">
        <v>13</v>
      </c>
      <c r="W3" s="160" t="s">
        <v>14</v>
      </c>
      <c r="X3" t="s">
        <v>296</v>
      </c>
      <c r="Y3" t="s">
        <v>297</v>
      </c>
      <c r="Z3" s="155" t="s">
        <v>302</v>
      </c>
      <c r="AA3" s="2" t="s">
        <v>303</v>
      </c>
      <c r="AB3" s="156" t="s">
        <v>304</v>
      </c>
      <c r="AC3" s="158" t="s">
        <v>8</v>
      </c>
      <c r="AD3" s="159" t="s">
        <v>11</v>
      </c>
      <c r="AE3" s="159" t="s">
        <v>12</v>
      </c>
      <c r="AF3" s="159" t="s">
        <v>13</v>
      </c>
      <c r="AG3" s="160" t="s">
        <v>14</v>
      </c>
      <c r="AH3" s="158" t="s">
        <v>8</v>
      </c>
      <c r="AI3" s="159" t="s">
        <v>11</v>
      </c>
      <c r="AJ3" s="159" t="s">
        <v>12</v>
      </c>
      <c r="AK3" s="159" t="s">
        <v>13</v>
      </c>
      <c r="AL3" s="160" t="s">
        <v>14</v>
      </c>
      <c r="AM3" s="158" t="s">
        <v>8</v>
      </c>
      <c r="AN3" s="159" t="s">
        <v>11</v>
      </c>
      <c r="AO3" s="159" t="s">
        <v>12</v>
      </c>
      <c r="AP3" s="159" t="s">
        <v>13</v>
      </c>
      <c r="AQ3" s="160" t="s">
        <v>14</v>
      </c>
      <c r="AR3" s="158" t="s">
        <v>8</v>
      </c>
      <c r="AS3" s="159" t="s">
        <v>11</v>
      </c>
      <c r="AT3" s="159" t="s">
        <v>12</v>
      </c>
      <c r="AU3" s="159" t="s">
        <v>13</v>
      </c>
      <c r="AV3" s="160" t="s">
        <v>14</v>
      </c>
      <c r="AW3" s="158" t="s">
        <v>8</v>
      </c>
      <c r="AX3" s="159" t="s">
        <v>11</v>
      </c>
      <c r="AY3" s="159" t="s">
        <v>12</v>
      </c>
      <c r="AZ3" s="159" t="s">
        <v>13</v>
      </c>
      <c r="BA3" s="160" t="s">
        <v>14</v>
      </c>
      <c r="BB3" s="158" t="s">
        <v>8</v>
      </c>
      <c r="BC3" s="159" t="s">
        <v>11</v>
      </c>
      <c r="BD3" s="159" t="s">
        <v>12</v>
      </c>
      <c r="BE3" s="159" t="s">
        <v>13</v>
      </c>
      <c r="BF3" s="160" t="s">
        <v>14</v>
      </c>
      <c r="BG3" s="158" t="s">
        <v>8</v>
      </c>
      <c r="BH3" s="159" t="s">
        <v>11</v>
      </c>
      <c r="BI3" s="159" t="s">
        <v>12</v>
      </c>
      <c r="BJ3" s="159" t="s">
        <v>13</v>
      </c>
      <c r="BK3" s="160" t="s">
        <v>14</v>
      </c>
      <c r="BL3" s="158" t="s">
        <v>8</v>
      </c>
      <c r="BM3" s="159" t="s">
        <v>11</v>
      </c>
      <c r="BN3" s="159" t="s">
        <v>12</v>
      </c>
      <c r="BO3" s="159" t="s">
        <v>13</v>
      </c>
      <c r="BP3" s="160" t="s">
        <v>14</v>
      </c>
      <c r="BQ3" s="158" t="s">
        <v>8</v>
      </c>
      <c r="BR3" s="159" t="s">
        <v>11</v>
      </c>
      <c r="BS3" s="159" t="s">
        <v>12</v>
      </c>
      <c r="BT3" s="159" t="s">
        <v>13</v>
      </c>
      <c r="BU3" s="160" t="s">
        <v>14</v>
      </c>
      <c r="BV3" s="158" t="s">
        <v>8</v>
      </c>
      <c r="BW3" s="159" t="s">
        <v>11</v>
      </c>
      <c r="BX3" s="159" t="s">
        <v>12</v>
      </c>
      <c r="BY3" s="159" t="s">
        <v>13</v>
      </c>
      <c r="BZ3" s="160" t="s">
        <v>14</v>
      </c>
      <c r="CA3" s="158" t="s">
        <v>8</v>
      </c>
      <c r="CB3" s="159" t="s">
        <v>11</v>
      </c>
      <c r="CC3" s="159" t="s">
        <v>12</v>
      </c>
      <c r="CD3" s="159" t="s">
        <v>13</v>
      </c>
      <c r="CE3" s="160" t="s">
        <v>14</v>
      </c>
      <c r="CF3" s="158" t="s">
        <v>8</v>
      </c>
      <c r="CG3" s="159" t="s">
        <v>11</v>
      </c>
      <c r="CH3" s="159" t="s">
        <v>12</v>
      </c>
      <c r="CI3" s="159" t="s">
        <v>13</v>
      </c>
      <c r="CJ3" s="160" t="s">
        <v>14</v>
      </c>
      <c r="CK3" s="8" t="s">
        <v>8</v>
      </c>
      <c r="CL3" s="159" t="s">
        <v>11</v>
      </c>
      <c r="CM3" s="159" t="s">
        <v>12</v>
      </c>
      <c r="CN3" s="159" t="s">
        <v>13</v>
      </c>
      <c r="CO3" s="160" t="s">
        <v>14</v>
      </c>
      <c r="CP3" s="158" t="s">
        <v>8</v>
      </c>
      <c r="CQ3" s="159" t="s">
        <v>11</v>
      </c>
      <c r="CR3" s="159" t="s">
        <v>12</v>
      </c>
      <c r="CS3" s="159" t="s">
        <v>13</v>
      </c>
      <c r="CT3" s="160" t="s">
        <v>14</v>
      </c>
      <c r="CU3" s="158" t="s">
        <v>8</v>
      </c>
      <c r="CV3" s="159" t="s">
        <v>11</v>
      </c>
      <c r="CW3" s="159" t="s">
        <v>12</v>
      </c>
      <c r="CX3" s="159" t="s">
        <v>13</v>
      </c>
      <c r="CY3" s="160" t="s">
        <v>14</v>
      </c>
      <c r="CZ3" s="158" t="s">
        <v>8</v>
      </c>
      <c r="DA3" s="159" t="s">
        <v>11</v>
      </c>
      <c r="DB3" s="159" t="s">
        <v>12</v>
      </c>
      <c r="DC3" s="159" t="s">
        <v>13</v>
      </c>
      <c r="DD3" s="160" t="s">
        <v>14</v>
      </c>
      <c r="DE3" s="158" t="s">
        <v>8</v>
      </c>
      <c r="DF3" s="159" t="s">
        <v>11</v>
      </c>
      <c r="DG3" s="159" t="s">
        <v>12</v>
      </c>
      <c r="DH3" s="159" t="s">
        <v>13</v>
      </c>
      <c r="DI3" s="160" t="s">
        <v>14</v>
      </c>
      <c r="DJ3" s="158" t="s">
        <v>8</v>
      </c>
      <c r="DK3" s="159" t="s">
        <v>11</v>
      </c>
      <c r="DL3" s="159" t="s">
        <v>12</v>
      </c>
      <c r="DM3" s="159" t="s">
        <v>13</v>
      </c>
      <c r="DN3" s="160" t="s">
        <v>14</v>
      </c>
    </row>
    <row r="4" spans="1:118" x14ac:dyDescent="0.25">
      <c r="A4">
        <v>3</v>
      </c>
      <c r="B4" t="s">
        <v>7</v>
      </c>
      <c r="C4" t="s">
        <v>8</v>
      </c>
      <c r="D4">
        <v>120</v>
      </c>
      <c r="E4" t="s">
        <v>24</v>
      </c>
      <c r="F4">
        <v>71</v>
      </c>
      <c r="G4">
        <v>7835</v>
      </c>
      <c r="I4" s="154"/>
      <c r="J4" s="35">
        <v>110</v>
      </c>
      <c r="K4" s="78" t="s">
        <v>44</v>
      </c>
      <c r="L4" s="76" t="s">
        <v>285</v>
      </c>
      <c r="M4" s="81">
        <f>f_values!G6</f>
        <v>0.8193548387096774</v>
      </c>
      <c r="N4" s="161">
        <f>SUMIFS($G$2:$G$842,$D$2:$D$842,$J4,$E$2:$E$842,$L4,$C$2:$C$842,N$3,$B$2:$B$842,"DKE")*$M4</f>
        <v>0</v>
      </c>
      <c r="O4" s="162">
        <f t="shared" ref="O4:R11" si="0">SUMIFS($G$2:$G$842,$D$2:$D$842,$J4,$E$2:$E$842,$L4,$C$2:$C$842,O$3,$B$2:$B$842,"DKE")*$M4</f>
        <v>0</v>
      </c>
      <c r="P4" s="162">
        <f t="shared" si="0"/>
        <v>0</v>
      </c>
      <c r="Q4" s="162">
        <f t="shared" si="0"/>
        <v>368.70967741935482</v>
      </c>
      <c r="R4" s="163">
        <f t="shared" si="0"/>
        <v>30204.696774193548</v>
      </c>
      <c r="S4" s="161">
        <f>SUMIFS($G$2:$G$842,$D$2:$D$842,$J4,$E$2:$E$842,$L4,$C$2:$C$842,S$3,$B$2:$B$842,"DKW")*$M4</f>
        <v>445.72903225806454</v>
      </c>
      <c r="T4" s="162">
        <f t="shared" ref="T4:W11" si="1">SUMIFS($G$2:$G$842,$D$2:$D$842,$J4,$E$2:$E$842,$L4,$C$2:$C$842,T$3,$B$2:$B$842,"DKW")*$M4</f>
        <v>129.45806451612904</v>
      </c>
      <c r="U4" s="162">
        <f t="shared" si="1"/>
        <v>944.7161290322581</v>
      </c>
      <c r="V4" s="162">
        <f t="shared" si="1"/>
        <v>1036.483870967742</v>
      </c>
      <c r="W4" s="163">
        <f t="shared" si="1"/>
        <v>91933.25161290323</v>
      </c>
      <c r="X4" s="106">
        <f>'Constraint 2'!AJ3</f>
        <v>23.029383569307292</v>
      </c>
      <c r="Y4" s="106">
        <f>'Constraint 2'!AK3</f>
        <v>138.76955522819793</v>
      </c>
      <c r="Z4" s="164">
        <f>'Constraint 2'!AL3</f>
        <v>28.846054842869535</v>
      </c>
      <c r="AA4" s="35">
        <f>'Constraint 2'!AN3</f>
        <v>11.514691784653646</v>
      </c>
      <c r="AB4" s="157">
        <f>'Constraint 2'!AP3</f>
        <v>6.9088150707921878</v>
      </c>
      <c r="AC4" s="155">
        <f>IF($Z4*N4/($M4*8760*0.1)&gt;0.3*0.7*N4,0.3*0.7*N4,$Z4*N4/($M4*8760*0.1))</f>
        <v>0</v>
      </c>
      <c r="AD4" s="2">
        <f>IF($Z4*O4/($M4*8760*0.1)&gt;0.3*0.7*O4,0.3*0.7*O4,$Z4*O4/($M4*8760*0.1))</f>
        <v>0</v>
      </c>
      <c r="AE4" s="2">
        <f t="shared" ref="AE4:AK4" si="2">IF($Z4*P4/($M4*8760*0.1)&gt;0.3*0.7*P4,0.3*0.7*P4,$Z4*P4/($M4*8760*0.1))</f>
        <v>0</v>
      </c>
      <c r="AF4" s="2">
        <f t="shared" si="2"/>
        <v>14.818178857638459</v>
      </c>
      <c r="AG4" s="2">
        <f t="shared" si="2"/>
        <v>1213.9052120177425</v>
      </c>
      <c r="AH4" s="2">
        <f t="shared" si="2"/>
        <v>17.913531774567382</v>
      </c>
      <c r="AI4" s="2">
        <f t="shared" si="2"/>
        <v>5.2028272433486151</v>
      </c>
      <c r="AJ4" s="2">
        <f t="shared" si="2"/>
        <v>37.967467161904764</v>
      </c>
      <c r="AK4" s="2">
        <f t="shared" si="2"/>
        <v>41.655547233139224</v>
      </c>
      <c r="AL4" s="2">
        <f>IF($Z4*W4/($M4*8760*0.1)&gt;0.3*0.7*W4,0.3*0.7*W4,$Z4*W4/($M4*8760*0.1))</f>
        <v>3694.7317870772235</v>
      </c>
      <c r="AM4" s="2">
        <f>IF($Z4*N4/($M4*8760*0.1)&gt;0.4*0.7*N4,0.4*0.7*N4,$Z4*N4/($M4*8760*0.1))</f>
        <v>0</v>
      </c>
      <c r="AN4" s="2">
        <f t="shared" ref="AN4:AV4" si="3">IF($Z4*O4/($M4*8760*0.1)&gt;0.4*0.7*O4,0.4*0.7*O4,$Z4*O4/($M4*8760*0.1))</f>
        <v>0</v>
      </c>
      <c r="AO4" s="2">
        <f t="shared" si="3"/>
        <v>0</v>
      </c>
      <c r="AP4" s="2">
        <f t="shared" si="3"/>
        <v>14.818178857638459</v>
      </c>
      <c r="AQ4" s="2">
        <f t="shared" si="3"/>
        <v>1213.9052120177425</v>
      </c>
      <c r="AR4" s="2">
        <f t="shared" si="3"/>
        <v>17.913531774567382</v>
      </c>
      <c r="AS4" s="2">
        <f t="shared" si="3"/>
        <v>5.2028272433486151</v>
      </c>
      <c r="AT4" s="2">
        <f t="shared" si="3"/>
        <v>37.967467161904764</v>
      </c>
      <c r="AU4" s="2">
        <f t="shared" si="3"/>
        <v>41.655547233139224</v>
      </c>
      <c r="AV4" s="2">
        <f t="shared" si="3"/>
        <v>3694.7317870772235</v>
      </c>
      <c r="AW4" s="2">
        <f>IF($Z4*N4/($M4*8760*0.1)&gt;0.5*0.7*N4,0.5*0.7*N4,$Z4*N4/($M4*8760*0.1))</f>
        <v>0</v>
      </c>
      <c r="AX4" s="2">
        <f t="shared" ref="AX4:BF4" si="4">IF($Z4*O4/($M4*8760*0.1)&gt;0.5*0.7*O4,0.5*0.7*O4,$Z4*O4/($M4*8760*0.1))</f>
        <v>0</v>
      </c>
      <c r="AY4" s="2">
        <f t="shared" si="4"/>
        <v>0</v>
      </c>
      <c r="AZ4" s="2">
        <f t="shared" si="4"/>
        <v>14.818178857638459</v>
      </c>
      <c r="BA4" s="2">
        <f t="shared" si="4"/>
        <v>1213.9052120177425</v>
      </c>
      <c r="BB4" s="2">
        <f t="shared" si="4"/>
        <v>17.913531774567382</v>
      </c>
      <c r="BC4" s="2">
        <f t="shared" si="4"/>
        <v>5.2028272433486151</v>
      </c>
      <c r="BD4" s="2">
        <f t="shared" si="4"/>
        <v>37.967467161904764</v>
      </c>
      <c r="BE4" s="2">
        <f t="shared" si="4"/>
        <v>41.655547233139224</v>
      </c>
      <c r="BF4" s="156">
        <f t="shared" si="4"/>
        <v>3694.7317870772235</v>
      </c>
      <c r="BG4" s="155">
        <f>IF($AA4*N4/($M4*8760*0.1)&gt;0.3*0.7*N4,0.3*0.7*N4,$AA4*N4/($M4*8760*0.1))</f>
        <v>0</v>
      </c>
      <c r="BH4" s="2">
        <f t="shared" ref="BH4:BP4" si="5">IF($AA4*O4/($M4*8760*0.1)&gt;0.3*0.7*O4,0.3*0.7*O4,$AA4*O4/($M4*8760*0.1))</f>
        <v>0</v>
      </c>
      <c r="BI4" s="2">
        <f t="shared" si="5"/>
        <v>0</v>
      </c>
      <c r="BJ4" s="2">
        <f t="shared" si="5"/>
        <v>5.9150813962261877</v>
      </c>
      <c r="BK4" s="2">
        <f t="shared" si="5"/>
        <v>484.5634679788493</v>
      </c>
      <c r="BL4" s="2">
        <f t="shared" si="5"/>
        <v>7.1506761767712144</v>
      </c>
      <c r="BM4" s="2">
        <f t="shared" si="5"/>
        <v>2.0768508013416396</v>
      </c>
      <c r="BN4" s="2">
        <f t="shared" si="5"/>
        <v>15.155752999663989</v>
      </c>
      <c r="BO4" s="2">
        <f t="shared" si="5"/>
        <v>16.627951036058061</v>
      </c>
      <c r="BP4" s="2">
        <f t="shared" si="5"/>
        <v>1474.8532507097129</v>
      </c>
      <c r="BQ4" s="2">
        <f>IF($AA4*N4/($M4*8760*0.1)&gt;0.4*0.7*N4,0.4*0.7*N4,$AA4*N4/($M4*8760*0.1))</f>
        <v>0</v>
      </c>
      <c r="BR4" s="2">
        <f t="shared" ref="BR4:BZ4" si="6">IF($AA4*O4/($M4*8760*0.1)&gt;0.4*0.7*O4,0.4*0.7*O4,$AA4*O4/($M4*8760*0.1))</f>
        <v>0</v>
      </c>
      <c r="BS4" s="2">
        <f t="shared" si="6"/>
        <v>0</v>
      </c>
      <c r="BT4" s="2">
        <f t="shared" si="6"/>
        <v>5.9150813962261877</v>
      </c>
      <c r="BU4" s="2">
        <f t="shared" si="6"/>
        <v>484.5634679788493</v>
      </c>
      <c r="BV4" s="2">
        <f t="shared" si="6"/>
        <v>7.1506761767712144</v>
      </c>
      <c r="BW4" s="2">
        <f t="shared" si="6"/>
        <v>2.0768508013416396</v>
      </c>
      <c r="BX4" s="2">
        <f t="shared" si="6"/>
        <v>15.155752999663989</v>
      </c>
      <c r="BY4" s="2">
        <f t="shared" si="6"/>
        <v>16.627951036058061</v>
      </c>
      <c r="BZ4" s="2">
        <f t="shared" si="6"/>
        <v>1474.8532507097129</v>
      </c>
      <c r="CA4" s="2">
        <f>IF($AA4*N4/($M4*8760*0.1)&gt;0.5*0.7*N4,0.5*0.7*N4,$AA4*N4/($M4*8760*0.1))</f>
        <v>0</v>
      </c>
      <c r="CB4" s="2">
        <f t="shared" ref="CB4:CJ4" si="7">IF($AA4*O4/($M4*8760*0.1)&gt;0.5*0.7*O4,0.5*0.7*O4,$AA4*O4/($M4*8760*0.1))</f>
        <v>0</v>
      </c>
      <c r="CC4" s="2">
        <f t="shared" si="7"/>
        <v>0</v>
      </c>
      <c r="CD4" s="2">
        <f t="shared" si="7"/>
        <v>5.9150813962261877</v>
      </c>
      <c r="CE4" s="2">
        <f t="shared" si="7"/>
        <v>484.5634679788493</v>
      </c>
      <c r="CF4" s="2">
        <f t="shared" si="7"/>
        <v>7.1506761767712144</v>
      </c>
      <c r="CG4" s="2">
        <f t="shared" si="7"/>
        <v>2.0768508013416396</v>
      </c>
      <c r="CH4" s="2">
        <f t="shared" si="7"/>
        <v>15.155752999663989</v>
      </c>
      <c r="CI4" s="2">
        <f t="shared" si="7"/>
        <v>16.627951036058061</v>
      </c>
      <c r="CJ4" s="156">
        <f t="shared" si="7"/>
        <v>1474.8532507097129</v>
      </c>
      <c r="CK4">
        <f>IF($AB4*N4/($M4*8760*0.1)&gt;0.3*0.7*N4,0.3*0.7*N4,$AB4*N4/($M4*8760*0.1))</f>
        <v>0</v>
      </c>
      <c r="CL4">
        <f t="shared" ref="CL4:CT4" si="8">IF($AB4*O4/($M4*8760*0.1)&gt;0.3*0.7*O4,0.3*0.7*O4,$AB4*O4/($M4*8760*0.1))</f>
        <v>0</v>
      </c>
      <c r="CM4">
        <f t="shared" si="8"/>
        <v>0</v>
      </c>
      <c r="CN4">
        <f t="shared" si="8"/>
        <v>3.5490488377357128</v>
      </c>
      <c r="CO4">
        <f t="shared" si="8"/>
        <v>290.73808078730957</v>
      </c>
      <c r="CP4">
        <f t="shared" si="8"/>
        <v>4.290405706062729</v>
      </c>
      <c r="CQ4">
        <f t="shared" si="8"/>
        <v>1.2461104808049839</v>
      </c>
      <c r="CR4">
        <f t="shared" si="8"/>
        <v>9.0934517997983946</v>
      </c>
      <c r="CS4">
        <f t="shared" si="8"/>
        <v>9.976770621634838</v>
      </c>
      <c r="CT4">
        <f t="shared" si="8"/>
        <v>884.91195042582774</v>
      </c>
      <c r="CU4">
        <f>IF($AB4*N4/($M4*8760*0.1)&gt;0.4*0.7*N4,0.4*0.7*N4,$AB4*N4/($M4*8760*0.1))</f>
        <v>0</v>
      </c>
      <c r="CV4">
        <f t="shared" ref="CV4:DD4" si="9">IF($AB4*O4/($M4*8760*0.1)&gt;0.4*0.7*O4,0.4*0.7*O4,$AB4*O4/($M4*8760*0.1))</f>
        <v>0</v>
      </c>
      <c r="CW4">
        <f t="shared" si="9"/>
        <v>0</v>
      </c>
      <c r="CX4">
        <f t="shared" si="9"/>
        <v>3.5490488377357128</v>
      </c>
      <c r="CY4">
        <f t="shared" si="9"/>
        <v>290.73808078730957</v>
      </c>
      <c r="CZ4">
        <f t="shared" si="9"/>
        <v>4.290405706062729</v>
      </c>
      <c r="DA4">
        <f t="shared" si="9"/>
        <v>1.2461104808049839</v>
      </c>
      <c r="DB4">
        <f t="shared" si="9"/>
        <v>9.0934517997983946</v>
      </c>
      <c r="DC4">
        <f t="shared" si="9"/>
        <v>9.976770621634838</v>
      </c>
      <c r="DD4">
        <f t="shared" si="9"/>
        <v>884.91195042582774</v>
      </c>
      <c r="DE4">
        <f>IF($AB4*N4/($M4*8760*0.1)&gt;0.5*0.7*N4,0.5*0.7*N4,$AB4*N4/($M4*8760*0.1))</f>
        <v>0</v>
      </c>
      <c r="DF4">
        <f t="shared" ref="DF4:DN4" si="10">IF($AB4*O4/($M4*8760*0.1)&gt;0.5*0.7*O4,0.5*0.7*O4,$AB4*O4/($M4*8760*0.1))</f>
        <v>0</v>
      </c>
      <c r="DG4">
        <f t="shared" si="10"/>
        <v>0</v>
      </c>
      <c r="DH4">
        <f>IF($AB4*Q4/($M4*8760*0.1)&gt;0.5*0.7*Q4,0.5*0.7*Q4,$AB4*Q4/($M4*8760*0.1))</f>
        <v>3.5490488377357128</v>
      </c>
      <c r="DI4">
        <f t="shared" si="10"/>
        <v>290.73808078730957</v>
      </c>
      <c r="DJ4">
        <f t="shared" si="10"/>
        <v>4.290405706062729</v>
      </c>
      <c r="DK4">
        <f t="shared" si="10"/>
        <v>1.2461104808049839</v>
      </c>
      <c r="DL4">
        <f t="shared" si="10"/>
        <v>9.0934517997983946</v>
      </c>
      <c r="DM4">
        <f t="shared" si="10"/>
        <v>9.976770621634838</v>
      </c>
      <c r="DN4">
        <f t="shared" si="10"/>
        <v>884.91195042582774</v>
      </c>
    </row>
    <row r="5" spans="1:118" x14ac:dyDescent="0.25">
      <c r="A5">
        <v>4</v>
      </c>
      <c r="B5" t="s">
        <v>7</v>
      </c>
      <c r="C5" t="s">
        <v>8</v>
      </c>
      <c r="D5">
        <v>120</v>
      </c>
      <c r="E5" t="s">
        <v>25</v>
      </c>
      <c r="F5">
        <v>38</v>
      </c>
      <c r="G5">
        <v>4451</v>
      </c>
      <c r="I5" s="154"/>
      <c r="J5" s="35">
        <v>110</v>
      </c>
      <c r="K5" s="78" t="s">
        <v>52</v>
      </c>
      <c r="L5" s="76" t="s">
        <v>53</v>
      </c>
      <c r="M5" s="81">
        <f>f_values!G7</f>
        <v>0.5892857142857143</v>
      </c>
      <c r="N5" s="161">
        <f t="shared" ref="N5:N11" si="11">SUMIFS($G$2:$G$842,$D$2:$D$842,$J5,$E$2:$E$842,$L5,$C$2:$C$842,N$3,$B$2:$B$842,"DKE")*$M5</f>
        <v>113.14285714285714</v>
      </c>
      <c r="O5" s="162">
        <f t="shared" si="0"/>
        <v>0</v>
      </c>
      <c r="P5" s="162">
        <f t="shared" si="0"/>
        <v>0</v>
      </c>
      <c r="Q5" s="162">
        <f t="shared" si="0"/>
        <v>652.92857142857144</v>
      </c>
      <c r="R5" s="163">
        <f t="shared" si="0"/>
        <v>19143.535714285714</v>
      </c>
      <c r="S5" s="161">
        <f t="shared" ref="S5:S11" si="12">SUMIFS($G$2:$G$842,$D$2:$D$842,$J5,$E$2:$E$842,$L5,$C$2:$C$842,S$3,$B$2:$B$842,"DKW")*$M5</f>
        <v>301.125</v>
      </c>
      <c r="T5" s="162">
        <f t="shared" si="1"/>
        <v>326.46428571428572</v>
      </c>
      <c r="U5" s="162">
        <f t="shared" si="1"/>
        <v>1664.1428571428571</v>
      </c>
      <c r="V5" s="162">
        <f t="shared" si="1"/>
        <v>1181.5178571428571</v>
      </c>
      <c r="W5" s="163">
        <f t="shared" si="1"/>
        <v>79212.96428571429</v>
      </c>
      <c r="X5" s="106">
        <f>'Constraint 2'!AJ4</f>
        <v>18.407698406766638</v>
      </c>
      <c r="Y5" s="106">
        <f>'Constraint 2'!AK4</f>
        <v>128.05070552368579</v>
      </c>
      <c r="Z5" s="164">
        <f>'Constraint 2'!AL4</f>
        <v>24.770074516766897</v>
      </c>
      <c r="AA5" s="35">
        <f>'Constraint 2'!AN4</f>
        <v>9.203849203383319</v>
      </c>
      <c r="AB5" s="157">
        <f>'Constraint 2'!AP4</f>
        <v>5.5223095220299916</v>
      </c>
      <c r="AC5" s="155">
        <f t="shared" ref="AC5:AC68" si="13">IF($Z5*N5/($M5*8760*0.1)&gt;0.3*0.7*N5,0.3*0.7*N5,$Z5*N5/($M5*8760*0.1))</f>
        <v>5.4290574283324711</v>
      </c>
      <c r="AD5" s="2">
        <f t="shared" ref="AD5:AD68" si="14">IF($Z5*O5/($M5*8760*0.1)&gt;0.3*0.7*O5,0.3*0.7*O5,$Z5*O5/($M5*8760*0.1))</f>
        <v>0</v>
      </c>
      <c r="AE5" s="2">
        <f t="shared" ref="AE5:AE68" si="15">IF($Z5*P5/($M5*8760*0.1)&gt;0.3*0.7*P5,0.3*0.7*P5,$Z5*P5/($M5*8760*0.1))</f>
        <v>0</v>
      </c>
      <c r="AF5" s="2">
        <f t="shared" ref="AF5:AF68" si="16">IF($Z5*Q5/($M5*8760*0.1)&gt;0.3*0.7*Q5,0.3*0.7*Q5,$Z5*Q5/($M5*8760*0.1))</f>
        <v>31.33018557600197</v>
      </c>
      <c r="AG5" s="2">
        <f t="shared" ref="AG5:AG68" si="17">IF($Z5*R5/($M5*8760*0.1)&gt;0.3*0.7*R5,0.3*0.7*R5,$Z5*R5/($M5*8760*0.1))</f>
        <v>918.58520633754506</v>
      </c>
      <c r="AH5" s="2">
        <f t="shared" ref="AH5:AH68" si="18">IF($Z5*S5/($M5*8760*0.1)&gt;0.3*0.7*S5,0.3*0.7*S5,$Z5*S5/($M5*8760*0.1))</f>
        <v>14.44921013478069</v>
      </c>
      <c r="AI5" s="2">
        <f t="shared" ref="AI5:AI68" si="19">IF($Z5*T5/($M5*8760*0.1)&gt;0.3*0.7*T5,0.3*0.7*T5,$Z5*T5/($M5*8760*0.1))</f>
        <v>15.665092788000985</v>
      </c>
      <c r="AJ5" s="2">
        <f t="shared" ref="AJ5:AJ68" si="20">IF($Z5*U5/($M5*8760*0.1)&gt;0.3*0.7*U5,0.3*0.7*U5,$Z5*U5/($M5*8760*0.1))</f>
        <v>79.852386341723431</v>
      </c>
      <c r="AK5" s="2">
        <f t="shared" ref="AK5:AK68" si="21">IF($Z5*V5/($M5*8760*0.1)&gt;0.3*0.7*V5,0.3*0.7*V5,$Z5*V5/($M5*8760*0.1))</f>
        <v>56.694063248992727</v>
      </c>
      <c r="AL5" s="2">
        <f t="shared" ref="AL5:AL68" si="22">IF($Z5*W5/($M5*8760*0.1)&gt;0.3*0.7*W5,0.3*0.7*W5,$Z5*W5/($M5*8760*0.1))</f>
        <v>3800.9622793297267</v>
      </c>
      <c r="AM5" s="2">
        <f t="shared" ref="AM5:AM68" si="23">IF($Z5*N5/($M5*8760*0.1)&gt;0.4*0.7*N5,0.4*0.7*N5,$Z5*N5/($M5*8760*0.1))</f>
        <v>5.4290574283324711</v>
      </c>
      <c r="AN5" s="2">
        <f t="shared" ref="AN5:AN68" si="24">IF($Z5*O5/($M5*8760*0.1)&gt;0.4*0.7*O5,0.4*0.7*O5,$Z5*O5/($M5*8760*0.1))</f>
        <v>0</v>
      </c>
      <c r="AO5" s="2">
        <f t="shared" ref="AO5:AO68" si="25">IF($Z5*P5/($M5*8760*0.1)&gt;0.4*0.7*P5,0.4*0.7*P5,$Z5*P5/($M5*8760*0.1))</f>
        <v>0</v>
      </c>
      <c r="AP5" s="2">
        <f t="shared" ref="AP5:AP68" si="26">IF($Z5*Q5/($M5*8760*0.1)&gt;0.4*0.7*Q5,0.4*0.7*Q5,$Z5*Q5/($M5*8760*0.1))</f>
        <v>31.33018557600197</v>
      </c>
      <c r="AQ5" s="2">
        <f t="shared" ref="AQ5:AQ68" si="27">IF($Z5*R5/($M5*8760*0.1)&gt;0.4*0.7*R5,0.4*0.7*R5,$Z5*R5/($M5*8760*0.1))</f>
        <v>918.58520633754506</v>
      </c>
      <c r="AR5" s="2">
        <f t="shared" ref="AR5:AR68" si="28">IF($Z5*S5/($M5*8760*0.1)&gt;0.4*0.7*S5,0.4*0.7*S5,$Z5*S5/($M5*8760*0.1))</f>
        <v>14.44921013478069</v>
      </c>
      <c r="AS5" s="2">
        <f t="shared" ref="AS5:AS68" si="29">IF($Z5*T5/($M5*8760*0.1)&gt;0.4*0.7*T5,0.4*0.7*T5,$Z5*T5/($M5*8760*0.1))</f>
        <v>15.665092788000985</v>
      </c>
      <c r="AT5" s="2">
        <f t="shared" ref="AT5:AT68" si="30">IF($Z5*U5/($M5*8760*0.1)&gt;0.4*0.7*U5,0.4*0.7*U5,$Z5*U5/($M5*8760*0.1))</f>
        <v>79.852386341723431</v>
      </c>
      <c r="AU5" s="2">
        <f t="shared" ref="AU5:AU68" si="31">IF($Z5*V5/($M5*8760*0.1)&gt;0.4*0.7*V5,0.4*0.7*V5,$Z5*V5/($M5*8760*0.1))</f>
        <v>56.694063248992727</v>
      </c>
      <c r="AV5" s="2">
        <f t="shared" ref="AV5:AV68" si="32">IF($Z5*W5/($M5*8760*0.1)&gt;0.4*0.7*W5,0.4*0.7*W5,$Z5*W5/($M5*8760*0.1))</f>
        <v>3800.9622793297267</v>
      </c>
      <c r="AW5" s="2">
        <f t="shared" ref="AW5:AW68" si="33">IF($Z5*N5/($M5*8760*0.1)&gt;0.5*0.7*N5,0.5*0.7*N5,$Z5*N5/($M5*8760*0.1))</f>
        <v>5.4290574283324711</v>
      </c>
      <c r="AX5" s="2">
        <f t="shared" ref="AX5:AX68" si="34">IF($Z5*O5/($M5*8760*0.1)&gt;0.5*0.7*O5,0.5*0.7*O5,$Z5*O5/($M5*8760*0.1))</f>
        <v>0</v>
      </c>
      <c r="AY5" s="2">
        <f t="shared" ref="AY5:AY68" si="35">IF($Z5*P5/($M5*8760*0.1)&gt;0.5*0.7*P5,0.5*0.7*P5,$Z5*P5/($M5*8760*0.1))</f>
        <v>0</v>
      </c>
      <c r="AZ5" s="2">
        <f t="shared" ref="AZ5:AZ68" si="36">IF($Z5*Q5/($M5*8760*0.1)&gt;0.5*0.7*Q5,0.5*0.7*Q5,$Z5*Q5/($M5*8760*0.1))</f>
        <v>31.33018557600197</v>
      </c>
      <c r="BA5" s="2">
        <f t="shared" ref="BA5:BA68" si="37">IF($Z5*R5/($M5*8760*0.1)&gt;0.5*0.7*R5,0.5*0.7*R5,$Z5*R5/($M5*8760*0.1))</f>
        <v>918.58520633754506</v>
      </c>
      <c r="BB5" s="2">
        <f t="shared" ref="BB5:BB68" si="38">IF($Z5*S5/($M5*8760*0.1)&gt;0.5*0.7*S5,0.5*0.7*S5,$Z5*S5/($M5*8760*0.1))</f>
        <v>14.44921013478069</v>
      </c>
      <c r="BC5" s="2">
        <f t="shared" ref="BC5:BC68" si="39">IF($Z5*T5/($M5*8760*0.1)&gt;0.5*0.7*T5,0.5*0.7*T5,$Z5*T5/($M5*8760*0.1))</f>
        <v>15.665092788000985</v>
      </c>
      <c r="BD5" s="2">
        <f t="shared" ref="BD5:BD68" si="40">IF($Z5*U5/($M5*8760*0.1)&gt;0.5*0.7*U5,0.5*0.7*U5,$Z5*U5/($M5*8760*0.1))</f>
        <v>79.852386341723431</v>
      </c>
      <c r="BE5" s="2">
        <f t="shared" ref="BE5:BE68" si="41">IF($Z5*V5/($M5*8760*0.1)&gt;0.5*0.7*V5,0.5*0.7*V5,$Z5*V5/($M5*8760*0.1))</f>
        <v>56.694063248992727</v>
      </c>
      <c r="BF5" s="156">
        <f t="shared" ref="BF5:BF68" si="42">IF($Z5*W5/($M5*8760*0.1)&gt;0.5*0.7*W5,0.5*0.7*W5,$Z5*W5/($M5*8760*0.1))</f>
        <v>3800.9622793297267</v>
      </c>
      <c r="BG5" s="155">
        <f t="shared" ref="BG5:BG68" si="43">IF($AA5*N5/($M5*8760*0.1)&gt;0.3*0.7*N5,0.3*0.7*N5,$AA5*N5/($M5*8760*0.1))</f>
        <v>2.0172820171799057</v>
      </c>
      <c r="BH5" s="2">
        <f t="shared" ref="BH5:BH68" si="44">IF($AA5*O5/($M5*8760*0.1)&gt;0.3*0.7*O5,0.3*0.7*O5,$AA5*O5/($M5*8760*0.1))</f>
        <v>0</v>
      </c>
      <c r="BI5" s="2">
        <f t="shared" ref="BI5:BI68" si="45">IF($AA5*P5/($M5*8760*0.1)&gt;0.3*0.7*P5,0.3*0.7*P5,$AA5*P5/($M5*8760*0.1))</f>
        <v>0</v>
      </c>
      <c r="BJ5" s="2">
        <f t="shared" ref="BJ5:BJ68" si="46">IF($AA5*Q5/($M5*8760*0.1)&gt;0.3*0.7*Q5,0.3*0.7*Q5,$AA5*Q5/($M5*8760*0.1))</f>
        <v>11.641398307475706</v>
      </c>
      <c r="BK5" s="2">
        <f t="shared" ref="BK5:BK68" si="47">IF($AA5*R5/($M5*8760*0.1)&gt;0.3*0.7*R5,0.3*0.7*R5,$AA5*R5/($M5*8760*0.1))</f>
        <v>341.31991463597092</v>
      </c>
      <c r="BL5" s="2">
        <f t="shared" ref="BL5:BL68" si="48">IF($AA5*S5/($M5*8760*0.1)&gt;0.3*0.7*S5,0.3*0.7*S5,$AA5*S5/($M5*8760*0.1))</f>
        <v>5.3689120353069359</v>
      </c>
      <c r="BM5" s="2">
        <f t="shared" ref="BM5:BM68" si="49">IF($AA5*T5/($M5*8760*0.1)&gt;0.3*0.7*T5,0.3*0.7*T5,$AA5*T5/($M5*8760*0.1))</f>
        <v>5.820699153737853</v>
      </c>
      <c r="BN5" s="2">
        <f t="shared" ref="BN5:BN68" si="50">IF($AA5*U5/($M5*8760*0.1)&gt;0.3*0.7*U5,0.3*0.7*U5,$AA5*U5/($M5*8760*0.1))</f>
        <v>29.67085633602111</v>
      </c>
      <c r="BO5" s="2">
        <f t="shared" ref="BO5:BO68" si="51">IF($AA5*V5/($M5*8760*0.1)&gt;0.3*0.7*V5,0.3*0.7*V5,$AA5*V5/($M5*8760*0.1))</f>
        <v>21.065887731488079</v>
      </c>
      <c r="BP5" s="2">
        <f t="shared" ref="BP5:BP68" si="52">IF($AA5*W5/($M5*8760*0.1)&gt;0.3*0.7*W5,0.3*0.7*W5,$AA5*W5/($M5*8760*0.1))</f>
        <v>1412.328558923736</v>
      </c>
      <c r="BQ5" s="2">
        <f t="shared" ref="BQ5:BQ68" si="53">IF($AA5*N5/($M5*8760*0.1)&gt;0.4*0.7*N5,0.4*0.7*N5,$AA5*N5/($M5*8760*0.1))</f>
        <v>2.0172820171799057</v>
      </c>
      <c r="BR5" s="2">
        <f t="shared" ref="BR5:BR68" si="54">IF($AA5*O5/($M5*8760*0.1)&gt;0.4*0.7*O5,0.4*0.7*O5,$AA5*O5/($M5*8760*0.1))</f>
        <v>0</v>
      </c>
      <c r="BS5" s="2">
        <f t="shared" ref="BS5:BS68" si="55">IF($AA5*P5/($M5*8760*0.1)&gt;0.4*0.7*P5,0.4*0.7*P5,$AA5*P5/($M5*8760*0.1))</f>
        <v>0</v>
      </c>
      <c r="BT5" s="2">
        <f t="shared" ref="BT5:BT68" si="56">IF($AA5*Q5/($M5*8760*0.1)&gt;0.4*0.7*Q5,0.4*0.7*Q5,$AA5*Q5/($M5*8760*0.1))</f>
        <v>11.641398307475706</v>
      </c>
      <c r="BU5" s="2">
        <f t="shared" ref="BU5:BU68" si="57">IF($AA5*R5/($M5*8760*0.1)&gt;0.4*0.7*R5,0.4*0.7*R5,$AA5*R5/($M5*8760*0.1))</f>
        <v>341.31991463597092</v>
      </c>
      <c r="BV5" s="2">
        <f t="shared" ref="BV5:BV68" si="58">IF($AA5*S5/($M5*8760*0.1)&gt;0.4*0.7*S5,0.4*0.7*S5,$AA5*S5/($M5*8760*0.1))</f>
        <v>5.3689120353069359</v>
      </c>
      <c r="BW5" s="2">
        <f t="shared" ref="BW5:BW68" si="59">IF($AA5*T5/($M5*8760*0.1)&gt;0.4*0.7*T5,0.4*0.7*T5,$AA5*T5/($M5*8760*0.1))</f>
        <v>5.820699153737853</v>
      </c>
      <c r="BX5" s="2">
        <f t="shared" ref="BX5:BX68" si="60">IF($AA5*U5/($M5*8760*0.1)&gt;0.4*0.7*U5,0.4*0.7*U5,$AA5*U5/($M5*8760*0.1))</f>
        <v>29.67085633602111</v>
      </c>
      <c r="BY5" s="2">
        <f t="shared" ref="BY5:BY68" si="61">IF($AA5*V5/($M5*8760*0.1)&gt;0.4*0.7*V5,0.4*0.7*V5,$AA5*V5/($M5*8760*0.1))</f>
        <v>21.065887731488079</v>
      </c>
      <c r="BZ5" s="2">
        <f t="shared" ref="BZ5:BZ68" si="62">IF($AA5*W5/($M5*8760*0.1)&gt;0.4*0.7*W5,0.4*0.7*W5,$AA5*W5/($M5*8760*0.1))</f>
        <v>1412.328558923736</v>
      </c>
      <c r="CA5" s="2">
        <f t="shared" ref="CA5:CA68" si="63">IF($AA5*N5/($M5*8760*0.1)&gt;0.5*0.7*N5,0.5*0.7*N5,$AA5*N5/($M5*8760*0.1))</f>
        <v>2.0172820171799057</v>
      </c>
      <c r="CB5" s="2">
        <f t="shared" ref="CB5:CB68" si="64">IF($AA5*O5/($M5*8760*0.1)&gt;0.5*0.7*O5,0.5*0.7*O5,$AA5*O5/($M5*8760*0.1))</f>
        <v>0</v>
      </c>
      <c r="CC5" s="2">
        <f t="shared" ref="CC5:CC68" si="65">IF($AA5*P5/($M5*8760*0.1)&gt;0.5*0.7*P5,0.5*0.7*P5,$AA5*P5/($M5*8760*0.1))</f>
        <v>0</v>
      </c>
      <c r="CD5" s="2">
        <f t="shared" ref="CD5:CD68" si="66">IF($AA5*Q5/($M5*8760*0.1)&gt;0.5*0.7*Q5,0.5*0.7*Q5,$AA5*Q5/($M5*8760*0.1))</f>
        <v>11.641398307475706</v>
      </c>
      <c r="CE5" s="2">
        <f t="shared" ref="CE5:CE68" si="67">IF($AA5*R5/($M5*8760*0.1)&gt;0.5*0.7*R5,0.5*0.7*R5,$AA5*R5/($M5*8760*0.1))</f>
        <v>341.31991463597092</v>
      </c>
      <c r="CF5" s="2">
        <f t="shared" ref="CF5:CF68" si="68">IF($AA5*S5/($M5*8760*0.1)&gt;0.5*0.7*S5,0.5*0.7*S5,$AA5*S5/($M5*8760*0.1))</f>
        <v>5.3689120353069359</v>
      </c>
      <c r="CG5" s="2">
        <f t="shared" ref="CG5:CG68" si="69">IF($AA5*T5/($M5*8760*0.1)&gt;0.5*0.7*T5,0.5*0.7*T5,$AA5*T5/($M5*8760*0.1))</f>
        <v>5.820699153737853</v>
      </c>
      <c r="CH5" s="2">
        <f t="shared" ref="CH5:CH68" si="70">IF($AA5*U5/($M5*8760*0.1)&gt;0.5*0.7*U5,0.5*0.7*U5,$AA5*U5/($M5*8760*0.1))</f>
        <v>29.67085633602111</v>
      </c>
      <c r="CI5" s="2">
        <f t="shared" ref="CI5:CI68" si="71">IF($AA5*V5/($M5*8760*0.1)&gt;0.5*0.7*V5,0.5*0.7*V5,$AA5*V5/($M5*8760*0.1))</f>
        <v>21.065887731488079</v>
      </c>
      <c r="CJ5" s="156">
        <f t="shared" ref="CJ5:CJ68" si="72">IF($AA5*W5/($M5*8760*0.1)&gt;0.5*0.7*W5,0.5*0.7*W5,$AA5*W5/($M5*8760*0.1))</f>
        <v>1412.328558923736</v>
      </c>
      <c r="CK5">
        <f t="shared" ref="CK5:CK68" si="73">IF($AB5*N5/($M5*8760*0.1)&gt;0.3*0.7*N5,0.3*0.7*N5,$AB5*N5/($M5*8760*0.1))</f>
        <v>1.2103692103079435</v>
      </c>
      <c r="CL5">
        <f t="shared" ref="CL5:CL68" si="74">IF($AB5*O5/($M5*8760*0.1)&gt;0.3*0.7*O5,0.3*0.7*O5,$AB5*O5/($M5*8760*0.1))</f>
        <v>0</v>
      </c>
      <c r="CM5">
        <f t="shared" ref="CM5:CM68" si="75">IF($AB5*P5/($M5*8760*0.1)&gt;0.3*0.7*P5,0.3*0.7*P5,$AB5*P5/($M5*8760*0.1))</f>
        <v>0</v>
      </c>
      <c r="CN5">
        <f t="shared" ref="CN5:CN68" si="76">IF($AB5*Q5/($M5*8760*0.1)&gt;0.3*0.7*Q5,0.3*0.7*Q5,$AB5*Q5/($M5*8760*0.1))</f>
        <v>6.9848389844854237</v>
      </c>
      <c r="CO5">
        <f t="shared" ref="CO5:CO68" si="77">IF($AB5*R5/($M5*8760*0.1)&gt;0.3*0.7*R5,0.3*0.7*R5,$AB5*R5/($M5*8760*0.1))</f>
        <v>204.79194878158256</v>
      </c>
      <c r="CP5">
        <f t="shared" ref="CP5:CP68" si="78">IF($AB5*S5/($M5*8760*0.1)&gt;0.3*0.7*S5,0.3*0.7*S5,$AB5*S5/($M5*8760*0.1))</f>
        <v>3.2213472211841618</v>
      </c>
      <c r="CQ5">
        <f t="shared" ref="CQ5:CQ68" si="79">IF($AB5*T5/($M5*8760*0.1)&gt;0.3*0.7*T5,0.3*0.7*T5,$AB5*T5/($M5*8760*0.1))</f>
        <v>3.4924194922427119</v>
      </c>
      <c r="CR5">
        <f t="shared" ref="CR5:CR68" si="80">IF($AB5*U5/($M5*8760*0.1)&gt;0.3*0.7*U5,0.3*0.7*U5,$AB5*U5/($M5*8760*0.1))</f>
        <v>17.802513801612669</v>
      </c>
      <c r="CS5">
        <f t="shared" ref="CS5:CS68" si="81">IF($AB5*V5/($M5*8760*0.1)&gt;0.3*0.7*V5,0.3*0.7*V5,$AB5*V5/($M5*8760*0.1))</f>
        <v>12.639532638892847</v>
      </c>
      <c r="CT5">
        <f t="shared" ref="CT5:CT68" si="82">IF($AB5*W5/($M5*8760*0.1)&gt;0.3*0.7*W5,0.3*0.7*W5,$AB5*W5/($M5*8760*0.1))</f>
        <v>847.39713535424164</v>
      </c>
      <c r="CU5">
        <f t="shared" ref="CU5:CU68" si="83">IF($AB5*N5/($M5*8760*0.1)&gt;0.4*0.7*N5,0.4*0.7*N5,$AB5*N5/($M5*8760*0.1))</f>
        <v>1.2103692103079435</v>
      </c>
      <c r="CV5">
        <f t="shared" ref="CV5:CV68" si="84">IF($AB5*O5/($M5*8760*0.1)&gt;0.4*0.7*O5,0.4*0.7*O5,$AB5*O5/($M5*8760*0.1))</f>
        <v>0</v>
      </c>
      <c r="CW5">
        <f t="shared" ref="CW5:CW68" si="85">IF($AB5*P5/($M5*8760*0.1)&gt;0.4*0.7*P5,0.4*0.7*P5,$AB5*P5/($M5*8760*0.1))</f>
        <v>0</v>
      </c>
      <c r="CX5">
        <f t="shared" ref="CX5:CX68" si="86">IF($AB5*Q5/($M5*8760*0.1)&gt;0.4*0.7*Q5,0.4*0.7*Q5,$AB5*Q5/($M5*8760*0.1))</f>
        <v>6.9848389844854237</v>
      </c>
      <c r="CY5">
        <f t="shared" ref="CY5:CY68" si="87">IF($AB5*R5/($M5*8760*0.1)&gt;0.4*0.7*R5,0.4*0.7*R5,$AB5*R5/($M5*8760*0.1))</f>
        <v>204.79194878158256</v>
      </c>
      <c r="CZ5">
        <f t="shared" ref="CZ5:CZ68" si="88">IF($AB5*S5/($M5*8760*0.1)&gt;0.4*0.7*S5,0.4*0.7*S5,$AB5*S5/($M5*8760*0.1))</f>
        <v>3.2213472211841618</v>
      </c>
      <c r="DA5">
        <f t="shared" ref="DA5:DA68" si="89">IF($AB5*T5/($M5*8760*0.1)&gt;0.4*0.7*T5,0.4*0.7*T5,$AB5*T5/($M5*8760*0.1))</f>
        <v>3.4924194922427119</v>
      </c>
      <c r="DB5">
        <f t="shared" ref="DB5:DB68" si="90">IF($AB5*U5/($M5*8760*0.1)&gt;0.4*0.7*U5,0.4*0.7*U5,$AB5*U5/($M5*8760*0.1))</f>
        <v>17.802513801612669</v>
      </c>
      <c r="DC5">
        <f t="shared" ref="DC5:DC68" si="91">IF($AB5*V5/($M5*8760*0.1)&gt;0.4*0.7*V5,0.4*0.7*V5,$AB5*V5/($M5*8760*0.1))</f>
        <v>12.639532638892847</v>
      </c>
      <c r="DD5">
        <f t="shared" ref="DD5:DD68" si="92">IF($AB5*W5/($M5*8760*0.1)&gt;0.4*0.7*W5,0.4*0.7*W5,$AB5*W5/($M5*8760*0.1))</f>
        <v>847.39713535424164</v>
      </c>
      <c r="DE5">
        <f t="shared" ref="DE5:DE68" si="93">IF($AB5*N5/($M5*8760*0.1)&gt;0.5*0.7*N5,0.5*0.7*N5,$AB5*N5/($M5*8760*0.1))</f>
        <v>1.2103692103079435</v>
      </c>
      <c r="DF5">
        <f t="shared" ref="DF5:DF68" si="94">IF($AB5*O5/($M5*8760*0.1)&gt;0.5*0.7*O5,0.5*0.7*O5,$AB5*O5/($M5*8760*0.1))</f>
        <v>0</v>
      </c>
      <c r="DG5">
        <f t="shared" ref="DG5:DG68" si="95">IF($AB5*P5/($M5*8760*0.1)&gt;0.5*0.7*P5,0.5*0.7*P5,$AB5*P5/($M5*8760*0.1))</f>
        <v>0</v>
      </c>
      <c r="DH5">
        <f t="shared" ref="DH5:DH68" si="96">IF($AB5*Q5/($M5*8760*0.1)&gt;0.5*0.7*Q5,0.5*0.7*Q5,$AB5*Q5/($M5*8760*0.1))</f>
        <v>6.9848389844854237</v>
      </c>
      <c r="DI5">
        <f t="shared" ref="DI5:DI68" si="97">IF($AB5*R5/($M5*8760*0.1)&gt;0.5*0.7*R5,0.5*0.7*R5,$AB5*R5/($M5*8760*0.1))</f>
        <v>204.79194878158256</v>
      </c>
      <c r="DJ5">
        <f t="shared" ref="DJ5:DJ68" si="98">IF($AB5*S5/($M5*8760*0.1)&gt;0.5*0.7*S5,0.5*0.7*S5,$AB5*S5/($M5*8760*0.1))</f>
        <v>3.2213472211841618</v>
      </c>
      <c r="DK5">
        <f t="shared" ref="DK5:DK68" si="99">IF($AB5*T5/($M5*8760*0.1)&gt;0.5*0.7*T5,0.5*0.7*T5,$AB5*T5/($M5*8760*0.1))</f>
        <v>3.4924194922427119</v>
      </c>
      <c r="DL5">
        <f t="shared" ref="DL5:DL68" si="100">IF($AB5*U5/($M5*8760*0.1)&gt;0.5*0.7*U5,0.5*0.7*U5,$AB5*U5/($M5*8760*0.1))</f>
        <v>17.802513801612669</v>
      </c>
      <c r="DM5">
        <f t="shared" ref="DM5:DM68" si="101">IF($AB5*V5/($M5*8760*0.1)&gt;0.5*0.7*V5,0.5*0.7*V5,$AB5*V5/($M5*8760*0.1))</f>
        <v>12.639532638892847</v>
      </c>
      <c r="DN5">
        <f t="shared" ref="DN5:DN68" si="102">IF($AB5*W5/($M5*8760*0.1)&gt;0.5*0.7*W5,0.5*0.7*W5,$AB5*W5/($M5*8760*0.1))</f>
        <v>847.39713535424164</v>
      </c>
    </row>
    <row r="6" spans="1:118" x14ac:dyDescent="0.25">
      <c r="A6">
        <v>5</v>
      </c>
      <c r="B6" t="s">
        <v>7</v>
      </c>
      <c r="C6" t="s">
        <v>8</v>
      </c>
      <c r="D6">
        <v>120</v>
      </c>
      <c r="E6" t="s">
        <v>26</v>
      </c>
      <c r="F6">
        <v>33</v>
      </c>
      <c r="G6">
        <v>3976</v>
      </c>
      <c r="I6" s="154"/>
      <c r="J6" s="35">
        <v>110</v>
      </c>
      <c r="K6" s="78" t="s">
        <v>61</v>
      </c>
      <c r="L6" s="34" t="s">
        <v>24</v>
      </c>
      <c r="M6" s="81">
        <f>f_values!G8</f>
        <v>0.62857142857142856</v>
      </c>
      <c r="N6" s="161">
        <f t="shared" si="11"/>
        <v>0</v>
      </c>
      <c r="O6" s="162">
        <f t="shared" si="0"/>
        <v>0</v>
      </c>
      <c r="P6" s="162">
        <f t="shared" si="0"/>
        <v>0</v>
      </c>
      <c r="Q6" s="162">
        <f t="shared" si="0"/>
        <v>0</v>
      </c>
      <c r="R6" s="163">
        <f t="shared" si="0"/>
        <v>2740.5714285714284</v>
      </c>
      <c r="S6" s="161">
        <f t="shared" si="12"/>
        <v>128.85714285714286</v>
      </c>
      <c r="T6" s="162">
        <f t="shared" si="1"/>
        <v>0</v>
      </c>
      <c r="U6" s="162">
        <f t="shared" si="1"/>
        <v>228.79999999999998</v>
      </c>
      <c r="V6" s="162">
        <f t="shared" si="1"/>
        <v>0</v>
      </c>
      <c r="W6" s="163">
        <f t="shared" si="1"/>
        <v>19622.742857142857</v>
      </c>
      <c r="X6" s="106">
        <f>'Constraint 2'!AJ5</f>
        <v>26.674061264129751</v>
      </c>
      <c r="Y6" s="106">
        <f>'Constraint 2'!AK5</f>
        <v>125.91797523319867</v>
      </c>
      <c r="Z6" s="164">
        <f>'Constraint 2'!AL5</f>
        <v>29.929937345004209</v>
      </c>
      <c r="AA6" s="35">
        <f>'Constraint 2'!AN5</f>
        <v>13.337030632064875</v>
      </c>
      <c r="AB6" s="157">
        <f>'Constraint 2'!AP5</f>
        <v>8.0022183792389256</v>
      </c>
      <c r="AC6" s="155">
        <f t="shared" si="13"/>
        <v>0</v>
      </c>
      <c r="AD6" s="2">
        <f t="shared" si="14"/>
        <v>0</v>
      </c>
      <c r="AE6" s="2">
        <f t="shared" si="15"/>
        <v>0</v>
      </c>
      <c r="AF6" s="2">
        <f t="shared" si="16"/>
        <v>0</v>
      </c>
      <c r="AG6" s="2">
        <f t="shared" si="17"/>
        <v>148.96635482216709</v>
      </c>
      <c r="AH6" s="2">
        <f t="shared" si="18"/>
        <v>7.0041520042532692</v>
      </c>
      <c r="AI6" s="2">
        <f t="shared" si="19"/>
        <v>0</v>
      </c>
      <c r="AJ6" s="2">
        <f t="shared" si="20"/>
        <v>12.436640631942389</v>
      </c>
      <c r="AK6" s="2">
        <f t="shared" si="21"/>
        <v>0</v>
      </c>
      <c r="AL6" s="2">
        <f t="shared" si="22"/>
        <v>1066.6127671647735</v>
      </c>
      <c r="AM6" s="2">
        <f t="shared" si="23"/>
        <v>0</v>
      </c>
      <c r="AN6" s="2">
        <f t="shared" si="24"/>
        <v>0</v>
      </c>
      <c r="AO6" s="2">
        <f t="shared" si="25"/>
        <v>0</v>
      </c>
      <c r="AP6" s="2">
        <f t="shared" si="26"/>
        <v>0</v>
      </c>
      <c r="AQ6" s="2">
        <f t="shared" si="27"/>
        <v>148.96635482216709</v>
      </c>
      <c r="AR6" s="2">
        <f t="shared" si="28"/>
        <v>7.0041520042532692</v>
      </c>
      <c r="AS6" s="2">
        <f t="shared" si="29"/>
        <v>0</v>
      </c>
      <c r="AT6" s="2">
        <f t="shared" si="30"/>
        <v>12.436640631942389</v>
      </c>
      <c r="AU6" s="2">
        <f t="shared" si="31"/>
        <v>0</v>
      </c>
      <c r="AV6" s="2">
        <f t="shared" si="32"/>
        <v>1066.6127671647735</v>
      </c>
      <c r="AW6" s="2">
        <f t="shared" si="33"/>
        <v>0</v>
      </c>
      <c r="AX6" s="2">
        <f t="shared" si="34"/>
        <v>0</v>
      </c>
      <c r="AY6" s="2">
        <f t="shared" si="35"/>
        <v>0</v>
      </c>
      <c r="AZ6" s="2">
        <f t="shared" si="36"/>
        <v>0</v>
      </c>
      <c r="BA6" s="2">
        <f t="shared" si="37"/>
        <v>148.96635482216709</v>
      </c>
      <c r="BB6" s="2">
        <f t="shared" si="38"/>
        <v>7.0041520042532692</v>
      </c>
      <c r="BC6" s="2">
        <f t="shared" si="39"/>
        <v>0</v>
      </c>
      <c r="BD6" s="2">
        <f t="shared" si="40"/>
        <v>12.436640631942389</v>
      </c>
      <c r="BE6" s="2">
        <f t="shared" si="41"/>
        <v>0</v>
      </c>
      <c r="BF6" s="156">
        <f t="shared" si="42"/>
        <v>1066.6127671647735</v>
      </c>
      <c r="BG6" s="155">
        <f t="shared" si="43"/>
        <v>0</v>
      </c>
      <c r="BH6" s="2">
        <f t="shared" si="44"/>
        <v>0</v>
      </c>
      <c r="BI6" s="2">
        <f t="shared" si="45"/>
        <v>0</v>
      </c>
      <c r="BJ6" s="2">
        <f t="shared" si="46"/>
        <v>0</v>
      </c>
      <c r="BK6" s="2">
        <f t="shared" si="47"/>
        <v>66.380654744067186</v>
      </c>
      <c r="BL6" s="2">
        <f t="shared" si="48"/>
        <v>3.121108766636187</v>
      </c>
      <c r="BM6" s="2">
        <f t="shared" si="49"/>
        <v>0</v>
      </c>
      <c r="BN6" s="2">
        <f t="shared" si="50"/>
        <v>5.5418711758808383</v>
      </c>
      <c r="BO6" s="2">
        <f t="shared" si="51"/>
        <v>0</v>
      </c>
      <c r="BP6" s="2">
        <f t="shared" si="52"/>
        <v>475.29157793584625</v>
      </c>
      <c r="BQ6" s="2">
        <f t="shared" si="53"/>
        <v>0</v>
      </c>
      <c r="BR6" s="2">
        <f t="shared" si="54"/>
        <v>0</v>
      </c>
      <c r="BS6" s="2">
        <f t="shared" si="55"/>
        <v>0</v>
      </c>
      <c r="BT6" s="2">
        <f t="shared" si="56"/>
        <v>0</v>
      </c>
      <c r="BU6" s="2">
        <f t="shared" si="57"/>
        <v>66.380654744067186</v>
      </c>
      <c r="BV6" s="2">
        <f t="shared" si="58"/>
        <v>3.121108766636187</v>
      </c>
      <c r="BW6" s="2">
        <f t="shared" si="59"/>
        <v>0</v>
      </c>
      <c r="BX6" s="2">
        <f t="shared" si="60"/>
        <v>5.5418711758808383</v>
      </c>
      <c r="BY6" s="2">
        <f t="shared" si="61"/>
        <v>0</v>
      </c>
      <c r="BZ6" s="2">
        <f t="shared" si="62"/>
        <v>475.29157793584625</v>
      </c>
      <c r="CA6" s="2">
        <f t="shared" si="63"/>
        <v>0</v>
      </c>
      <c r="CB6" s="2">
        <f t="shared" si="64"/>
        <v>0</v>
      </c>
      <c r="CC6" s="2">
        <f t="shared" si="65"/>
        <v>0</v>
      </c>
      <c r="CD6" s="2">
        <f t="shared" si="66"/>
        <v>0</v>
      </c>
      <c r="CE6" s="2">
        <f t="shared" si="67"/>
        <v>66.380654744067186</v>
      </c>
      <c r="CF6" s="2">
        <f t="shared" si="68"/>
        <v>3.121108766636187</v>
      </c>
      <c r="CG6" s="2">
        <f t="shared" si="69"/>
        <v>0</v>
      </c>
      <c r="CH6" s="2">
        <f t="shared" si="70"/>
        <v>5.5418711758808383</v>
      </c>
      <c r="CI6" s="2">
        <f t="shared" si="71"/>
        <v>0</v>
      </c>
      <c r="CJ6" s="156">
        <f t="shared" si="72"/>
        <v>475.29157793584625</v>
      </c>
      <c r="CK6">
        <f t="shared" si="73"/>
        <v>0</v>
      </c>
      <c r="CL6">
        <f t="shared" si="74"/>
        <v>0</v>
      </c>
      <c r="CM6">
        <f t="shared" si="75"/>
        <v>0</v>
      </c>
      <c r="CN6">
        <f t="shared" si="76"/>
        <v>0</v>
      </c>
      <c r="CO6">
        <f t="shared" si="77"/>
        <v>39.828392846440316</v>
      </c>
      <c r="CP6">
        <f t="shared" si="78"/>
        <v>1.8726652599817122</v>
      </c>
      <c r="CQ6">
        <f t="shared" si="79"/>
        <v>0</v>
      </c>
      <c r="CR6">
        <f t="shared" si="80"/>
        <v>3.3251227055285035</v>
      </c>
      <c r="CS6">
        <f t="shared" si="81"/>
        <v>0</v>
      </c>
      <c r="CT6">
        <f t="shared" si="82"/>
        <v>285.17494676150778</v>
      </c>
      <c r="CU6">
        <f t="shared" si="83"/>
        <v>0</v>
      </c>
      <c r="CV6">
        <f t="shared" si="84"/>
        <v>0</v>
      </c>
      <c r="CW6">
        <f t="shared" si="85"/>
        <v>0</v>
      </c>
      <c r="CX6">
        <f t="shared" si="86"/>
        <v>0</v>
      </c>
      <c r="CY6">
        <f t="shared" si="87"/>
        <v>39.828392846440316</v>
      </c>
      <c r="CZ6">
        <f t="shared" si="88"/>
        <v>1.8726652599817122</v>
      </c>
      <c r="DA6">
        <f t="shared" si="89"/>
        <v>0</v>
      </c>
      <c r="DB6">
        <f t="shared" si="90"/>
        <v>3.3251227055285035</v>
      </c>
      <c r="DC6">
        <f t="shared" si="91"/>
        <v>0</v>
      </c>
      <c r="DD6">
        <f t="shared" si="92"/>
        <v>285.17494676150778</v>
      </c>
      <c r="DE6">
        <f t="shared" si="93"/>
        <v>0</v>
      </c>
      <c r="DF6">
        <f t="shared" si="94"/>
        <v>0</v>
      </c>
      <c r="DG6">
        <f t="shared" si="95"/>
        <v>0</v>
      </c>
      <c r="DH6">
        <f t="shared" si="96"/>
        <v>0</v>
      </c>
      <c r="DI6">
        <f t="shared" si="97"/>
        <v>39.828392846440316</v>
      </c>
      <c r="DJ6">
        <f t="shared" si="98"/>
        <v>1.8726652599817122</v>
      </c>
      <c r="DK6">
        <f t="shared" si="99"/>
        <v>0</v>
      </c>
      <c r="DL6">
        <f t="shared" si="100"/>
        <v>3.3251227055285035</v>
      </c>
      <c r="DM6">
        <f t="shared" si="101"/>
        <v>0</v>
      </c>
      <c r="DN6">
        <f t="shared" si="102"/>
        <v>285.17494676150778</v>
      </c>
    </row>
    <row r="7" spans="1:118" x14ac:dyDescent="0.25">
      <c r="A7">
        <v>6</v>
      </c>
      <c r="B7" t="s">
        <v>7</v>
      </c>
      <c r="C7" t="s">
        <v>8</v>
      </c>
      <c r="D7">
        <v>120</v>
      </c>
      <c r="E7" t="s">
        <v>27</v>
      </c>
      <c r="F7">
        <v>8</v>
      </c>
      <c r="G7">
        <v>1246</v>
      </c>
      <c r="I7" s="153"/>
      <c r="J7" s="35">
        <v>110</v>
      </c>
      <c r="K7" s="78" t="s">
        <v>63</v>
      </c>
      <c r="L7" s="34" t="s">
        <v>25</v>
      </c>
      <c r="M7" s="81">
        <f>f_values!G9</f>
        <v>1</v>
      </c>
      <c r="N7" s="161">
        <f t="shared" si="11"/>
        <v>0</v>
      </c>
      <c r="O7" s="162">
        <f t="shared" si="0"/>
        <v>0</v>
      </c>
      <c r="P7" s="162">
        <f t="shared" si="0"/>
        <v>235</v>
      </c>
      <c r="Q7" s="162">
        <f t="shared" si="0"/>
        <v>0</v>
      </c>
      <c r="R7" s="163">
        <f t="shared" si="0"/>
        <v>984</v>
      </c>
      <c r="S7" s="161">
        <f t="shared" si="12"/>
        <v>0</v>
      </c>
      <c r="T7" s="162">
        <f t="shared" si="1"/>
        <v>0</v>
      </c>
      <c r="U7" s="162">
        <f t="shared" si="1"/>
        <v>0</v>
      </c>
      <c r="V7" s="162">
        <f t="shared" si="1"/>
        <v>0</v>
      </c>
      <c r="W7" s="163">
        <f t="shared" si="1"/>
        <v>9203</v>
      </c>
      <c r="X7" s="106">
        <f>'Constraint 2'!AJ6</f>
        <v>25.311925848592406</v>
      </c>
      <c r="Y7" s="106">
        <f>'Constraint 2'!AK6</f>
        <v>139.96660395750132</v>
      </c>
      <c r="Z7" s="164">
        <f>'Constraint 2'!AL6</f>
        <v>30.449412197335199</v>
      </c>
      <c r="AA7" s="35">
        <f>'Constraint 2'!AN6</f>
        <v>12.655962924296203</v>
      </c>
      <c r="AB7" s="157">
        <f>'Constraint 2'!AP6</f>
        <v>7.593577754577721</v>
      </c>
      <c r="AC7" s="155">
        <f t="shared" si="13"/>
        <v>0</v>
      </c>
      <c r="AD7" s="2">
        <f t="shared" si="14"/>
        <v>0</v>
      </c>
      <c r="AE7" s="2">
        <f t="shared" si="15"/>
        <v>8.1685066967737114</v>
      </c>
      <c r="AF7" s="2">
        <f t="shared" si="16"/>
        <v>0</v>
      </c>
      <c r="AG7" s="2">
        <f t="shared" si="17"/>
        <v>34.203449317554607</v>
      </c>
      <c r="AH7" s="2">
        <f t="shared" si="18"/>
        <v>0</v>
      </c>
      <c r="AI7" s="2">
        <f t="shared" si="19"/>
        <v>0</v>
      </c>
      <c r="AJ7" s="2">
        <f t="shared" si="20"/>
        <v>0</v>
      </c>
      <c r="AK7" s="2">
        <f t="shared" si="21"/>
        <v>0</v>
      </c>
      <c r="AL7" s="2">
        <f t="shared" si="22"/>
        <v>319.89262608684459</v>
      </c>
      <c r="AM7" s="2">
        <f t="shared" si="23"/>
        <v>0</v>
      </c>
      <c r="AN7" s="2">
        <f t="shared" si="24"/>
        <v>0</v>
      </c>
      <c r="AO7" s="2">
        <f t="shared" si="25"/>
        <v>8.1685066967737114</v>
      </c>
      <c r="AP7" s="2">
        <f t="shared" si="26"/>
        <v>0</v>
      </c>
      <c r="AQ7" s="2">
        <f t="shared" si="27"/>
        <v>34.203449317554607</v>
      </c>
      <c r="AR7" s="2">
        <f t="shared" si="28"/>
        <v>0</v>
      </c>
      <c r="AS7" s="2">
        <f t="shared" si="29"/>
        <v>0</v>
      </c>
      <c r="AT7" s="2">
        <f t="shared" si="30"/>
        <v>0</v>
      </c>
      <c r="AU7" s="2">
        <f t="shared" si="31"/>
        <v>0</v>
      </c>
      <c r="AV7" s="2">
        <f t="shared" si="32"/>
        <v>319.89262608684459</v>
      </c>
      <c r="AW7" s="2">
        <f t="shared" si="33"/>
        <v>0</v>
      </c>
      <c r="AX7" s="2">
        <f t="shared" si="34"/>
        <v>0</v>
      </c>
      <c r="AY7" s="2">
        <f t="shared" si="35"/>
        <v>8.1685066967737114</v>
      </c>
      <c r="AZ7" s="2">
        <f t="shared" si="36"/>
        <v>0</v>
      </c>
      <c r="BA7" s="2">
        <f t="shared" si="37"/>
        <v>34.203449317554607</v>
      </c>
      <c r="BB7" s="2">
        <f t="shared" si="38"/>
        <v>0</v>
      </c>
      <c r="BC7" s="2">
        <f t="shared" si="39"/>
        <v>0</v>
      </c>
      <c r="BD7" s="2">
        <f t="shared" si="40"/>
        <v>0</v>
      </c>
      <c r="BE7" s="2">
        <f t="shared" si="41"/>
        <v>0</v>
      </c>
      <c r="BF7" s="156">
        <f t="shared" si="42"/>
        <v>319.89262608684459</v>
      </c>
      <c r="BG7" s="155">
        <f t="shared" si="43"/>
        <v>0</v>
      </c>
      <c r="BH7" s="2">
        <f t="shared" si="44"/>
        <v>0</v>
      </c>
      <c r="BI7" s="2">
        <f t="shared" si="45"/>
        <v>3.3951498712438446</v>
      </c>
      <c r="BJ7" s="2">
        <f t="shared" si="46"/>
        <v>0</v>
      </c>
      <c r="BK7" s="2">
        <f t="shared" si="47"/>
        <v>14.216287120442312</v>
      </c>
      <c r="BL7" s="2">
        <f t="shared" si="48"/>
        <v>0</v>
      </c>
      <c r="BM7" s="2">
        <f t="shared" si="49"/>
        <v>0</v>
      </c>
      <c r="BN7" s="2">
        <f t="shared" si="50"/>
        <v>0</v>
      </c>
      <c r="BO7" s="2">
        <f t="shared" si="51"/>
        <v>0</v>
      </c>
      <c r="BP7" s="2">
        <f t="shared" si="52"/>
        <v>132.95984793641318</v>
      </c>
      <c r="BQ7" s="2">
        <f t="shared" si="53"/>
        <v>0</v>
      </c>
      <c r="BR7" s="2">
        <f t="shared" si="54"/>
        <v>0</v>
      </c>
      <c r="BS7" s="2">
        <f t="shared" si="55"/>
        <v>3.3951498712438446</v>
      </c>
      <c r="BT7" s="2">
        <f t="shared" si="56"/>
        <v>0</v>
      </c>
      <c r="BU7" s="2">
        <f t="shared" si="57"/>
        <v>14.216287120442312</v>
      </c>
      <c r="BV7" s="2">
        <f t="shared" si="58"/>
        <v>0</v>
      </c>
      <c r="BW7" s="2">
        <f t="shared" si="59"/>
        <v>0</v>
      </c>
      <c r="BX7" s="2">
        <f t="shared" si="60"/>
        <v>0</v>
      </c>
      <c r="BY7" s="2">
        <f t="shared" si="61"/>
        <v>0</v>
      </c>
      <c r="BZ7" s="2">
        <f t="shared" si="62"/>
        <v>132.95984793641318</v>
      </c>
      <c r="CA7" s="2">
        <f t="shared" si="63"/>
        <v>0</v>
      </c>
      <c r="CB7" s="2">
        <f t="shared" si="64"/>
        <v>0</v>
      </c>
      <c r="CC7" s="2">
        <f t="shared" si="65"/>
        <v>3.3951498712438446</v>
      </c>
      <c r="CD7" s="2">
        <f t="shared" si="66"/>
        <v>0</v>
      </c>
      <c r="CE7" s="2">
        <f t="shared" si="67"/>
        <v>14.216287120442312</v>
      </c>
      <c r="CF7" s="2">
        <f t="shared" si="68"/>
        <v>0</v>
      </c>
      <c r="CG7" s="2">
        <f t="shared" si="69"/>
        <v>0</v>
      </c>
      <c r="CH7" s="2">
        <f t="shared" si="70"/>
        <v>0</v>
      </c>
      <c r="CI7" s="2">
        <f t="shared" si="71"/>
        <v>0</v>
      </c>
      <c r="CJ7" s="156">
        <f t="shared" si="72"/>
        <v>132.95984793641318</v>
      </c>
      <c r="CK7">
        <f t="shared" si="73"/>
        <v>0</v>
      </c>
      <c r="CL7">
        <f t="shared" si="74"/>
        <v>0</v>
      </c>
      <c r="CM7">
        <f t="shared" si="75"/>
        <v>2.0370899227463064</v>
      </c>
      <c r="CN7">
        <f t="shared" si="76"/>
        <v>0</v>
      </c>
      <c r="CO7">
        <f t="shared" si="77"/>
        <v>8.5297722722653848</v>
      </c>
      <c r="CP7">
        <f t="shared" si="78"/>
        <v>0</v>
      </c>
      <c r="CQ7">
        <f t="shared" si="79"/>
        <v>0</v>
      </c>
      <c r="CR7">
        <f t="shared" si="80"/>
        <v>0</v>
      </c>
      <c r="CS7">
        <f t="shared" si="81"/>
        <v>0</v>
      </c>
      <c r="CT7">
        <f t="shared" si="82"/>
        <v>79.775908761847916</v>
      </c>
      <c r="CU7">
        <f t="shared" si="83"/>
        <v>0</v>
      </c>
      <c r="CV7">
        <f t="shared" si="84"/>
        <v>0</v>
      </c>
      <c r="CW7">
        <f t="shared" si="85"/>
        <v>2.0370899227463064</v>
      </c>
      <c r="CX7">
        <f t="shared" si="86"/>
        <v>0</v>
      </c>
      <c r="CY7">
        <f t="shared" si="87"/>
        <v>8.5297722722653848</v>
      </c>
      <c r="CZ7">
        <f t="shared" si="88"/>
        <v>0</v>
      </c>
      <c r="DA7">
        <f t="shared" si="89"/>
        <v>0</v>
      </c>
      <c r="DB7">
        <f t="shared" si="90"/>
        <v>0</v>
      </c>
      <c r="DC7">
        <f t="shared" si="91"/>
        <v>0</v>
      </c>
      <c r="DD7">
        <f t="shared" si="92"/>
        <v>79.775908761847916</v>
      </c>
      <c r="DE7">
        <f t="shared" si="93"/>
        <v>0</v>
      </c>
      <c r="DF7">
        <f t="shared" si="94"/>
        <v>0</v>
      </c>
      <c r="DG7">
        <f t="shared" si="95"/>
        <v>2.0370899227463064</v>
      </c>
      <c r="DH7">
        <f t="shared" si="96"/>
        <v>0</v>
      </c>
      <c r="DI7">
        <f t="shared" si="97"/>
        <v>8.5297722722653848</v>
      </c>
      <c r="DJ7">
        <f t="shared" si="98"/>
        <v>0</v>
      </c>
      <c r="DK7">
        <f t="shared" si="99"/>
        <v>0</v>
      </c>
      <c r="DL7">
        <f t="shared" si="100"/>
        <v>0</v>
      </c>
      <c r="DM7">
        <f t="shared" si="101"/>
        <v>0</v>
      </c>
      <c r="DN7">
        <f t="shared" si="102"/>
        <v>79.775908761847916</v>
      </c>
    </row>
    <row r="8" spans="1:118" x14ac:dyDescent="0.25">
      <c r="A8">
        <v>7</v>
      </c>
      <c r="B8" t="s">
        <v>7</v>
      </c>
      <c r="C8" t="s">
        <v>8</v>
      </c>
      <c r="D8">
        <v>120</v>
      </c>
      <c r="E8" t="s">
        <v>28</v>
      </c>
      <c r="F8">
        <v>26</v>
      </c>
      <c r="G8">
        <v>2396</v>
      </c>
      <c r="I8" s="153"/>
      <c r="J8" s="35">
        <v>110</v>
      </c>
      <c r="K8" s="78" t="s">
        <v>65</v>
      </c>
      <c r="L8" s="34" t="s">
        <v>26</v>
      </c>
      <c r="M8" s="81">
        <f>f_values!G10</f>
        <v>0.88888888888888884</v>
      </c>
      <c r="N8" s="161">
        <f t="shared" si="11"/>
        <v>0</v>
      </c>
      <c r="O8" s="162">
        <f t="shared" si="0"/>
        <v>0</v>
      </c>
      <c r="P8" s="162">
        <f t="shared" si="0"/>
        <v>0</v>
      </c>
      <c r="Q8" s="162">
        <f t="shared" si="0"/>
        <v>0</v>
      </c>
      <c r="R8" s="163">
        <f t="shared" si="0"/>
        <v>994.66666666666663</v>
      </c>
      <c r="S8" s="161">
        <f t="shared" si="12"/>
        <v>119.1111111111111</v>
      </c>
      <c r="T8" s="162">
        <f t="shared" si="1"/>
        <v>0</v>
      </c>
      <c r="U8" s="162">
        <f t="shared" si="1"/>
        <v>128</v>
      </c>
      <c r="V8" s="162">
        <f t="shared" si="1"/>
        <v>223.11111111111109</v>
      </c>
      <c r="W8" s="163">
        <f t="shared" si="1"/>
        <v>9896</v>
      </c>
      <c r="X8" s="106">
        <f>'Constraint 2'!AJ7</f>
        <v>17.379929663047303</v>
      </c>
      <c r="Y8" s="106">
        <f>'Constraint 2'!AK7</f>
        <v>121.52432295527859</v>
      </c>
      <c r="Z8" s="164">
        <f>'Constraint 2'!AL7</f>
        <v>23.449386576508608</v>
      </c>
      <c r="AA8" s="35">
        <f>'Constraint 2'!AN7</f>
        <v>8.6899648315236515</v>
      </c>
      <c r="AB8" s="157">
        <f>'Constraint 2'!AP7</f>
        <v>5.2139788989141911</v>
      </c>
      <c r="AC8" s="155">
        <f t="shared" si="13"/>
        <v>0</v>
      </c>
      <c r="AD8" s="2">
        <f t="shared" si="14"/>
        <v>0</v>
      </c>
      <c r="AE8" s="2">
        <f t="shared" si="15"/>
        <v>0</v>
      </c>
      <c r="AF8" s="2">
        <f t="shared" si="16"/>
        <v>0</v>
      </c>
      <c r="AG8" s="2">
        <f t="shared" si="17"/>
        <v>29.954182167937365</v>
      </c>
      <c r="AH8" s="2">
        <f t="shared" si="18"/>
        <v>3.587006622433965</v>
      </c>
      <c r="AI8" s="2">
        <f t="shared" si="19"/>
        <v>0</v>
      </c>
      <c r="AJ8" s="2">
        <f t="shared" si="20"/>
        <v>3.8546936838096344</v>
      </c>
      <c r="AK8" s="2">
        <f t="shared" si="21"/>
        <v>6.7189452405292922</v>
      </c>
      <c r="AL8" s="2">
        <f t="shared" si="22"/>
        <v>298.01600542953236</v>
      </c>
      <c r="AM8" s="2">
        <f t="shared" si="23"/>
        <v>0</v>
      </c>
      <c r="AN8" s="2">
        <f t="shared" si="24"/>
        <v>0</v>
      </c>
      <c r="AO8" s="2">
        <f t="shared" si="25"/>
        <v>0</v>
      </c>
      <c r="AP8" s="2">
        <f t="shared" si="26"/>
        <v>0</v>
      </c>
      <c r="AQ8" s="2">
        <f t="shared" si="27"/>
        <v>29.954182167937365</v>
      </c>
      <c r="AR8" s="2">
        <f t="shared" si="28"/>
        <v>3.587006622433965</v>
      </c>
      <c r="AS8" s="2">
        <f t="shared" si="29"/>
        <v>0</v>
      </c>
      <c r="AT8" s="2">
        <f t="shared" si="30"/>
        <v>3.8546936838096344</v>
      </c>
      <c r="AU8" s="2">
        <f t="shared" si="31"/>
        <v>6.7189452405292922</v>
      </c>
      <c r="AV8" s="2">
        <f t="shared" si="32"/>
        <v>298.01600542953236</v>
      </c>
      <c r="AW8" s="2">
        <f t="shared" si="33"/>
        <v>0</v>
      </c>
      <c r="AX8" s="2">
        <f t="shared" si="34"/>
        <v>0</v>
      </c>
      <c r="AY8" s="2">
        <f t="shared" si="35"/>
        <v>0</v>
      </c>
      <c r="AZ8" s="2">
        <f t="shared" si="36"/>
        <v>0</v>
      </c>
      <c r="BA8" s="2">
        <f t="shared" si="37"/>
        <v>29.954182167937365</v>
      </c>
      <c r="BB8" s="2">
        <f t="shared" si="38"/>
        <v>3.587006622433965</v>
      </c>
      <c r="BC8" s="2">
        <f t="shared" si="39"/>
        <v>0</v>
      </c>
      <c r="BD8" s="2">
        <f t="shared" si="40"/>
        <v>3.8546936838096344</v>
      </c>
      <c r="BE8" s="2">
        <f t="shared" si="41"/>
        <v>6.7189452405292922</v>
      </c>
      <c r="BF8" s="156">
        <f t="shared" si="42"/>
        <v>298.01600542953236</v>
      </c>
      <c r="BG8" s="155">
        <f t="shared" si="43"/>
        <v>0</v>
      </c>
      <c r="BH8" s="2">
        <f t="shared" si="44"/>
        <v>0</v>
      </c>
      <c r="BI8" s="2">
        <f t="shared" si="45"/>
        <v>0</v>
      </c>
      <c r="BJ8" s="2">
        <f t="shared" si="46"/>
        <v>0</v>
      </c>
      <c r="BK8" s="2">
        <f t="shared" si="47"/>
        <v>11.100537267665487</v>
      </c>
      <c r="BL8" s="2">
        <f t="shared" si="48"/>
        <v>1.3292868577901473</v>
      </c>
      <c r="BM8" s="2">
        <f t="shared" si="49"/>
        <v>0</v>
      </c>
      <c r="BN8" s="2">
        <f t="shared" si="50"/>
        <v>1.4284873695655318</v>
      </c>
      <c r="BO8" s="2">
        <f t="shared" si="51"/>
        <v>2.4899328455621421</v>
      </c>
      <c r="BP8" s="2">
        <f t="shared" si="52"/>
        <v>110.43992975953518</v>
      </c>
      <c r="BQ8" s="2">
        <f t="shared" si="53"/>
        <v>0</v>
      </c>
      <c r="BR8" s="2">
        <f t="shared" si="54"/>
        <v>0</v>
      </c>
      <c r="BS8" s="2">
        <f t="shared" si="55"/>
        <v>0</v>
      </c>
      <c r="BT8" s="2">
        <f t="shared" si="56"/>
        <v>0</v>
      </c>
      <c r="BU8" s="2">
        <f t="shared" si="57"/>
        <v>11.100537267665487</v>
      </c>
      <c r="BV8" s="2">
        <f t="shared" si="58"/>
        <v>1.3292868577901473</v>
      </c>
      <c r="BW8" s="2">
        <f t="shared" si="59"/>
        <v>0</v>
      </c>
      <c r="BX8" s="2">
        <f t="shared" si="60"/>
        <v>1.4284873695655318</v>
      </c>
      <c r="BY8" s="2">
        <f t="shared" si="61"/>
        <v>2.4899328455621421</v>
      </c>
      <c r="BZ8" s="2">
        <f t="shared" si="62"/>
        <v>110.43992975953518</v>
      </c>
      <c r="CA8" s="2">
        <f t="shared" si="63"/>
        <v>0</v>
      </c>
      <c r="CB8" s="2">
        <f t="shared" si="64"/>
        <v>0</v>
      </c>
      <c r="CC8" s="2">
        <f t="shared" si="65"/>
        <v>0</v>
      </c>
      <c r="CD8" s="2">
        <f t="shared" si="66"/>
        <v>0</v>
      </c>
      <c r="CE8" s="2">
        <f t="shared" si="67"/>
        <v>11.100537267665487</v>
      </c>
      <c r="CF8" s="2">
        <f t="shared" si="68"/>
        <v>1.3292868577901473</v>
      </c>
      <c r="CG8" s="2">
        <f t="shared" si="69"/>
        <v>0</v>
      </c>
      <c r="CH8" s="2">
        <f t="shared" si="70"/>
        <v>1.4284873695655318</v>
      </c>
      <c r="CI8" s="2">
        <f t="shared" si="71"/>
        <v>2.4899328455621421</v>
      </c>
      <c r="CJ8" s="156">
        <f t="shared" si="72"/>
        <v>110.43992975953518</v>
      </c>
      <c r="CK8">
        <f t="shared" si="73"/>
        <v>0</v>
      </c>
      <c r="CL8">
        <f t="shared" si="74"/>
        <v>0</v>
      </c>
      <c r="CM8">
        <f t="shared" si="75"/>
        <v>0</v>
      </c>
      <c r="CN8">
        <f t="shared" si="76"/>
        <v>0</v>
      </c>
      <c r="CO8">
        <f t="shared" si="77"/>
        <v>6.6603223605992925</v>
      </c>
      <c r="CP8">
        <f t="shared" si="78"/>
        <v>0.79757211467408862</v>
      </c>
      <c r="CQ8">
        <f t="shared" si="79"/>
        <v>0</v>
      </c>
      <c r="CR8">
        <f t="shared" si="80"/>
        <v>0.8570924217393191</v>
      </c>
      <c r="CS8">
        <f t="shared" si="81"/>
        <v>1.4939597073372852</v>
      </c>
      <c r="CT8">
        <f t="shared" si="82"/>
        <v>66.263957855721117</v>
      </c>
      <c r="CU8">
        <f t="shared" si="83"/>
        <v>0</v>
      </c>
      <c r="CV8">
        <f t="shared" si="84"/>
        <v>0</v>
      </c>
      <c r="CW8">
        <f t="shared" si="85"/>
        <v>0</v>
      </c>
      <c r="CX8">
        <f t="shared" si="86"/>
        <v>0</v>
      </c>
      <c r="CY8">
        <f t="shared" si="87"/>
        <v>6.6603223605992925</v>
      </c>
      <c r="CZ8">
        <f t="shared" si="88"/>
        <v>0.79757211467408862</v>
      </c>
      <c r="DA8">
        <f t="shared" si="89"/>
        <v>0</v>
      </c>
      <c r="DB8">
        <f t="shared" si="90"/>
        <v>0.8570924217393191</v>
      </c>
      <c r="DC8">
        <f t="shared" si="91"/>
        <v>1.4939597073372852</v>
      </c>
      <c r="DD8">
        <f t="shared" si="92"/>
        <v>66.263957855721117</v>
      </c>
      <c r="DE8">
        <f t="shared" si="93"/>
        <v>0</v>
      </c>
      <c r="DF8">
        <f t="shared" si="94"/>
        <v>0</v>
      </c>
      <c r="DG8">
        <f t="shared" si="95"/>
        <v>0</v>
      </c>
      <c r="DH8">
        <f t="shared" si="96"/>
        <v>0</v>
      </c>
      <c r="DI8">
        <f t="shared" si="97"/>
        <v>6.6603223605992925</v>
      </c>
      <c r="DJ8">
        <f t="shared" si="98"/>
        <v>0.79757211467408862</v>
      </c>
      <c r="DK8">
        <f t="shared" si="99"/>
        <v>0</v>
      </c>
      <c r="DL8">
        <f t="shared" si="100"/>
        <v>0.8570924217393191</v>
      </c>
      <c r="DM8">
        <f t="shared" si="101"/>
        <v>1.4939597073372852</v>
      </c>
      <c r="DN8">
        <f t="shared" si="102"/>
        <v>66.263957855721117</v>
      </c>
    </row>
    <row r="9" spans="1:118" x14ac:dyDescent="0.25">
      <c r="A9">
        <v>8</v>
      </c>
      <c r="B9" t="s">
        <v>7</v>
      </c>
      <c r="C9" t="s">
        <v>8</v>
      </c>
      <c r="D9">
        <v>120</v>
      </c>
      <c r="E9" t="s">
        <v>29</v>
      </c>
      <c r="F9">
        <v>76</v>
      </c>
      <c r="G9">
        <v>10937</v>
      </c>
      <c r="I9" s="153"/>
      <c r="J9" s="35">
        <v>110</v>
      </c>
      <c r="K9" s="78" t="s">
        <v>67</v>
      </c>
      <c r="L9" s="34" t="s">
        <v>27</v>
      </c>
      <c r="M9" s="81">
        <f>f_values!G11</f>
        <v>0.85507246376811596</v>
      </c>
      <c r="N9" s="161">
        <f t="shared" si="11"/>
        <v>0</v>
      </c>
      <c r="O9" s="162">
        <f t="shared" si="0"/>
        <v>0</v>
      </c>
      <c r="P9" s="162">
        <f t="shared" si="0"/>
        <v>0</v>
      </c>
      <c r="Q9" s="162">
        <f t="shared" si="0"/>
        <v>0</v>
      </c>
      <c r="R9" s="163">
        <f t="shared" si="0"/>
        <v>688.33333333333337</v>
      </c>
      <c r="S9" s="161">
        <f t="shared" si="12"/>
        <v>0</v>
      </c>
      <c r="T9" s="162">
        <f t="shared" si="1"/>
        <v>0</v>
      </c>
      <c r="U9" s="162">
        <f t="shared" si="1"/>
        <v>158.18840579710147</v>
      </c>
      <c r="V9" s="162">
        <f t="shared" si="1"/>
        <v>0</v>
      </c>
      <c r="W9" s="163">
        <f t="shared" si="1"/>
        <v>6910.695652173913</v>
      </c>
      <c r="X9" s="106">
        <f>'Constraint 2'!AJ8</f>
        <v>16.787985123654529</v>
      </c>
      <c r="Y9" s="106">
        <f>'Constraint 2'!AK8</f>
        <v>120.22574957175786</v>
      </c>
      <c r="Z9" s="164">
        <f>'Constraint 2'!AL8</f>
        <v>22.93476528755123</v>
      </c>
      <c r="AA9" s="35">
        <f>'Constraint 2'!AN8</f>
        <v>8.3939925618272646</v>
      </c>
      <c r="AB9" s="157">
        <f>'Constraint 2'!AP8</f>
        <v>5.0363955370963582</v>
      </c>
      <c r="AC9" s="155">
        <f t="shared" si="13"/>
        <v>0</v>
      </c>
      <c r="AD9" s="2">
        <f t="shared" si="14"/>
        <v>0</v>
      </c>
      <c r="AE9" s="2">
        <f t="shared" si="15"/>
        <v>0</v>
      </c>
      <c r="AF9" s="2">
        <f t="shared" si="16"/>
        <v>0</v>
      </c>
      <c r="AG9" s="2">
        <f t="shared" si="17"/>
        <v>21.07589732474742</v>
      </c>
      <c r="AH9" s="2">
        <f t="shared" si="18"/>
        <v>0</v>
      </c>
      <c r="AI9" s="2">
        <f t="shared" si="19"/>
        <v>0</v>
      </c>
      <c r="AJ9" s="2">
        <f t="shared" si="20"/>
        <v>4.8435291988549967</v>
      </c>
      <c r="AK9" s="2">
        <f t="shared" si="21"/>
        <v>0</v>
      </c>
      <c r="AL9" s="2">
        <f t="shared" si="22"/>
        <v>211.59677289268151</v>
      </c>
      <c r="AM9" s="2">
        <f t="shared" si="23"/>
        <v>0</v>
      </c>
      <c r="AN9" s="2">
        <f t="shared" si="24"/>
        <v>0</v>
      </c>
      <c r="AO9" s="2">
        <f t="shared" si="25"/>
        <v>0</v>
      </c>
      <c r="AP9" s="2">
        <f t="shared" si="26"/>
        <v>0</v>
      </c>
      <c r="AQ9" s="2">
        <f t="shared" si="27"/>
        <v>21.07589732474742</v>
      </c>
      <c r="AR9" s="2">
        <f t="shared" si="28"/>
        <v>0</v>
      </c>
      <c r="AS9" s="2">
        <f t="shared" si="29"/>
        <v>0</v>
      </c>
      <c r="AT9" s="2">
        <f t="shared" si="30"/>
        <v>4.8435291988549967</v>
      </c>
      <c r="AU9" s="2">
        <f t="shared" si="31"/>
        <v>0</v>
      </c>
      <c r="AV9" s="2">
        <f t="shared" si="32"/>
        <v>211.59677289268151</v>
      </c>
      <c r="AW9" s="2">
        <f t="shared" si="33"/>
        <v>0</v>
      </c>
      <c r="AX9" s="2">
        <f t="shared" si="34"/>
        <v>0</v>
      </c>
      <c r="AY9" s="2">
        <f t="shared" si="35"/>
        <v>0</v>
      </c>
      <c r="AZ9" s="2">
        <f t="shared" si="36"/>
        <v>0</v>
      </c>
      <c r="BA9" s="2">
        <f t="shared" si="37"/>
        <v>21.07589732474742</v>
      </c>
      <c r="BB9" s="2">
        <f t="shared" si="38"/>
        <v>0</v>
      </c>
      <c r="BC9" s="2">
        <f t="shared" si="39"/>
        <v>0</v>
      </c>
      <c r="BD9" s="2">
        <f t="shared" si="40"/>
        <v>4.8435291988549967</v>
      </c>
      <c r="BE9" s="2">
        <f t="shared" si="41"/>
        <v>0</v>
      </c>
      <c r="BF9" s="156">
        <f t="shared" si="42"/>
        <v>211.59677289268151</v>
      </c>
      <c r="BG9" s="155">
        <f t="shared" si="43"/>
        <v>0</v>
      </c>
      <c r="BH9" s="2">
        <f t="shared" si="44"/>
        <v>0</v>
      </c>
      <c r="BI9" s="2">
        <f t="shared" si="45"/>
        <v>0</v>
      </c>
      <c r="BJ9" s="2">
        <f t="shared" si="46"/>
        <v>0</v>
      </c>
      <c r="BK9" s="2">
        <f t="shared" si="47"/>
        <v>7.7136575482545071</v>
      </c>
      <c r="BL9" s="2">
        <f t="shared" si="48"/>
        <v>0</v>
      </c>
      <c r="BM9" s="2">
        <f t="shared" si="49"/>
        <v>0</v>
      </c>
      <c r="BN9" s="2">
        <f t="shared" si="50"/>
        <v>1.7727039086050731</v>
      </c>
      <c r="BO9" s="2">
        <f t="shared" si="51"/>
        <v>0</v>
      </c>
      <c r="BP9" s="2">
        <f t="shared" si="52"/>
        <v>77.443205347817283</v>
      </c>
      <c r="BQ9" s="2">
        <f t="shared" si="53"/>
        <v>0</v>
      </c>
      <c r="BR9" s="2">
        <f t="shared" si="54"/>
        <v>0</v>
      </c>
      <c r="BS9" s="2">
        <f t="shared" si="55"/>
        <v>0</v>
      </c>
      <c r="BT9" s="2">
        <f t="shared" si="56"/>
        <v>0</v>
      </c>
      <c r="BU9" s="2">
        <f t="shared" si="57"/>
        <v>7.7136575482545071</v>
      </c>
      <c r="BV9" s="2">
        <f t="shared" si="58"/>
        <v>0</v>
      </c>
      <c r="BW9" s="2">
        <f t="shared" si="59"/>
        <v>0</v>
      </c>
      <c r="BX9" s="2">
        <f t="shared" si="60"/>
        <v>1.7727039086050731</v>
      </c>
      <c r="BY9" s="2">
        <f t="shared" si="61"/>
        <v>0</v>
      </c>
      <c r="BZ9" s="2">
        <f t="shared" si="62"/>
        <v>77.443205347817283</v>
      </c>
      <c r="CA9" s="2">
        <f t="shared" si="63"/>
        <v>0</v>
      </c>
      <c r="CB9" s="2">
        <f t="shared" si="64"/>
        <v>0</v>
      </c>
      <c r="CC9" s="2">
        <f t="shared" si="65"/>
        <v>0</v>
      </c>
      <c r="CD9" s="2">
        <f t="shared" si="66"/>
        <v>0</v>
      </c>
      <c r="CE9" s="2">
        <f t="shared" si="67"/>
        <v>7.7136575482545071</v>
      </c>
      <c r="CF9" s="2">
        <f t="shared" si="68"/>
        <v>0</v>
      </c>
      <c r="CG9" s="2">
        <f t="shared" si="69"/>
        <v>0</v>
      </c>
      <c r="CH9" s="2">
        <f t="shared" si="70"/>
        <v>1.7727039086050731</v>
      </c>
      <c r="CI9" s="2">
        <f t="shared" si="71"/>
        <v>0</v>
      </c>
      <c r="CJ9" s="156">
        <f t="shared" si="72"/>
        <v>77.443205347817283</v>
      </c>
      <c r="CK9">
        <f t="shared" si="73"/>
        <v>0</v>
      </c>
      <c r="CL9">
        <f t="shared" si="74"/>
        <v>0</v>
      </c>
      <c r="CM9">
        <f t="shared" si="75"/>
        <v>0</v>
      </c>
      <c r="CN9">
        <f t="shared" si="76"/>
        <v>0</v>
      </c>
      <c r="CO9">
        <f t="shared" si="77"/>
        <v>4.6281945289527036</v>
      </c>
      <c r="CP9">
        <f t="shared" si="78"/>
        <v>0</v>
      </c>
      <c r="CQ9">
        <f t="shared" si="79"/>
        <v>0</v>
      </c>
      <c r="CR9">
        <f t="shared" si="80"/>
        <v>1.0636223451630438</v>
      </c>
      <c r="CS9">
        <f t="shared" si="81"/>
        <v>0</v>
      </c>
      <c r="CT9">
        <f t="shared" si="82"/>
        <v>46.46592320869037</v>
      </c>
      <c r="CU9">
        <f t="shared" si="83"/>
        <v>0</v>
      </c>
      <c r="CV9">
        <f t="shared" si="84"/>
        <v>0</v>
      </c>
      <c r="CW9">
        <f t="shared" si="85"/>
        <v>0</v>
      </c>
      <c r="CX9">
        <f t="shared" si="86"/>
        <v>0</v>
      </c>
      <c r="CY9">
        <f t="shared" si="87"/>
        <v>4.6281945289527036</v>
      </c>
      <c r="CZ9">
        <f t="shared" si="88"/>
        <v>0</v>
      </c>
      <c r="DA9">
        <f t="shared" si="89"/>
        <v>0</v>
      </c>
      <c r="DB9">
        <f t="shared" si="90"/>
        <v>1.0636223451630438</v>
      </c>
      <c r="DC9">
        <f t="shared" si="91"/>
        <v>0</v>
      </c>
      <c r="DD9">
        <f t="shared" si="92"/>
        <v>46.46592320869037</v>
      </c>
      <c r="DE9">
        <f t="shared" si="93"/>
        <v>0</v>
      </c>
      <c r="DF9">
        <f t="shared" si="94"/>
        <v>0</v>
      </c>
      <c r="DG9">
        <f t="shared" si="95"/>
        <v>0</v>
      </c>
      <c r="DH9">
        <f t="shared" si="96"/>
        <v>0</v>
      </c>
      <c r="DI9">
        <f t="shared" si="97"/>
        <v>4.6281945289527036</v>
      </c>
      <c r="DJ9">
        <f t="shared" si="98"/>
        <v>0</v>
      </c>
      <c r="DK9">
        <f t="shared" si="99"/>
        <v>0</v>
      </c>
      <c r="DL9">
        <f t="shared" si="100"/>
        <v>1.0636223451630438</v>
      </c>
      <c r="DM9">
        <f t="shared" si="101"/>
        <v>0</v>
      </c>
      <c r="DN9">
        <f t="shared" si="102"/>
        <v>46.46592320869037</v>
      </c>
    </row>
    <row r="10" spans="1:118" x14ac:dyDescent="0.25">
      <c r="A10">
        <v>9</v>
      </c>
      <c r="B10" t="s">
        <v>7</v>
      </c>
      <c r="C10" t="s">
        <v>8</v>
      </c>
      <c r="D10">
        <v>120</v>
      </c>
      <c r="E10" t="s">
        <v>345</v>
      </c>
      <c r="F10">
        <v>24</v>
      </c>
      <c r="G10">
        <v>3971</v>
      </c>
      <c r="I10" s="153"/>
      <c r="J10" s="35">
        <v>110</v>
      </c>
      <c r="K10" s="78" t="s">
        <v>69</v>
      </c>
      <c r="L10" s="34" t="s">
        <v>28</v>
      </c>
      <c r="M10" s="81">
        <f>f_values!G12</f>
        <v>0.85314685314685312</v>
      </c>
      <c r="N10" s="161">
        <f t="shared" si="11"/>
        <v>0</v>
      </c>
      <c r="O10" s="162">
        <f t="shared" si="0"/>
        <v>0</v>
      </c>
      <c r="P10" s="162">
        <f t="shared" si="0"/>
        <v>0</v>
      </c>
      <c r="Q10" s="162">
        <f t="shared" si="0"/>
        <v>0</v>
      </c>
      <c r="R10" s="163">
        <f t="shared" si="0"/>
        <v>4997.734265734266</v>
      </c>
      <c r="S10" s="161">
        <f t="shared" si="12"/>
        <v>0</v>
      </c>
      <c r="T10" s="162">
        <f t="shared" si="1"/>
        <v>167.2167832167832</v>
      </c>
      <c r="U10" s="162">
        <f t="shared" si="1"/>
        <v>432.54545454545456</v>
      </c>
      <c r="V10" s="162">
        <f t="shared" si="1"/>
        <v>0</v>
      </c>
      <c r="W10" s="163">
        <f t="shared" si="1"/>
        <v>39068.153846153844</v>
      </c>
      <c r="X10" s="106">
        <f>'Constraint 2'!AJ9</f>
        <v>40.839197191702759</v>
      </c>
      <c r="Y10" s="106">
        <f>'Constraint 2'!AK9</f>
        <v>76.970503843981618</v>
      </c>
      <c r="Z10" s="164">
        <f>'Constraint 2'!AL9</f>
        <v>34.24252855900496</v>
      </c>
      <c r="AA10" s="35">
        <f>'Constraint 2'!AN9</f>
        <v>20.419598595851379</v>
      </c>
      <c r="AB10" s="157">
        <f>'Constraint 2'!AP9</f>
        <v>12.251759157510827</v>
      </c>
      <c r="AC10" s="155">
        <f t="shared" si="13"/>
        <v>0</v>
      </c>
      <c r="AD10" s="2">
        <f t="shared" si="14"/>
        <v>0</v>
      </c>
      <c r="AE10" s="2">
        <f t="shared" si="15"/>
        <v>0</v>
      </c>
      <c r="AF10" s="2">
        <f t="shared" si="16"/>
        <v>0</v>
      </c>
      <c r="AG10" s="2">
        <f t="shared" si="17"/>
        <v>228.98713732722723</v>
      </c>
      <c r="AH10" s="2">
        <f t="shared" si="18"/>
        <v>0</v>
      </c>
      <c r="AI10" s="2">
        <f t="shared" si="19"/>
        <v>7.6615703168549896</v>
      </c>
      <c r="AJ10" s="2">
        <f t="shared" si="20"/>
        <v>19.818449748191227</v>
      </c>
      <c r="AK10" s="2">
        <f t="shared" si="21"/>
        <v>0</v>
      </c>
      <c r="AL10" s="2">
        <f t="shared" si="22"/>
        <v>1790.0320893864314</v>
      </c>
      <c r="AM10" s="2">
        <f t="shared" si="23"/>
        <v>0</v>
      </c>
      <c r="AN10" s="2">
        <f t="shared" si="24"/>
        <v>0</v>
      </c>
      <c r="AO10" s="2">
        <f t="shared" si="25"/>
        <v>0</v>
      </c>
      <c r="AP10" s="2">
        <f t="shared" si="26"/>
        <v>0</v>
      </c>
      <c r="AQ10" s="2">
        <f t="shared" si="27"/>
        <v>228.98713732722723</v>
      </c>
      <c r="AR10" s="2">
        <f t="shared" si="28"/>
        <v>0</v>
      </c>
      <c r="AS10" s="2">
        <f t="shared" si="29"/>
        <v>7.6615703168549896</v>
      </c>
      <c r="AT10" s="2">
        <f t="shared" si="30"/>
        <v>19.818449748191227</v>
      </c>
      <c r="AU10" s="2">
        <f t="shared" si="31"/>
        <v>0</v>
      </c>
      <c r="AV10" s="2">
        <f t="shared" si="32"/>
        <v>1790.0320893864314</v>
      </c>
      <c r="AW10" s="2">
        <f t="shared" si="33"/>
        <v>0</v>
      </c>
      <c r="AX10" s="2">
        <f t="shared" si="34"/>
        <v>0</v>
      </c>
      <c r="AY10" s="2">
        <f t="shared" si="35"/>
        <v>0</v>
      </c>
      <c r="AZ10" s="2">
        <f t="shared" si="36"/>
        <v>0</v>
      </c>
      <c r="BA10" s="2">
        <f t="shared" si="37"/>
        <v>228.98713732722723</v>
      </c>
      <c r="BB10" s="2">
        <f t="shared" si="38"/>
        <v>0</v>
      </c>
      <c r="BC10" s="2">
        <f t="shared" si="39"/>
        <v>7.6615703168549896</v>
      </c>
      <c r="BD10" s="2">
        <f t="shared" si="40"/>
        <v>19.818449748191227</v>
      </c>
      <c r="BE10" s="2">
        <f t="shared" si="41"/>
        <v>0</v>
      </c>
      <c r="BF10" s="156">
        <f t="shared" si="42"/>
        <v>1790.0320893864314</v>
      </c>
      <c r="BG10" s="155">
        <f t="shared" si="43"/>
        <v>0</v>
      </c>
      <c r="BH10" s="2">
        <f t="shared" si="44"/>
        <v>0</v>
      </c>
      <c r="BI10" s="2">
        <f t="shared" si="45"/>
        <v>0</v>
      </c>
      <c r="BJ10" s="2">
        <f t="shared" si="46"/>
        <v>0</v>
      </c>
      <c r="BK10" s="2">
        <f t="shared" si="47"/>
        <v>136.55023809874129</v>
      </c>
      <c r="BL10" s="2">
        <f t="shared" si="48"/>
        <v>0</v>
      </c>
      <c r="BM10" s="2">
        <f t="shared" si="49"/>
        <v>4.5687686356014492</v>
      </c>
      <c r="BN10" s="2">
        <f t="shared" si="50"/>
        <v>11.818192338009874</v>
      </c>
      <c r="BO10" s="2">
        <f t="shared" si="51"/>
        <v>0</v>
      </c>
      <c r="BP10" s="2">
        <f t="shared" si="52"/>
        <v>1067.4368476025365</v>
      </c>
      <c r="BQ10" s="2">
        <f t="shared" si="53"/>
        <v>0</v>
      </c>
      <c r="BR10" s="2">
        <f t="shared" si="54"/>
        <v>0</v>
      </c>
      <c r="BS10" s="2">
        <f t="shared" si="55"/>
        <v>0</v>
      </c>
      <c r="BT10" s="2">
        <f t="shared" si="56"/>
        <v>0</v>
      </c>
      <c r="BU10" s="2">
        <f t="shared" si="57"/>
        <v>136.55023809874129</v>
      </c>
      <c r="BV10" s="2">
        <f t="shared" si="58"/>
        <v>0</v>
      </c>
      <c r="BW10" s="2">
        <f t="shared" si="59"/>
        <v>4.5687686356014492</v>
      </c>
      <c r="BX10" s="2">
        <f t="shared" si="60"/>
        <v>11.818192338009874</v>
      </c>
      <c r="BY10" s="2">
        <f t="shared" si="61"/>
        <v>0</v>
      </c>
      <c r="BZ10" s="2">
        <f t="shared" si="62"/>
        <v>1067.4368476025365</v>
      </c>
      <c r="CA10" s="2">
        <f t="shared" si="63"/>
        <v>0</v>
      </c>
      <c r="CB10" s="2">
        <f t="shared" si="64"/>
        <v>0</v>
      </c>
      <c r="CC10" s="2">
        <f t="shared" si="65"/>
        <v>0</v>
      </c>
      <c r="CD10" s="2">
        <f t="shared" si="66"/>
        <v>0</v>
      </c>
      <c r="CE10" s="2">
        <f t="shared" si="67"/>
        <v>136.55023809874129</v>
      </c>
      <c r="CF10" s="2">
        <f t="shared" si="68"/>
        <v>0</v>
      </c>
      <c r="CG10" s="2">
        <f t="shared" si="69"/>
        <v>4.5687686356014492</v>
      </c>
      <c r="CH10" s="2">
        <f t="shared" si="70"/>
        <v>11.818192338009874</v>
      </c>
      <c r="CI10" s="2">
        <f t="shared" si="71"/>
        <v>0</v>
      </c>
      <c r="CJ10" s="156">
        <f t="shared" si="72"/>
        <v>1067.4368476025365</v>
      </c>
      <c r="CK10">
        <f t="shared" si="73"/>
        <v>0</v>
      </c>
      <c r="CL10">
        <f t="shared" si="74"/>
        <v>0</v>
      </c>
      <c r="CM10">
        <f t="shared" si="75"/>
        <v>0</v>
      </c>
      <c r="CN10">
        <f t="shared" si="76"/>
        <v>0</v>
      </c>
      <c r="CO10">
        <f t="shared" si="77"/>
        <v>81.930142859244782</v>
      </c>
      <c r="CP10">
        <f t="shared" si="78"/>
        <v>0</v>
      </c>
      <c r="CQ10">
        <f t="shared" si="79"/>
        <v>2.7412611813608696</v>
      </c>
      <c r="CR10">
        <f t="shared" si="80"/>
        <v>7.0909154028059236</v>
      </c>
      <c r="CS10">
        <f t="shared" si="81"/>
        <v>0</v>
      </c>
      <c r="CT10">
        <f t="shared" si="82"/>
        <v>640.46210856152197</v>
      </c>
      <c r="CU10">
        <f t="shared" si="83"/>
        <v>0</v>
      </c>
      <c r="CV10">
        <f t="shared" si="84"/>
        <v>0</v>
      </c>
      <c r="CW10">
        <f t="shared" si="85"/>
        <v>0</v>
      </c>
      <c r="CX10">
        <f t="shared" si="86"/>
        <v>0</v>
      </c>
      <c r="CY10">
        <f t="shared" si="87"/>
        <v>81.930142859244782</v>
      </c>
      <c r="CZ10">
        <f t="shared" si="88"/>
        <v>0</v>
      </c>
      <c r="DA10">
        <f t="shared" si="89"/>
        <v>2.7412611813608696</v>
      </c>
      <c r="DB10">
        <f t="shared" si="90"/>
        <v>7.0909154028059236</v>
      </c>
      <c r="DC10">
        <f t="shared" si="91"/>
        <v>0</v>
      </c>
      <c r="DD10">
        <f t="shared" si="92"/>
        <v>640.46210856152197</v>
      </c>
      <c r="DE10">
        <f t="shared" si="93"/>
        <v>0</v>
      </c>
      <c r="DF10">
        <f t="shared" si="94"/>
        <v>0</v>
      </c>
      <c r="DG10">
        <f t="shared" si="95"/>
        <v>0</v>
      </c>
      <c r="DH10">
        <f t="shared" si="96"/>
        <v>0</v>
      </c>
      <c r="DI10">
        <f t="shared" si="97"/>
        <v>81.930142859244782</v>
      </c>
      <c r="DJ10">
        <f t="shared" si="98"/>
        <v>0</v>
      </c>
      <c r="DK10">
        <f t="shared" si="99"/>
        <v>2.7412611813608696</v>
      </c>
      <c r="DL10">
        <f t="shared" si="100"/>
        <v>7.0909154028059236</v>
      </c>
      <c r="DM10">
        <f t="shared" si="101"/>
        <v>0</v>
      </c>
      <c r="DN10">
        <f t="shared" si="102"/>
        <v>640.46210856152197</v>
      </c>
    </row>
    <row r="11" spans="1:118" x14ac:dyDescent="0.25">
      <c r="A11">
        <v>10</v>
      </c>
      <c r="B11" t="s">
        <v>7</v>
      </c>
      <c r="C11" t="s">
        <v>8</v>
      </c>
      <c r="D11">
        <v>120</v>
      </c>
      <c r="E11" t="s">
        <v>344</v>
      </c>
      <c r="F11">
        <v>143</v>
      </c>
      <c r="G11">
        <v>21412</v>
      </c>
      <c r="I11" s="153"/>
      <c r="J11" s="35">
        <v>110</v>
      </c>
      <c r="K11" s="78" t="s">
        <v>71</v>
      </c>
      <c r="L11" s="34" t="s">
        <v>29</v>
      </c>
      <c r="M11" s="81">
        <f>f_values!G13</f>
        <v>0.51428571428571423</v>
      </c>
      <c r="N11" s="161">
        <f t="shared" si="11"/>
        <v>0</v>
      </c>
      <c r="O11" s="162">
        <f t="shared" si="0"/>
        <v>94.628571428571419</v>
      </c>
      <c r="P11" s="162">
        <f t="shared" si="0"/>
        <v>0</v>
      </c>
      <c r="Q11" s="162">
        <f t="shared" si="0"/>
        <v>111.08571428571427</v>
      </c>
      <c r="R11" s="163">
        <f t="shared" si="0"/>
        <v>4057.2</v>
      </c>
      <c r="S11" s="161">
        <f t="shared" si="12"/>
        <v>0</v>
      </c>
      <c r="T11" s="162">
        <f t="shared" si="1"/>
        <v>0</v>
      </c>
      <c r="U11" s="162">
        <f t="shared" si="1"/>
        <v>636.17142857142846</v>
      </c>
      <c r="V11" s="162">
        <f t="shared" si="1"/>
        <v>520.97142857142853</v>
      </c>
      <c r="W11" s="163">
        <f t="shared" si="1"/>
        <v>31573.028571428567</v>
      </c>
      <c r="X11" s="106">
        <f>'Constraint 2'!AJ10</f>
        <v>24.188717907035365</v>
      </c>
      <c r="Y11" s="106">
        <f>'Constraint 2'!AK10</f>
        <v>65.277376387622155</v>
      </c>
      <c r="Z11" s="164">
        <f>'Constraint 2'!AL10</f>
        <v>22.250404278335203</v>
      </c>
      <c r="AA11" s="35">
        <f>'Constraint 2'!AN10</f>
        <v>12.094358953517682</v>
      </c>
      <c r="AB11" s="157">
        <f>'Constraint 2'!AP10</f>
        <v>7.256615372110609</v>
      </c>
      <c r="AC11" s="155">
        <f t="shared" si="13"/>
        <v>0</v>
      </c>
      <c r="AD11" s="2">
        <f t="shared" si="14"/>
        <v>4.6736008986457493</v>
      </c>
      <c r="AE11" s="2">
        <f t="shared" si="15"/>
        <v>0</v>
      </c>
      <c r="AF11" s="2">
        <f t="shared" si="16"/>
        <v>5.4864010549319673</v>
      </c>
      <c r="AG11" s="2">
        <f t="shared" si="17"/>
        <v>200.38063852943654</v>
      </c>
      <c r="AH11" s="2">
        <f t="shared" si="18"/>
        <v>0</v>
      </c>
      <c r="AI11" s="2">
        <f t="shared" si="19"/>
        <v>0</v>
      </c>
      <c r="AJ11" s="2">
        <f t="shared" si="20"/>
        <v>31.419806041439088</v>
      </c>
      <c r="AK11" s="2">
        <f t="shared" si="21"/>
        <v>25.730204947435571</v>
      </c>
      <c r="AL11" s="2">
        <f t="shared" si="22"/>
        <v>1559.3570998351079</v>
      </c>
      <c r="AM11" s="2">
        <f t="shared" si="23"/>
        <v>0</v>
      </c>
      <c r="AN11" s="2">
        <f t="shared" si="24"/>
        <v>4.6736008986457493</v>
      </c>
      <c r="AO11" s="2">
        <f t="shared" si="25"/>
        <v>0</v>
      </c>
      <c r="AP11" s="2">
        <f t="shared" si="26"/>
        <v>5.4864010549319673</v>
      </c>
      <c r="AQ11" s="2">
        <f t="shared" si="27"/>
        <v>200.38063852943654</v>
      </c>
      <c r="AR11" s="2">
        <f t="shared" si="28"/>
        <v>0</v>
      </c>
      <c r="AS11" s="2">
        <f t="shared" si="29"/>
        <v>0</v>
      </c>
      <c r="AT11" s="2">
        <f t="shared" si="30"/>
        <v>31.419806041439088</v>
      </c>
      <c r="AU11" s="2">
        <f t="shared" si="31"/>
        <v>25.730204947435571</v>
      </c>
      <c r="AV11" s="2">
        <f t="shared" si="32"/>
        <v>1559.3570998351079</v>
      </c>
      <c r="AW11" s="2">
        <f t="shared" si="33"/>
        <v>0</v>
      </c>
      <c r="AX11" s="2">
        <f t="shared" si="34"/>
        <v>4.6736008986457493</v>
      </c>
      <c r="AY11" s="2">
        <f t="shared" si="35"/>
        <v>0</v>
      </c>
      <c r="AZ11" s="2">
        <f t="shared" si="36"/>
        <v>5.4864010549319673</v>
      </c>
      <c r="BA11" s="2">
        <f t="shared" si="37"/>
        <v>200.38063852943654</v>
      </c>
      <c r="BB11" s="2">
        <f t="shared" si="38"/>
        <v>0</v>
      </c>
      <c r="BC11" s="2">
        <f t="shared" si="39"/>
        <v>0</v>
      </c>
      <c r="BD11" s="2">
        <f t="shared" si="40"/>
        <v>31.419806041439088</v>
      </c>
      <c r="BE11" s="2">
        <f t="shared" si="41"/>
        <v>25.730204947435571</v>
      </c>
      <c r="BF11" s="156">
        <f t="shared" si="42"/>
        <v>1559.3570998351079</v>
      </c>
      <c r="BG11" s="155">
        <f t="shared" si="43"/>
        <v>0</v>
      </c>
      <c r="BH11" s="2">
        <f t="shared" si="44"/>
        <v>2.5403676340722066</v>
      </c>
      <c r="BI11" s="2">
        <f t="shared" si="45"/>
        <v>0</v>
      </c>
      <c r="BJ11" s="2">
        <f t="shared" si="46"/>
        <v>2.982170700867373</v>
      </c>
      <c r="BK11" s="2">
        <f t="shared" si="47"/>
        <v>108.91826231084588</v>
      </c>
      <c r="BL11" s="2">
        <f t="shared" si="48"/>
        <v>0</v>
      </c>
      <c r="BM11" s="2">
        <f t="shared" si="49"/>
        <v>0</v>
      </c>
      <c r="BN11" s="2">
        <f t="shared" si="50"/>
        <v>17.078449800800652</v>
      </c>
      <c r="BO11" s="2">
        <f t="shared" si="51"/>
        <v>13.985828333234489</v>
      </c>
      <c r="BP11" s="2">
        <f t="shared" si="52"/>
        <v>847.59918364652674</v>
      </c>
      <c r="BQ11" s="2">
        <f t="shared" si="53"/>
        <v>0</v>
      </c>
      <c r="BR11" s="2">
        <f t="shared" si="54"/>
        <v>2.5403676340722066</v>
      </c>
      <c r="BS11" s="2">
        <f t="shared" si="55"/>
        <v>0</v>
      </c>
      <c r="BT11" s="2">
        <f t="shared" si="56"/>
        <v>2.982170700867373</v>
      </c>
      <c r="BU11" s="2">
        <f t="shared" si="57"/>
        <v>108.91826231084588</v>
      </c>
      <c r="BV11" s="2">
        <f t="shared" si="58"/>
        <v>0</v>
      </c>
      <c r="BW11" s="2">
        <f t="shared" si="59"/>
        <v>0</v>
      </c>
      <c r="BX11" s="2">
        <f t="shared" si="60"/>
        <v>17.078449800800652</v>
      </c>
      <c r="BY11" s="2">
        <f t="shared" si="61"/>
        <v>13.985828333234489</v>
      </c>
      <c r="BZ11" s="2">
        <f t="shared" si="62"/>
        <v>847.59918364652674</v>
      </c>
      <c r="CA11" s="2">
        <f t="shared" si="63"/>
        <v>0</v>
      </c>
      <c r="CB11" s="2">
        <f t="shared" si="64"/>
        <v>2.5403676340722066</v>
      </c>
      <c r="CC11" s="2">
        <f t="shared" si="65"/>
        <v>0</v>
      </c>
      <c r="CD11" s="2">
        <f t="shared" si="66"/>
        <v>2.982170700867373</v>
      </c>
      <c r="CE11" s="2">
        <f t="shared" si="67"/>
        <v>108.91826231084588</v>
      </c>
      <c r="CF11" s="2">
        <f t="shared" si="68"/>
        <v>0</v>
      </c>
      <c r="CG11" s="2">
        <f t="shared" si="69"/>
        <v>0</v>
      </c>
      <c r="CH11" s="2">
        <f t="shared" si="70"/>
        <v>17.078449800800652</v>
      </c>
      <c r="CI11" s="2">
        <f t="shared" si="71"/>
        <v>13.985828333234489</v>
      </c>
      <c r="CJ11" s="156">
        <f t="shared" si="72"/>
        <v>847.59918364652674</v>
      </c>
      <c r="CK11">
        <f t="shared" si="73"/>
        <v>0</v>
      </c>
      <c r="CL11">
        <f t="shared" si="74"/>
        <v>1.5242205804433242</v>
      </c>
      <c r="CM11">
        <f t="shared" si="75"/>
        <v>0</v>
      </c>
      <c r="CN11">
        <f t="shared" si="76"/>
        <v>1.7893024205204238</v>
      </c>
      <c r="CO11">
        <f t="shared" si="77"/>
        <v>65.350957386507517</v>
      </c>
      <c r="CP11">
        <f t="shared" si="78"/>
        <v>0</v>
      </c>
      <c r="CQ11">
        <f t="shared" si="79"/>
        <v>0</v>
      </c>
      <c r="CR11">
        <f t="shared" si="80"/>
        <v>10.247069880480389</v>
      </c>
      <c r="CS11">
        <f t="shared" si="81"/>
        <v>8.3914969999406921</v>
      </c>
      <c r="CT11">
        <f t="shared" si="82"/>
        <v>508.55951018791603</v>
      </c>
      <c r="CU11">
        <f t="shared" si="83"/>
        <v>0</v>
      </c>
      <c r="CV11">
        <f t="shared" si="84"/>
        <v>1.5242205804433242</v>
      </c>
      <c r="CW11">
        <f t="shared" si="85"/>
        <v>0</v>
      </c>
      <c r="CX11">
        <f t="shared" si="86"/>
        <v>1.7893024205204238</v>
      </c>
      <c r="CY11">
        <f t="shared" si="87"/>
        <v>65.350957386507517</v>
      </c>
      <c r="CZ11">
        <f t="shared" si="88"/>
        <v>0</v>
      </c>
      <c r="DA11">
        <f t="shared" si="89"/>
        <v>0</v>
      </c>
      <c r="DB11">
        <f t="shared" si="90"/>
        <v>10.247069880480389</v>
      </c>
      <c r="DC11">
        <f t="shared" si="91"/>
        <v>8.3914969999406921</v>
      </c>
      <c r="DD11">
        <f t="shared" si="92"/>
        <v>508.55951018791603</v>
      </c>
      <c r="DE11">
        <f t="shared" si="93"/>
        <v>0</v>
      </c>
      <c r="DF11">
        <f t="shared" si="94"/>
        <v>1.5242205804433242</v>
      </c>
      <c r="DG11">
        <f t="shared" si="95"/>
        <v>0</v>
      </c>
      <c r="DH11">
        <f t="shared" si="96"/>
        <v>1.7893024205204238</v>
      </c>
      <c r="DI11">
        <f t="shared" si="97"/>
        <v>65.350957386507517</v>
      </c>
      <c r="DJ11">
        <f t="shared" si="98"/>
        <v>0</v>
      </c>
      <c r="DK11">
        <f t="shared" si="99"/>
        <v>0</v>
      </c>
      <c r="DL11">
        <f t="shared" si="100"/>
        <v>10.247069880480389</v>
      </c>
      <c r="DM11">
        <f t="shared" si="101"/>
        <v>8.3914969999406921</v>
      </c>
      <c r="DN11">
        <f t="shared" si="102"/>
        <v>508.55951018791603</v>
      </c>
    </row>
    <row r="12" spans="1:118" x14ac:dyDescent="0.25">
      <c r="A12">
        <v>11</v>
      </c>
      <c r="B12" t="s">
        <v>7</v>
      </c>
      <c r="C12" t="s">
        <v>8</v>
      </c>
      <c r="D12">
        <v>120</v>
      </c>
      <c r="E12" t="s">
        <v>285</v>
      </c>
      <c r="F12">
        <v>12</v>
      </c>
      <c r="G12">
        <v>1369</v>
      </c>
      <c r="I12" s="153"/>
      <c r="J12" s="35">
        <v>110</v>
      </c>
      <c r="K12" s="78" t="s">
        <v>73</v>
      </c>
      <c r="L12" s="34" t="s">
        <v>30</v>
      </c>
      <c r="M12" s="81">
        <f>f_values!G14</f>
        <v>0.87134502923976609</v>
      </c>
      <c r="N12" s="161">
        <f>(SUMIFS($G$2:$G$842,$D$2:$D$842,$J12,$E$2:$E$842,"2007-2008",$C$2:$C$842,N$3,$B$2:$B$842,"DKE")+SUMIFS($G$2:$G$842,$D$2:$D$842,$J12,$E$2:$E$842,"after 2009",$C$2:$C$842,N$3,$B$2:$B$842,"DKE"))*$M12</f>
        <v>0</v>
      </c>
      <c r="O12" s="162">
        <f t="shared" ref="O12:R12" si="103">(SUMIFS($G$2:$G$842,$D$2:$D$842,$J12,$E$2:$E$842,"2007-2008",$C$2:$C$842,O$3,$B$2:$B$842,"DKE")+SUMIFS($G$2:$G$842,$D$2:$D$842,$J12,$E$2:$E$842,"after 2009",$C$2:$C$842,O$3,$B$2:$B$842,"DKE"))*$M12</f>
        <v>524.54970760233914</v>
      </c>
      <c r="P12" s="162">
        <f t="shared" si="103"/>
        <v>160.32748538011697</v>
      </c>
      <c r="Q12" s="162">
        <f t="shared" si="103"/>
        <v>0</v>
      </c>
      <c r="R12" s="163">
        <f t="shared" si="103"/>
        <v>16688</v>
      </c>
      <c r="S12" s="161">
        <f>(SUMIFS($G$2:$G$842,$D$2:$D$842,$J12,$E$2:$E$842,"2007-2008",$C$2:$C$842,S$3,$B$2:$B$842,"DKW")+SUMIFS($G$2:$G$842,$D$2:$D$842,$J12,$E$2:$E$842,"after 2009",$C$2:$C$842,S$3,$B$2:$B$842,"DKW"))*$M12</f>
        <v>335.46783625730995</v>
      </c>
      <c r="T12" s="162">
        <f t="shared" ref="T12:W12" si="104">(SUMIFS($G$2:$G$842,$D$2:$D$842,$J12,$E$2:$E$842,"2007-2008",$C$2:$C$842,T$3,$B$2:$B$842,"DKW")+SUMIFS($G$2:$G$842,$D$2:$D$842,$J12,$E$2:$E$842,"after 2009",$C$2:$C$842,T$3,$B$2:$B$842,"DKW"))*$M12</f>
        <v>228.29239766081872</v>
      </c>
      <c r="U12" s="162">
        <f t="shared" si="104"/>
        <v>1525.7251461988303</v>
      </c>
      <c r="V12" s="162">
        <f t="shared" si="104"/>
        <v>2160.9356725146199</v>
      </c>
      <c r="W12" s="163">
        <f t="shared" si="104"/>
        <v>111663.73684210527</v>
      </c>
      <c r="X12" s="106">
        <f>'Constraint 2'!AJ11</f>
        <v>16.262802881367733</v>
      </c>
      <c r="Y12" s="106">
        <f>'Constraint 2'!AK11</f>
        <v>36.806262930324777</v>
      </c>
      <c r="Z12" s="164">
        <f>'Constraint 2'!AL11</f>
        <v>14.251448165921506</v>
      </c>
      <c r="AA12" s="35">
        <f>'Constraint 2'!AN11</f>
        <v>8.1314014406838666</v>
      </c>
      <c r="AB12" s="157">
        <f>'Constraint 2'!AP11</f>
        <v>4.8788408644103196</v>
      </c>
      <c r="AC12" s="155">
        <f t="shared" si="13"/>
        <v>0</v>
      </c>
      <c r="AD12" s="2">
        <f t="shared" si="14"/>
        <v>9.7938034199597546</v>
      </c>
      <c r="AE12" s="2">
        <f t="shared" si="15"/>
        <v>2.9934548659013207</v>
      </c>
      <c r="AF12" s="2">
        <f t="shared" si="16"/>
        <v>0</v>
      </c>
      <c r="AG12" s="2">
        <f t="shared" si="17"/>
        <v>311.57960647685923</v>
      </c>
      <c r="AH12" s="2">
        <f t="shared" si="18"/>
        <v>6.2634789313696118</v>
      </c>
      <c r="AI12" s="2">
        <f t="shared" si="19"/>
        <v>4.2624194286203583</v>
      </c>
      <c r="AJ12" s="2">
        <f t="shared" si="20"/>
        <v>28.486627555397892</v>
      </c>
      <c r="AK12" s="2">
        <f t="shared" si="21"/>
        <v>40.346565583887362</v>
      </c>
      <c r="AL12" s="2">
        <f t="shared" si="22"/>
        <v>2084.8599702180441</v>
      </c>
      <c r="AM12" s="2">
        <f t="shared" si="23"/>
        <v>0</v>
      </c>
      <c r="AN12" s="2">
        <f t="shared" si="24"/>
        <v>9.7938034199597546</v>
      </c>
      <c r="AO12" s="2">
        <f t="shared" si="25"/>
        <v>2.9934548659013207</v>
      </c>
      <c r="AP12" s="2">
        <f t="shared" si="26"/>
        <v>0</v>
      </c>
      <c r="AQ12" s="2">
        <f t="shared" si="27"/>
        <v>311.57960647685923</v>
      </c>
      <c r="AR12" s="2">
        <f t="shared" si="28"/>
        <v>6.2634789313696118</v>
      </c>
      <c r="AS12" s="2">
        <f t="shared" si="29"/>
        <v>4.2624194286203583</v>
      </c>
      <c r="AT12" s="2">
        <f t="shared" si="30"/>
        <v>28.486627555397892</v>
      </c>
      <c r="AU12" s="2">
        <f t="shared" si="31"/>
        <v>40.346565583887362</v>
      </c>
      <c r="AV12" s="2">
        <f t="shared" si="32"/>
        <v>2084.8599702180441</v>
      </c>
      <c r="AW12" s="2">
        <f t="shared" si="33"/>
        <v>0</v>
      </c>
      <c r="AX12" s="2">
        <f t="shared" si="34"/>
        <v>9.7938034199597546</v>
      </c>
      <c r="AY12" s="2">
        <f t="shared" si="35"/>
        <v>2.9934548659013207</v>
      </c>
      <c r="AZ12" s="2">
        <f t="shared" si="36"/>
        <v>0</v>
      </c>
      <c r="BA12" s="2">
        <f t="shared" si="37"/>
        <v>311.57960647685923</v>
      </c>
      <c r="BB12" s="2">
        <f t="shared" si="38"/>
        <v>6.2634789313696118</v>
      </c>
      <c r="BC12" s="2">
        <f t="shared" si="39"/>
        <v>4.2624194286203583</v>
      </c>
      <c r="BD12" s="2">
        <f t="shared" si="40"/>
        <v>28.486627555397892</v>
      </c>
      <c r="BE12" s="2">
        <f t="shared" si="41"/>
        <v>40.346565583887362</v>
      </c>
      <c r="BF12" s="156">
        <f t="shared" si="42"/>
        <v>2084.8599702180441</v>
      </c>
      <c r="BG12" s="155">
        <f t="shared" si="43"/>
        <v>0</v>
      </c>
      <c r="BH12" s="2">
        <f t="shared" si="44"/>
        <v>5.5880178850361721</v>
      </c>
      <c r="BI12" s="2">
        <f t="shared" si="45"/>
        <v>1.7079655994130496</v>
      </c>
      <c r="BJ12" s="2">
        <f t="shared" si="46"/>
        <v>0</v>
      </c>
      <c r="BK12" s="2">
        <f t="shared" si="47"/>
        <v>177.77694108673219</v>
      </c>
      <c r="BL12" s="2">
        <f t="shared" si="48"/>
        <v>3.5737323683370872</v>
      </c>
      <c r="BM12" s="2">
        <f t="shared" si="49"/>
        <v>2.4319944948164074</v>
      </c>
      <c r="BN12" s="2">
        <f t="shared" si="50"/>
        <v>16.25352045963179</v>
      </c>
      <c r="BO12" s="2">
        <f t="shared" si="51"/>
        <v>23.020405905132407</v>
      </c>
      <c r="BP12" s="2">
        <f t="shared" si="52"/>
        <v>1189.5516278825094</v>
      </c>
      <c r="BQ12" s="2">
        <f t="shared" si="53"/>
        <v>0</v>
      </c>
      <c r="BR12" s="2">
        <f t="shared" si="54"/>
        <v>5.5880178850361721</v>
      </c>
      <c r="BS12" s="2">
        <f t="shared" si="55"/>
        <v>1.7079655994130496</v>
      </c>
      <c r="BT12" s="2">
        <f t="shared" si="56"/>
        <v>0</v>
      </c>
      <c r="BU12" s="2">
        <f t="shared" si="57"/>
        <v>177.77694108673219</v>
      </c>
      <c r="BV12" s="2">
        <f t="shared" si="58"/>
        <v>3.5737323683370872</v>
      </c>
      <c r="BW12" s="2">
        <f t="shared" si="59"/>
        <v>2.4319944948164074</v>
      </c>
      <c r="BX12" s="2">
        <f t="shared" si="60"/>
        <v>16.25352045963179</v>
      </c>
      <c r="BY12" s="2">
        <f t="shared" si="61"/>
        <v>23.020405905132407</v>
      </c>
      <c r="BZ12" s="2">
        <f t="shared" si="62"/>
        <v>1189.5516278825094</v>
      </c>
      <c r="CA12" s="2">
        <f t="shared" si="63"/>
        <v>0</v>
      </c>
      <c r="CB12" s="2">
        <f t="shared" si="64"/>
        <v>5.5880178850361721</v>
      </c>
      <c r="CC12" s="2">
        <f t="shared" si="65"/>
        <v>1.7079655994130496</v>
      </c>
      <c r="CD12" s="2">
        <f t="shared" si="66"/>
        <v>0</v>
      </c>
      <c r="CE12" s="2">
        <f t="shared" si="67"/>
        <v>177.77694108673219</v>
      </c>
      <c r="CF12" s="2">
        <f t="shared" si="68"/>
        <v>3.5737323683370872</v>
      </c>
      <c r="CG12" s="2">
        <f t="shared" si="69"/>
        <v>2.4319944948164074</v>
      </c>
      <c r="CH12" s="2">
        <f t="shared" si="70"/>
        <v>16.25352045963179</v>
      </c>
      <c r="CI12" s="2">
        <f t="shared" si="71"/>
        <v>23.020405905132407</v>
      </c>
      <c r="CJ12" s="156">
        <f t="shared" si="72"/>
        <v>1189.5516278825094</v>
      </c>
      <c r="CK12">
        <f t="shared" si="73"/>
        <v>0</v>
      </c>
      <c r="CL12">
        <f t="shared" si="74"/>
        <v>3.352810731021703</v>
      </c>
      <c r="CM12">
        <f t="shared" si="75"/>
        <v>1.0247793596478296</v>
      </c>
      <c r="CN12">
        <f t="shared" si="76"/>
        <v>0</v>
      </c>
      <c r="CO12">
        <f t="shared" si="77"/>
        <v>106.6661646520393</v>
      </c>
      <c r="CP12">
        <f t="shared" si="78"/>
        <v>2.144239421002252</v>
      </c>
      <c r="CQ12">
        <f t="shared" si="79"/>
        <v>1.4591966968898444</v>
      </c>
      <c r="CR12">
        <f t="shared" si="80"/>
        <v>9.7521122757790728</v>
      </c>
      <c r="CS12">
        <f t="shared" si="81"/>
        <v>13.812243543079441</v>
      </c>
      <c r="CT12">
        <f t="shared" si="82"/>
        <v>713.73097672950553</v>
      </c>
      <c r="CU12">
        <f t="shared" si="83"/>
        <v>0</v>
      </c>
      <c r="CV12">
        <f t="shared" si="84"/>
        <v>3.352810731021703</v>
      </c>
      <c r="CW12">
        <f t="shared" si="85"/>
        <v>1.0247793596478296</v>
      </c>
      <c r="CX12">
        <f t="shared" si="86"/>
        <v>0</v>
      </c>
      <c r="CY12">
        <f t="shared" si="87"/>
        <v>106.6661646520393</v>
      </c>
      <c r="CZ12">
        <f t="shared" si="88"/>
        <v>2.144239421002252</v>
      </c>
      <c r="DA12">
        <f t="shared" si="89"/>
        <v>1.4591966968898444</v>
      </c>
      <c r="DB12">
        <f t="shared" si="90"/>
        <v>9.7521122757790728</v>
      </c>
      <c r="DC12">
        <f t="shared" si="91"/>
        <v>13.812243543079441</v>
      </c>
      <c r="DD12">
        <f t="shared" si="92"/>
        <v>713.73097672950553</v>
      </c>
      <c r="DE12">
        <f t="shared" si="93"/>
        <v>0</v>
      </c>
      <c r="DF12">
        <f t="shared" si="94"/>
        <v>3.352810731021703</v>
      </c>
      <c r="DG12">
        <f t="shared" si="95"/>
        <v>1.0247793596478296</v>
      </c>
      <c r="DH12">
        <f t="shared" si="96"/>
        <v>0</v>
      </c>
      <c r="DI12">
        <f t="shared" si="97"/>
        <v>106.6661646520393</v>
      </c>
      <c r="DJ12">
        <f t="shared" si="98"/>
        <v>2.144239421002252</v>
      </c>
      <c r="DK12">
        <f t="shared" si="99"/>
        <v>1.4591966968898444</v>
      </c>
      <c r="DL12">
        <f t="shared" si="100"/>
        <v>9.7521122757790728</v>
      </c>
      <c r="DM12">
        <f t="shared" si="101"/>
        <v>13.812243543079441</v>
      </c>
      <c r="DN12">
        <f t="shared" si="102"/>
        <v>713.73097672950553</v>
      </c>
    </row>
    <row r="13" spans="1:118" x14ac:dyDescent="0.25">
      <c r="A13">
        <v>12</v>
      </c>
      <c r="B13" t="s">
        <v>7</v>
      </c>
      <c r="C13" t="s">
        <v>8</v>
      </c>
      <c r="D13">
        <v>130</v>
      </c>
      <c r="E13" t="s">
        <v>53</v>
      </c>
      <c r="F13">
        <v>27</v>
      </c>
      <c r="G13">
        <v>3804</v>
      </c>
      <c r="I13" s="153"/>
      <c r="J13" s="77">
        <v>120</v>
      </c>
      <c r="K13" s="78" t="s">
        <v>44</v>
      </c>
      <c r="L13" s="76" t="s">
        <v>285</v>
      </c>
      <c r="M13" s="81">
        <f>f_values!G15</f>
        <v>0.8193548387096774</v>
      </c>
      <c r="N13" s="161">
        <f>SUMIFS($G$2:$G$842,$D$2:$D$842,$J13,$E$2:$E$842,$L13,$C$2:$C$842,N$3,$B$2:$B$842,"DKE")*$M13</f>
        <v>1121.6967741935484</v>
      </c>
      <c r="O13" s="162">
        <f t="shared" ref="O13:R20" si="105">SUMIFS($G$2:$G$842,$D$2:$D$842,$J13,$E$2:$E$842,$L13,$C$2:$C$842,O$3,$B$2:$B$842,"DKE")*$M13</f>
        <v>282.67741935483872</v>
      </c>
      <c r="P13" s="162">
        <f t="shared" si="105"/>
        <v>1647.7225806451613</v>
      </c>
      <c r="Q13" s="162">
        <f t="shared" si="105"/>
        <v>1279.0129032258064</v>
      </c>
      <c r="R13" s="163">
        <f t="shared" si="105"/>
        <v>26307.025806451613</v>
      </c>
      <c r="S13" s="161">
        <f>SUMIFS($G$2:$G$842,$D$2:$D$842,$J13,$E$2:$E$842,$L13,$C$2:$C$842,S$3,$B$2:$B$842,"DKW")*$M13</f>
        <v>2304.0258064516129</v>
      </c>
      <c r="T13" s="162">
        <f t="shared" ref="T13:W28" si="106">SUMIFS($G$2:$G$842,$D$2:$D$842,$J13,$E$2:$E$842,$L13,$C$2:$C$842,T$3,$B$2:$B$842,"DKW")*$M13</f>
        <v>330.2</v>
      </c>
      <c r="U13" s="162">
        <f t="shared" si="106"/>
        <v>5817.4193548387093</v>
      </c>
      <c r="V13" s="162">
        <f t="shared" si="106"/>
        <v>1188.0645161290322</v>
      </c>
      <c r="W13" s="163">
        <f t="shared" si="106"/>
        <v>63207.490322580641</v>
      </c>
      <c r="X13" s="106">
        <f>'Constraint 2'!AJ12</f>
        <v>23.029383569307292</v>
      </c>
      <c r="Y13" s="106">
        <f>'Constraint 2'!AK12</f>
        <v>127.03818838293341</v>
      </c>
      <c r="Z13" s="164">
        <f>'Constraint 2'!AL12</f>
        <v>27.67291815834308</v>
      </c>
      <c r="AA13" s="35">
        <f>'Constraint 2'!AN12</f>
        <v>11.514691784653646</v>
      </c>
      <c r="AB13" s="157">
        <f>'Constraint 2'!AP12</f>
        <v>6.9088150707921878</v>
      </c>
      <c r="AC13" s="155">
        <f t="shared" si="13"/>
        <v>43.246832144716528</v>
      </c>
      <c r="AD13" s="2">
        <f t="shared" si="14"/>
        <v>10.898580781539227</v>
      </c>
      <c r="AE13" s="2">
        <f t="shared" si="15"/>
        <v>63.527669425146051</v>
      </c>
      <c r="AF13" s="2">
        <f t="shared" si="16"/>
        <v>49.312129275312273</v>
      </c>
      <c r="AG13" s="2">
        <f t="shared" si="17"/>
        <v>1014.2629946460288</v>
      </c>
      <c r="AH13" s="2">
        <f t="shared" si="18"/>
        <v>88.831330891850158</v>
      </c>
      <c r="AI13" s="2">
        <f t="shared" si="19"/>
        <v>12.730805956406691</v>
      </c>
      <c r="AJ13" s="2">
        <f t="shared" si="20"/>
        <v>224.28963347515509</v>
      </c>
      <c r="AK13" s="2">
        <f t="shared" si="21"/>
        <v>45.805629371686599</v>
      </c>
      <c r="AL13" s="2">
        <f t="shared" si="22"/>
        <v>2436.9542528413926</v>
      </c>
      <c r="AM13" s="2">
        <f t="shared" si="23"/>
        <v>43.246832144716528</v>
      </c>
      <c r="AN13" s="2">
        <f t="shared" si="24"/>
        <v>10.898580781539227</v>
      </c>
      <c r="AO13" s="2">
        <f t="shared" si="25"/>
        <v>63.527669425146051</v>
      </c>
      <c r="AP13" s="2">
        <f t="shared" si="26"/>
        <v>49.312129275312273</v>
      </c>
      <c r="AQ13" s="2">
        <f t="shared" si="27"/>
        <v>1014.2629946460288</v>
      </c>
      <c r="AR13" s="2">
        <f t="shared" si="28"/>
        <v>88.831330891850158</v>
      </c>
      <c r="AS13" s="2">
        <f t="shared" si="29"/>
        <v>12.730805956406691</v>
      </c>
      <c r="AT13" s="2">
        <f t="shared" si="30"/>
        <v>224.28963347515509</v>
      </c>
      <c r="AU13" s="2">
        <f t="shared" si="31"/>
        <v>45.805629371686599</v>
      </c>
      <c r="AV13" s="2">
        <f t="shared" si="32"/>
        <v>2436.9542528413926</v>
      </c>
      <c r="AW13" s="2">
        <f t="shared" si="33"/>
        <v>43.246832144716528</v>
      </c>
      <c r="AX13" s="2">
        <f t="shared" si="34"/>
        <v>10.898580781539227</v>
      </c>
      <c r="AY13" s="2">
        <f t="shared" si="35"/>
        <v>63.527669425146051</v>
      </c>
      <c r="AZ13" s="2">
        <f t="shared" si="36"/>
        <v>49.312129275312273</v>
      </c>
      <c r="BA13" s="2">
        <f t="shared" si="37"/>
        <v>1014.2629946460288</v>
      </c>
      <c r="BB13" s="2">
        <f t="shared" si="38"/>
        <v>88.831330891850158</v>
      </c>
      <c r="BC13" s="2">
        <f t="shared" si="39"/>
        <v>12.730805956406691</v>
      </c>
      <c r="BD13" s="2">
        <f t="shared" si="40"/>
        <v>224.28963347515509</v>
      </c>
      <c r="BE13" s="2">
        <f t="shared" si="41"/>
        <v>45.805629371686599</v>
      </c>
      <c r="BF13" s="156">
        <f t="shared" si="42"/>
        <v>2436.9542528413926</v>
      </c>
      <c r="BG13" s="155">
        <f t="shared" si="43"/>
        <v>17.994992069852557</v>
      </c>
      <c r="BH13" s="2">
        <f t="shared" si="44"/>
        <v>4.5348957371067442</v>
      </c>
      <c r="BI13" s="2">
        <f t="shared" si="45"/>
        <v>26.433841528468587</v>
      </c>
      <c r="BJ13" s="2">
        <f t="shared" si="46"/>
        <v>20.518760132242399</v>
      </c>
      <c r="BK13" s="2">
        <f t="shared" si="47"/>
        <v>422.03448530807606</v>
      </c>
      <c r="BL13" s="2">
        <f t="shared" si="48"/>
        <v>36.9626864137512</v>
      </c>
      <c r="BM13" s="2">
        <f t="shared" si="49"/>
        <v>5.2972840059536752</v>
      </c>
      <c r="BN13" s="2">
        <f t="shared" si="50"/>
        <v>93.326839807124301</v>
      </c>
      <c r="BO13" s="2">
        <f t="shared" si="51"/>
        <v>19.059706721173271</v>
      </c>
      <c r="BP13" s="2">
        <f t="shared" si="52"/>
        <v>1014.0158314423928</v>
      </c>
      <c r="BQ13" s="2">
        <f t="shared" si="53"/>
        <v>17.994992069852557</v>
      </c>
      <c r="BR13" s="2">
        <f t="shared" si="54"/>
        <v>4.5348957371067442</v>
      </c>
      <c r="BS13" s="2">
        <f t="shared" si="55"/>
        <v>26.433841528468587</v>
      </c>
      <c r="BT13" s="2">
        <f t="shared" si="56"/>
        <v>20.518760132242399</v>
      </c>
      <c r="BU13" s="2">
        <f t="shared" si="57"/>
        <v>422.03448530807606</v>
      </c>
      <c r="BV13" s="2">
        <f t="shared" si="58"/>
        <v>36.9626864137512</v>
      </c>
      <c r="BW13" s="2">
        <f t="shared" si="59"/>
        <v>5.2972840059536752</v>
      </c>
      <c r="BX13" s="2">
        <f t="shared" si="60"/>
        <v>93.326839807124301</v>
      </c>
      <c r="BY13" s="2">
        <f t="shared" si="61"/>
        <v>19.059706721173271</v>
      </c>
      <c r="BZ13" s="2">
        <f t="shared" si="62"/>
        <v>1014.0158314423928</v>
      </c>
      <c r="CA13" s="2">
        <f t="shared" si="63"/>
        <v>17.994992069852557</v>
      </c>
      <c r="CB13" s="2">
        <f t="shared" si="64"/>
        <v>4.5348957371067442</v>
      </c>
      <c r="CC13" s="2">
        <f t="shared" si="65"/>
        <v>26.433841528468587</v>
      </c>
      <c r="CD13" s="2">
        <f t="shared" si="66"/>
        <v>20.518760132242399</v>
      </c>
      <c r="CE13" s="2">
        <f t="shared" si="67"/>
        <v>422.03448530807606</v>
      </c>
      <c r="CF13" s="2">
        <f t="shared" si="68"/>
        <v>36.9626864137512</v>
      </c>
      <c r="CG13" s="2">
        <f t="shared" si="69"/>
        <v>5.2972840059536752</v>
      </c>
      <c r="CH13" s="2">
        <f t="shared" si="70"/>
        <v>93.326839807124301</v>
      </c>
      <c r="CI13" s="2">
        <f t="shared" si="71"/>
        <v>19.059706721173271</v>
      </c>
      <c r="CJ13" s="156">
        <f t="shared" si="72"/>
        <v>1014.0158314423928</v>
      </c>
      <c r="CK13">
        <f t="shared" si="73"/>
        <v>10.796995241911537</v>
      </c>
      <c r="CL13">
        <f t="shared" si="74"/>
        <v>2.7209374422640464</v>
      </c>
      <c r="CM13">
        <f t="shared" si="75"/>
        <v>15.860304917081153</v>
      </c>
      <c r="CN13">
        <f t="shared" si="76"/>
        <v>12.311256079345441</v>
      </c>
      <c r="CO13">
        <f t="shared" si="77"/>
        <v>253.22069118484563</v>
      </c>
      <c r="CP13">
        <f t="shared" si="78"/>
        <v>22.17761184825072</v>
      </c>
      <c r="CQ13">
        <f t="shared" si="79"/>
        <v>3.1783704035722051</v>
      </c>
      <c r="CR13">
        <f t="shared" si="80"/>
        <v>55.996103884274582</v>
      </c>
      <c r="CS13">
        <f t="shared" si="81"/>
        <v>11.435824032703964</v>
      </c>
      <c r="CT13">
        <f t="shared" si="82"/>
        <v>608.40949886543569</v>
      </c>
      <c r="CU13">
        <f t="shared" si="83"/>
        <v>10.796995241911537</v>
      </c>
      <c r="CV13">
        <f t="shared" si="84"/>
        <v>2.7209374422640464</v>
      </c>
      <c r="CW13">
        <f t="shared" si="85"/>
        <v>15.860304917081153</v>
      </c>
      <c r="CX13">
        <f t="shared" si="86"/>
        <v>12.311256079345441</v>
      </c>
      <c r="CY13">
        <f t="shared" si="87"/>
        <v>253.22069118484563</v>
      </c>
      <c r="CZ13">
        <f t="shared" si="88"/>
        <v>22.17761184825072</v>
      </c>
      <c r="DA13">
        <f t="shared" si="89"/>
        <v>3.1783704035722051</v>
      </c>
      <c r="DB13">
        <f t="shared" si="90"/>
        <v>55.996103884274582</v>
      </c>
      <c r="DC13">
        <f t="shared" si="91"/>
        <v>11.435824032703964</v>
      </c>
      <c r="DD13">
        <f t="shared" si="92"/>
        <v>608.40949886543569</v>
      </c>
      <c r="DE13">
        <f t="shared" si="93"/>
        <v>10.796995241911537</v>
      </c>
      <c r="DF13">
        <f t="shared" si="94"/>
        <v>2.7209374422640464</v>
      </c>
      <c r="DG13">
        <f t="shared" si="95"/>
        <v>15.860304917081153</v>
      </c>
      <c r="DH13">
        <f t="shared" si="96"/>
        <v>12.311256079345441</v>
      </c>
      <c r="DI13">
        <f t="shared" si="97"/>
        <v>253.22069118484563</v>
      </c>
      <c r="DJ13">
        <f t="shared" si="98"/>
        <v>22.17761184825072</v>
      </c>
      <c r="DK13">
        <f t="shared" si="99"/>
        <v>3.1783704035722051</v>
      </c>
      <c r="DL13">
        <f t="shared" si="100"/>
        <v>55.996103884274582</v>
      </c>
      <c r="DM13">
        <f t="shared" si="101"/>
        <v>11.435824032703964</v>
      </c>
      <c r="DN13">
        <f t="shared" si="102"/>
        <v>608.40949886543569</v>
      </c>
    </row>
    <row r="14" spans="1:118" x14ac:dyDescent="0.25">
      <c r="A14">
        <v>13</v>
      </c>
      <c r="B14" t="s">
        <v>7</v>
      </c>
      <c r="C14" t="s">
        <v>8</v>
      </c>
      <c r="D14">
        <v>130</v>
      </c>
      <c r="E14" t="s">
        <v>24</v>
      </c>
      <c r="F14">
        <v>7</v>
      </c>
      <c r="G14">
        <v>1065</v>
      </c>
      <c r="I14" s="153"/>
      <c r="J14" s="77">
        <v>120</v>
      </c>
      <c r="K14" s="78" t="s">
        <v>52</v>
      </c>
      <c r="L14" s="76" t="s">
        <v>53</v>
      </c>
      <c r="M14" s="81">
        <f>f_values!G16</f>
        <v>0.5892857142857143</v>
      </c>
      <c r="N14" s="161">
        <f t="shared" ref="N14:N20" si="107">SUMIFS($G$2:$G$842,$D$2:$D$842,$J14,$E$2:$E$842,$L14,$C$2:$C$842,N$3,$B$2:$B$842,"DKE")*$M14</f>
        <v>6562.875</v>
      </c>
      <c r="O14" s="162">
        <f t="shared" si="105"/>
        <v>1148.5178571428571</v>
      </c>
      <c r="P14" s="162">
        <f t="shared" si="105"/>
        <v>4042.5</v>
      </c>
      <c r="Q14" s="162">
        <f t="shared" si="105"/>
        <v>2061.9107142857142</v>
      </c>
      <c r="R14" s="163">
        <f t="shared" si="105"/>
        <v>22889.035714285714</v>
      </c>
      <c r="S14" s="161">
        <f t="shared" ref="S14:S20" si="108">SUMIFS($G$2:$G$842,$D$2:$D$842,$J14,$E$2:$E$842,$L14,$C$2:$C$842,S$3,$B$2:$B$842,"DKW")*$M14</f>
        <v>22293.857142857145</v>
      </c>
      <c r="T14" s="162">
        <f t="shared" si="106"/>
        <v>1618.1785714285716</v>
      </c>
      <c r="U14" s="162">
        <f t="shared" si="106"/>
        <v>8839.875</v>
      </c>
      <c r="V14" s="162">
        <f t="shared" si="106"/>
        <v>1597.5535714285716</v>
      </c>
      <c r="W14" s="163">
        <f t="shared" si="106"/>
        <v>60535.553571428572</v>
      </c>
      <c r="X14" s="106">
        <f>'Constraint 2'!AJ13</f>
        <v>18.407698406766638</v>
      </c>
      <c r="Y14" s="106">
        <f>'Constraint 2'!AK13</f>
        <v>133.37831404878975</v>
      </c>
      <c r="Z14" s="164">
        <f>'Constraint 2'!AL13</f>
        <v>25.30283536927729</v>
      </c>
      <c r="AA14" s="35">
        <f>'Constraint 2'!AN13</f>
        <v>9.203849203383319</v>
      </c>
      <c r="AB14" s="157">
        <f>'Constraint 2'!AP13</f>
        <v>5.5223095220299916</v>
      </c>
      <c r="AC14" s="155">
        <f t="shared" si="13"/>
        <v>321.68684646991005</v>
      </c>
      <c r="AD14" s="2">
        <f t="shared" si="14"/>
        <v>56.295920245115802</v>
      </c>
      <c r="AE14" s="2">
        <f t="shared" si="15"/>
        <v>198.14777469548198</v>
      </c>
      <c r="AF14" s="2">
        <f t="shared" si="16"/>
        <v>101.0669189008005</v>
      </c>
      <c r="AG14" s="2">
        <f t="shared" si="17"/>
        <v>1121.9323417961969</v>
      </c>
      <c r="AH14" s="2">
        <f t="shared" si="18"/>
        <v>1092.7589813818479</v>
      </c>
      <c r="AI14" s="2">
        <f t="shared" si="19"/>
        <v>79.316878908716276</v>
      </c>
      <c r="AJ14" s="2">
        <f t="shared" si="20"/>
        <v>433.29661344124276</v>
      </c>
      <c r="AK14" s="2">
        <f t="shared" si="21"/>
        <v>78.305920874555653</v>
      </c>
      <c r="AL14" s="2">
        <f t="shared" si="22"/>
        <v>2967.2195992919501</v>
      </c>
      <c r="AM14" s="2">
        <f t="shared" si="23"/>
        <v>321.68684646991005</v>
      </c>
      <c r="AN14" s="2">
        <f t="shared" si="24"/>
        <v>56.295920245115802</v>
      </c>
      <c r="AO14" s="2">
        <f t="shared" si="25"/>
        <v>198.14777469548198</v>
      </c>
      <c r="AP14" s="2">
        <f t="shared" si="26"/>
        <v>101.0669189008005</v>
      </c>
      <c r="AQ14" s="2">
        <f t="shared" si="27"/>
        <v>1121.9323417961969</v>
      </c>
      <c r="AR14" s="2">
        <f t="shared" si="28"/>
        <v>1092.7589813818479</v>
      </c>
      <c r="AS14" s="2">
        <f t="shared" si="29"/>
        <v>79.316878908716276</v>
      </c>
      <c r="AT14" s="2">
        <f t="shared" si="30"/>
        <v>433.29661344124276</v>
      </c>
      <c r="AU14" s="2">
        <f t="shared" si="31"/>
        <v>78.305920874555653</v>
      </c>
      <c r="AV14" s="2">
        <f t="shared" si="32"/>
        <v>2967.2195992919501</v>
      </c>
      <c r="AW14" s="2">
        <f t="shared" si="33"/>
        <v>321.68684646991005</v>
      </c>
      <c r="AX14" s="2">
        <f t="shared" si="34"/>
        <v>56.295920245115802</v>
      </c>
      <c r="AY14" s="2">
        <f t="shared" si="35"/>
        <v>198.14777469548198</v>
      </c>
      <c r="AZ14" s="2">
        <f t="shared" si="36"/>
        <v>101.0669189008005</v>
      </c>
      <c r="BA14" s="2">
        <f t="shared" si="37"/>
        <v>1121.9323417961969</v>
      </c>
      <c r="BB14" s="2">
        <f t="shared" si="38"/>
        <v>1092.7589813818479</v>
      </c>
      <c r="BC14" s="2">
        <f t="shared" si="39"/>
        <v>79.316878908716276</v>
      </c>
      <c r="BD14" s="2">
        <f t="shared" si="40"/>
        <v>433.29661344124276</v>
      </c>
      <c r="BE14" s="2">
        <f t="shared" si="41"/>
        <v>78.305920874555653</v>
      </c>
      <c r="BF14" s="156">
        <f t="shared" si="42"/>
        <v>2967.2195992919501</v>
      </c>
      <c r="BG14" s="155">
        <f t="shared" si="43"/>
        <v>117.01286367360734</v>
      </c>
      <c r="BH14" s="2">
        <f t="shared" si="44"/>
        <v>20.477513809810606</v>
      </c>
      <c r="BI14" s="2">
        <f t="shared" si="45"/>
        <v>72.075805405490385</v>
      </c>
      <c r="BJ14" s="2">
        <f t="shared" si="46"/>
        <v>36.762863427669217</v>
      </c>
      <c r="BK14" s="2">
        <f t="shared" si="47"/>
        <v>408.10035474636408</v>
      </c>
      <c r="BL14" s="2">
        <f t="shared" si="48"/>
        <v>397.488610801824</v>
      </c>
      <c r="BM14" s="2">
        <f t="shared" si="49"/>
        <v>28.851335516541777</v>
      </c>
      <c r="BN14" s="2">
        <f t="shared" si="50"/>
        <v>157.61066426935295</v>
      </c>
      <c r="BO14" s="2">
        <f t="shared" si="51"/>
        <v>28.483601815493358</v>
      </c>
      <c r="BP14" s="2">
        <f t="shared" si="52"/>
        <v>1079.3194259314594</v>
      </c>
      <c r="BQ14" s="2">
        <f t="shared" si="53"/>
        <v>117.01286367360734</v>
      </c>
      <c r="BR14" s="2">
        <f t="shared" si="54"/>
        <v>20.477513809810606</v>
      </c>
      <c r="BS14" s="2">
        <f t="shared" si="55"/>
        <v>72.075805405490385</v>
      </c>
      <c r="BT14" s="2">
        <f t="shared" si="56"/>
        <v>36.762863427669217</v>
      </c>
      <c r="BU14" s="2">
        <f t="shared" si="57"/>
        <v>408.10035474636408</v>
      </c>
      <c r="BV14" s="2">
        <f t="shared" si="58"/>
        <v>397.488610801824</v>
      </c>
      <c r="BW14" s="2">
        <f t="shared" si="59"/>
        <v>28.851335516541777</v>
      </c>
      <c r="BX14" s="2">
        <f t="shared" si="60"/>
        <v>157.61066426935295</v>
      </c>
      <c r="BY14" s="2">
        <f t="shared" si="61"/>
        <v>28.483601815493358</v>
      </c>
      <c r="BZ14" s="2">
        <f t="shared" si="62"/>
        <v>1079.3194259314594</v>
      </c>
      <c r="CA14" s="2">
        <f t="shared" si="63"/>
        <v>117.01286367360734</v>
      </c>
      <c r="CB14" s="2">
        <f t="shared" si="64"/>
        <v>20.477513809810606</v>
      </c>
      <c r="CC14" s="2">
        <f t="shared" si="65"/>
        <v>72.075805405490385</v>
      </c>
      <c r="CD14" s="2">
        <f t="shared" si="66"/>
        <v>36.762863427669217</v>
      </c>
      <c r="CE14" s="2">
        <f t="shared" si="67"/>
        <v>408.10035474636408</v>
      </c>
      <c r="CF14" s="2">
        <f t="shared" si="68"/>
        <v>397.488610801824</v>
      </c>
      <c r="CG14" s="2">
        <f t="shared" si="69"/>
        <v>28.851335516541777</v>
      </c>
      <c r="CH14" s="2">
        <f t="shared" si="70"/>
        <v>157.61066426935295</v>
      </c>
      <c r="CI14" s="2">
        <f t="shared" si="71"/>
        <v>28.483601815493358</v>
      </c>
      <c r="CJ14" s="156">
        <f t="shared" si="72"/>
        <v>1079.3194259314594</v>
      </c>
      <c r="CK14">
        <f t="shared" si="73"/>
        <v>70.207718204164408</v>
      </c>
      <c r="CL14">
        <f t="shared" si="74"/>
        <v>12.286508285886363</v>
      </c>
      <c r="CM14">
        <f t="shared" si="75"/>
        <v>43.245483243294231</v>
      </c>
      <c r="CN14">
        <f t="shared" si="76"/>
        <v>22.05771805660153</v>
      </c>
      <c r="CO14">
        <f t="shared" si="77"/>
        <v>244.86021284781845</v>
      </c>
      <c r="CP14">
        <f t="shared" si="78"/>
        <v>238.49316648109439</v>
      </c>
      <c r="CQ14">
        <f t="shared" si="79"/>
        <v>17.310801309925068</v>
      </c>
      <c r="CR14">
        <f t="shared" si="80"/>
        <v>94.566398561611763</v>
      </c>
      <c r="CS14">
        <f t="shared" si="81"/>
        <v>17.090161089296018</v>
      </c>
      <c r="CT14">
        <f t="shared" si="82"/>
        <v>647.59165555887557</v>
      </c>
      <c r="CU14">
        <f t="shared" si="83"/>
        <v>70.207718204164408</v>
      </c>
      <c r="CV14">
        <f t="shared" si="84"/>
        <v>12.286508285886363</v>
      </c>
      <c r="CW14">
        <f t="shared" si="85"/>
        <v>43.245483243294231</v>
      </c>
      <c r="CX14">
        <f t="shared" si="86"/>
        <v>22.05771805660153</v>
      </c>
      <c r="CY14">
        <f t="shared" si="87"/>
        <v>244.86021284781845</v>
      </c>
      <c r="CZ14">
        <f t="shared" si="88"/>
        <v>238.49316648109439</v>
      </c>
      <c r="DA14">
        <f t="shared" si="89"/>
        <v>17.310801309925068</v>
      </c>
      <c r="DB14">
        <f t="shared" si="90"/>
        <v>94.566398561611763</v>
      </c>
      <c r="DC14">
        <f t="shared" si="91"/>
        <v>17.090161089296018</v>
      </c>
      <c r="DD14">
        <f t="shared" si="92"/>
        <v>647.59165555887557</v>
      </c>
      <c r="DE14">
        <f t="shared" si="93"/>
        <v>70.207718204164408</v>
      </c>
      <c r="DF14">
        <f t="shared" si="94"/>
        <v>12.286508285886363</v>
      </c>
      <c r="DG14">
        <f t="shared" si="95"/>
        <v>43.245483243294231</v>
      </c>
      <c r="DH14">
        <f t="shared" si="96"/>
        <v>22.05771805660153</v>
      </c>
      <c r="DI14">
        <f t="shared" si="97"/>
        <v>244.86021284781845</v>
      </c>
      <c r="DJ14">
        <f t="shared" si="98"/>
        <v>238.49316648109439</v>
      </c>
      <c r="DK14">
        <f t="shared" si="99"/>
        <v>17.310801309925068</v>
      </c>
      <c r="DL14">
        <f t="shared" si="100"/>
        <v>94.566398561611763</v>
      </c>
      <c r="DM14">
        <f t="shared" si="101"/>
        <v>17.090161089296018</v>
      </c>
      <c r="DN14">
        <f t="shared" si="102"/>
        <v>647.59165555887557</v>
      </c>
    </row>
    <row r="15" spans="1:118" x14ac:dyDescent="0.25">
      <c r="A15">
        <v>14</v>
      </c>
      <c r="B15" t="s">
        <v>7</v>
      </c>
      <c r="C15" t="s">
        <v>8</v>
      </c>
      <c r="D15">
        <v>130</v>
      </c>
      <c r="E15" t="s">
        <v>25</v>
      </c>
      <c r="F15">
        <v>1</v>
      </c>
      <c r="G15">
        <v>154</v>
      </c>
      <c r="I15" s="153"/>
      <c r="J15" s="77">
        <v>120</v>
      </c>
      <c r="K15" s="78" t="s">
        <v>61</v>
      </c>
      <c r="L15" s="34" t="s">
        <v>24</v>
      </c>
      <c r="M15" s="81">
        <f>f_values!G17</f>
        <v>0.62857142857142856</v>
      </c>
      <c r="N15" s="161">
        <f t="shared" si="107"/>
        <v>4924.8571428571431</v>
      </c>
      <c r="O15" s="162">
        <f t="shared" si="105"/>
        <v>1391.6571428571428</v>
      </c>
      <c r="P15" s="162">
        <f t="shared" si="105"/>
        <v>6424.6285714285714</v>
      </c>
      <c r="Q15" s="162">
        <f t="shared" si="105"/>
        <v>1278.5142857142857</v>
      </c>
      <c r="R15" s="163">
        <f t="shared" si="105"/>
        <v>5518.2285714285717</v>
      </c>
      <c r="S15" s="161">
        <f t="shared" si="108"/>
        <v>17732.62857142857</v>
      </c>
      <c r="T15" s="162">
        <f t="shared" si="106"/>
        <v>2114.5142857142855</v>
      </c>
      <c r="U15" s="162">
        <f t="shared" si="106"/>
        <v>4183.7714285714283</v>
      </c>
      <c r="V15" s="162">
        <f t="shared" si="106"/>
        <v>846.68571428571431</v>
      </c>
      <c r="W15" s="163">
        <f t="shared" si="106"/>
        <v>18982.228571428572</v>
      </c>
      <c r="X15" s="106">
        <f>'Constraint 2'!AJ14</f>
        <v>26.674061264129751</v>
      </c>
      <c r="Y15" s="106">
        <f>'Constraint 2'!AK14</f>
        <v>135.16671281102577</v>
      </c>
      <c r="Z15" s="164">
        <f>'Constraint 2'!AL14</f>
        <v>30.854811102786918</v>
      </c>
      <c r="AA15" s="35">
        <f>'Constraint 2'!AN14</f>
        <v>13.337030632064875</v>
      </c>
      <c r="AB15" s="157">
        <f>'Constraint 2'!AP14</f>
        <v>8.0022183792389256</v>
      </c>
      <c r="AC15" s="155">
        <f t="shared" si="13"/>
        <v>275.96740295700403</v>
      </c>
      <c r="AD15" s="2">
        <f t="shared" si="14"/>
        <v>77.982365047454621</v>
      </c>
      <c r="AE15" s="2">
        <f t="shared" si="15"/>
        <v>360.00801858628438</v>
      </c>
      <c r="AF15" s="2">
        <f t="shared" si="16"/>
        <v>71.642335368799763</v>
      </c>
      <c r="AG15" s="2">
        <f t="shared" si="17"/>
        <v>309.21733638283831</v>
      </c>
      <c r="AH15" s="2">
        <f t="shared" si="18"/>
        <v>993.65876258073263</v>
      </c>
      <c r="AI15" s="2">
        <f t="shared" si="19"/>
        <v>118.48811021663835</v>
      </c>
      <c r="AJ15" s="2">
        <f t="shared" si="20"/>
        <v>234.44020856181476</v>
      </c>
      <c r="AK15" s="2">
        <f t="shared" si="21"/>
        <v>47.444555428600438</v>
      </c>
      <c r="AL15" s="2">
        <f t="shared" si="22"/>
        <v>1063.6808681427651</v>
      </c>
      <c r="AM15" s="2">
        <f t="shared" si="23"/>
        <v>275.96740295700403</v>
      </c>
      <c r="AN15" s="2">
        <f t="shared" si="24"/>
        <v>77.982365047454621</v>
      </c>
      <c r="AO15" s="2">
        <f t="shared" si="25"/>
        <v>360.00801858628438</v>
      </c>
      <c r="AP15" s="2">
        <f t="shared" si="26"/>
        <v>71.642335368799763</v>
      </c>
      <c r="AQ15" s="2">
        <f t="shared" si="27"/>
        <v>309.21733638283831</v>
      </c>
      <c r="AR15" s="2">
        <f t="shared" si="28"/>
        <v>993.65876258073263</v>
      </c>
      <c r="AS15" s="2">
        <f t="shared" si="29"/>
        <v>118.48811021663835</v>
      </c>
      <c r="AT15" s="2">
        <f t="shared" si="30"/>
        <v>234.44020856181476</v>
      </c>
      <c r="AU15" s="2">
        <f t="shared" si="31"/>
        <v>47.444555428600438</v>
      </c>
      <c r="AV15" s="2">
        <f t="shared" si="32"/>
        <v>1063.6808681427651</v>
      </c>
      <c r="AW15" s="2">
        <f t="shared" si="33"/>
        <v>275.96740295700403</v>
      </c>
      <c r="AX15" s="2">
        <f t="shared" si="34"/>
        <v>77.982365047454621</v>
      </c>
      <c r="AY15" s="2">
        <f t="shared" si="35"/>
        <v>360.00801858628438</v>
      </c>
      <c r="AZ15" s="2">
        <f t="shared" si="36"/>
        <v>71.642335368799763</v>
      </c>
      <c r="BA15" s="2">
        <f t="shared" si="37"/>
        <v>309.21733638283831</v>
      </c>
      <c r="BB15" s="2">
        <f t="shared" si="38"/>
        <v>993.65876258073263</v>
      </c>
      <c r="BC15" s="2">
        <f t="shared" si="39"/>
        <v>118.48811021663835</v>
      </c>
      <c r="BD15" s="2">
        <f t="shared" si="40"/>
        <v>234.44020856181476</v>
      </c>
      <c r="BE15" s="2">
        <f t="shared" si="41"/>
        <v>47.444555428600438</v>
      </c>
      <c r="BF15" s="156">
        <f t="shared" si="42"/>
        <v>1063.6808681427651</v>
      </c>
      <c r="BG15" s="155">
        <f t="shared" si="43"/>
        <v>119.28725456875378</v>
      </c>
      <c r="BH15" s="2">
        <f t="shared" si="44"/>
        <v>33.707974679670819</v>
      </c>
      <c r="BI15" s="2">
        <f t="shared" si="45"/>
        <v>155.61391562823644</v>
      </c>
      <c r="BJ15" s="2">
        <f t="shared" si="46"/>
        <v>30.967488933356115</v>
      </c>
      <c r="BK15" s="2">
        <f t="shared" si="47"/>
        <v>133.65957981609313</v>
      </c>
      <c r="BL15" s="2">
        <f t="shared" si="48"/>
        <v>429.51024105157785</v>
      </c>
      <c r="BM15" s="2">
        <f t="shared" si="49"/>
        <v>51.216633614459184</v>
      </c>
      <c r="BN15" s="2">
        <f t="shared" si="50"/>
        <v>101.33707293039248</v>
      </c>
      <c r="BO15" s="2">
        <f t="shared" si="51"/>
        <v>20.507968334921678</v>
      </c>
      <c r="BP15" s="2">
        <f t="shared" si="52"/>
        <v>459.77738362754246</v>
      </c>
      <c r="BQ15" s="2">
        <f t="shared" si="53"/>
        <v>119.28725456875378</v>
      </c>
      <c r="BR15" s="2">
        <f t="shared" si="54"/>
        <v>33.707974679670819</v>
      </c>
      <c r="BS15" s="2">
        <f t="shared" si="55"/>
        <v>155.61391562823644</v>
      </c>
      <c r="BT15" s="2">
        <f t="shared" si="56"/>
        <v>30.967488933356115</v>
      </c>
      <c r="BU15" s="2">
        <f t="shared" si="57"/>
        <v>133.65957981609313</v>
      </c>
      <c r="BV15" s="2">
        <f t="shared" si="58"/>
        <v>429.51024105157785</v>
      </c>
      <c r="BW15" s="2">
        <f t="shared" si="59"/>
        <v>51.216633614459184</v>
      </c>
      <c r="BX15" s="2">
        <f t="shared" si="60"/>
        <v>101.33707293039248</v>
      </c>
      <c r="BY15" s="2">
        <f t="shared" si="61"/>
        <v>20.507968334921678</v>
      </c>
      <c r="BZ15" s="2">
        <f t="shared" si="62"/>
        <v>459.77738362754246</v>
      </c>
      <c r="CA15" s="2">
        <f t="shared" si="63"/>
        <v>119.28725456875378</v>
      </c>
      <c r="CB15" s="2">
        <f t="shared" si="64"/>
        <v>33.707974679670819</v>
      </c>
      <c r="CC15" s="2">
        <f t="shared" si="65"/>
        <v>155.61391562823644</v>
      </c>
      <c r="CD15" s="2">
        <f t="shared" si="66"/>
        <v>30.967488933356115</v>
      </c>
      <c r="CE15" s="2">
        <f t="shared" si="67"/>
        <v>133.65957981609313</v>
      </c>
      <c r="CF15" s="2">
        <f t="shared" si="68"/>
        <v>429.51024105157785</v>
      </c>
      <c r="CG15" s="2">
        <f t="shared" si="69"/>
        <v>51.216633614459184</v>
      </c>
      <c r="CH15" s="2">
        <f t="shared" si="70"/>
        <v>101.33707293039248</v>
      </c>
      <c r="CI15" s="2">
        <f t="shared" si="71"/>
        <v>20.507968334921678</v>
      </c>
      <c r="CJ15" s="156">
        <f t="shared" si="72"/>
        <v>459.77738362754246</v>
      </c>
      <c r="CK15">
        <f t="shared" si="73"/>
        <v>71.572352741252274</v>
      </c>
      <c r="CL15">
        <f t="shared" si="74"/>
        <v>20.224784807802493</v>
      </c>
      <c r="CM15">
        <f t="shared" si="75"/>
        <v>93.36834937694185</v>
      </c>
      <c r="CN15">
        <f t="shared" si="76"/>
        <v>18.580493360013673</v>
      </c>
      <c r="CO15">
        <f t="shared" si="77"/>
        <v>80.195747889655863</v>
      </c>
      <c r="CP15">
        <f t="shared" si="78"/>
        <v>257.70614463094671</v>
      </c>
      <c r="CQ15">
        <f t="shared" si="79"/>
        <v>30.729980168675507</v>
      </c>
      <c r="CR15">
        <f t="shared" si="80"/>
        <v>60.802243758235491</v>
      </c>
      <c r="CS15">
        <f t="shared" si="81"/>
        <v>12.304781000953007</v>
      </c>
      <c r="CT15">
        <f t="shared" si="82"/>
        <v>275.86643017652551</v>
      </c>
      <c r="CU15">
        <f t="shared" si="83"/>
        <v>71.572352741252274</v>
      </c>
      <c r="CV15">
        <f t="shared" si="84"/>
        <v>20.224784807802493</v>
      </c>
      <c r="CW15">
        <f t="shared" si="85"/>
        <v>93.36834937694185</v>
      </c>
      <c r="CX15">
        <f t="shared" si="86"/>
        <v>18.580493360013673</v>
      </c>
      <c r="CY15">
        <f t="shared" si="87"/>
        <v>80.195747889655863</v>
      </c>
      <c r="CZ15">
        <f t="shared" si="88"/>
        <v>257.70614463094671</v>
      </c>
      <c r="DA15">
        <f t="shared" si="89"/>
        <v>30.729980168675507</v>
      </c>
      <c r="DB15">
        <f t="shared" si="90"/>
        <v>60.802243758235491</v>
      </c>
      <c r="DC15">
        <f t="shared" si="91"/>
        <v>12.304781000953007</v>
      </c>
      <c r="DD15">
        <f t="shared" si="92"/>
        <v>275.86643017652551</v>
      </c>
      <c r="DE15">
        <f t="shared" si="93"/>
        <v>71.572352741252274</v>
      </c>
      <c r="DF15">
        <f t="shared" si="94"/>
        <v>20.224784807802493</v>
      </c>
      <c r="DG15">
        <f t="shared" si="95"/>
        <v>93.36834937694185</v>
      </c>
      <c r="DH15">
        <f t="shared" si="96"/>
        <v>18.580493360013673</v>
      </c>
      <c r="DI15">
        <f t="shared" si="97"/>
        <v>80.195747889655863</v>
      </c>
      <c r="DJ15">
        <f t="shared" si="98"/>
        <v>257.70614463094671</v>
      </c>
      <c r="DK15">
        <f t="shared" si="99"/>
        <v>30.729980168675507</v>
      </c>
      <c r="DL15">
        <f t="shared" si="100"/>
        <v>60.802243758235491</v>
      </c>
      <c r="DM15">
        <f t="shared" si="101"/>
        <v>12.304781000953007</v>
      </c>
      <c r="DN15">
        <f t="shared" si="102"/>
        <v>275.86643017652551</v>
      </c>
    </row>
    <row r="16" spans="1:118" x14ac:dyDescent="0.25">
      <c r="A16">
        <v>15</v>
      </c>
      <c r="B16" t="s">
        <v>7</v>
      </c>
      <c r="C16" t="s">
        <v>8</v>
      </c>
      <c r="D16">
        <v>130</v>
      </c>
      <c r="E16" t="s">
        <v>26</v>
      </c>
      <c r="F16">
        <v>3</v>
      </c>
      <c r="G16">
        <v>384</v>
      </c>
      <c r="I16" s="153"/>
      <c r="J16" s="77">
        <v>120</v>
      </c>
      <c r="K16" s="78" t="s">
        <v>63</v>
      </c>
      <c r="L16" s="34" t="s">
        <v>25</v>
      </c>
      <c r="M16" s="81">
        <f>f_values!G18</f>
        <v>1</v>
      </c>
      <c r="N16" s="161">
        <f t="shared" si="107"/>
        <v>4451</v>
      </c>
      <c r="O16" s="162">
        <f t="shared" si="105"/>
        <v>3012</v>
      </c>
      <c r="P16" s="162">
        <f t="shared" si="105"/>
        <v>6380</v>
      </c>
      <c r="Q16" s="162">
        <f t="shared" si="105"/>
        <v>2480</v>
      </c>
      <c r="R16" s="163">
        <f t="shared" si="105"/>
        <v>3207</v>
      </c>
      <c r="S16" s="161">
        <f t="shared" si="108"/>
        <v>20670</v>
      </c>
      <c r="T16" s="162">
        <f t="shared" si="106"/>
        <v>1204</v>
      </c>
      <c r="U16" s="162">
        <f t="shared" si="106"/>
        <v>4636</v>
      </c>
      <c r="V16" s="162">
        <f t="shared" si="106"/>
        <v>798</v>
      </c>
      <c r="W16" s="163">
        <f t="shared" si="106"/>
        <v>13700</v>
      </c>
      <c r="X16" s="106">
        <f>'Constraint 2'!AJ15</f>
        <v>25.311925848592406</v>
      </c>
      <c r="Y16" s="106">
        <f>'Constraint 2'!AK15</f>
        <v>138.84212951294555</v>
      </c>
      <c r="Z16" s="164">
        <f>'Constraint 2'!AL15</f>
        <v>30.336964752879624</v>
      </c>
      <c r="AA16" s="35">
        <f>'Constraint 2'!AN15</f>
        <v>12.655962924296203</v>
      </c>
      <c r="AB16" s="157">
        <f>'Constraint 2'!AP15</f>
        <v>7.593577754577721</v>
      </c>
      <c r="AC16" s="155">
        <f t="shared" si="13"/>
        <v>154.14364168386666</v>
      </c>
      <c r="AD16" s="2">
        <f t="shared" si="14"/>
        <v>104.30928976675048</v>
      </c>
      <c r="AE16" s="2">
        <f t="shared" si="15"/>
        <v>220.94730036914612</v>
      </c>
      <c r="AF16" s="2">
        <f t="shared" si="16"/>
        <v>85.885470989887523</v>
      </c>
      <c r="AG16" s="2">
        <f t="shared" si="17"/>
        <v>111.06238123571342</v>
      </c>
      <c r="AH16" s="2">
        <f t="shared" si="18"/>
        <v>715.82769571007066</v>
      </c>
      <c r="AI16" s="2">
        <f t="shared" si="19"/>
        <v>41.696010916058299</v>
      </c>
      <c r="AJ16" s="2">
        <f t="shared" si="20"/>
        <v>160.55042076980587</v>
      </c>
      <c r="AK16" s="2">
        <f t="shared" si="21"/>
        <v>27.635728165294452</v>
      </c>
      <c r="AL16" s="2">
        <f t="shared" si="22"/>
        <v>474.44796474252377</v>
      </c>
      <c r="AM16" s="2">
        <f t="shared" si="23"/>
        <v>154.14364168386666</v>
      </c>
      <c r="AN16" s="2">
        <f t="shared" si="24"/>
        <v>104.30928976675048</v>
      </c>
      <c r="AO16" s="2">
        <f t="shared" si="25"/>
        <v>220.94730036914612</v>
      </c>
      <c r="AP16" s="2">
        <f t="shared" si="26"/>
        <v>85.885470989887523</v>
      </c>
      <c r="AQ16" s="2">
        <f t="shared" si="27"/>
        <v>111.06238123571342</v>
      </c>
      <c r="AR16" s="2">
        <f t="shared" si="28"/>
        <v>715.82769571007066</v>
      </c>
      <c r="AS16" s="2">
        <f t="shared" si="29"/>
        <v>41.696010916058299</v>
      </c>
      <c r="AT16" s="2">
        <f t="shared" si="30"/>
        <v>160.55042076980587</v>
      </c>
      <c r="AU16" s="2">
        <f t="shared" si="31"/>
        <v>27.635728165294452</v>
      </c>
      <c r="AV16" s="2">
        <f t="shared" si="32"/>
        <v>474.44796474252377</v>
      </c>
      <c r="AW16" s="2">
        <f t="shared" si="33"/>
        <v>154.14364168386666</v>
      </c>
      <c r="AX16" s="2">
        <f t="shared" si="34"/>
        <v>104.30928976675048</v>
      </c>
      <c r="AY16" s="2">
        <f t="shared" si="35"/>
        <v>220.94730036914612</v>
      </c>
      <c r="AZ16" s="2">
        <f t="shared" si="36"/>
        <v>85.885470989887523</v>
      </c>
      <c r="BA16" s="2">
        <f t="shared" si="37"/>
        <v>111.06238123571342</v>
      </c>
      <c r="BB16" s="2">
        <f t="shared" si="38"/>
        <v>715.82769571007066</v>
      </c>
      <c r="BC16" s="2">
        <f t="shared" si="39"/>
        <v>41.696010916058299</v>
      </c>
      <c r="BD16" s="2">
        <f t="shared" si="40"/>
        <v>160.55042076980587</v>
      </c>
      <c r="BE16" s="2">
        <f t="shared" si="41"/>
        <v>27.635728165294452</v>
      </c>
      <c r="BF16" s="156">
        <f t="shared" si="42"/>
        <v>474.44796474252377</v>
      </c>
      <c r="BG16" s="155">
        <f t="shared" si="43"/>
        <v>64.305583305984484</v>
      </c>
      <c r="BH16" s="2">
        <f t="shared" si="44"/>
        <v>43.515708136963653</v>
      </c>
      <c r="BI16" s="2">
        <f t="shared" si="45"/>
        <v>92.174707142705216</v>
      </c>
      <c r="BJ16" s="2">
        <f t="shared" si="46"/>
        <v>35.829666726318017</v>
      </c>
      <c r="BK16" s="2">
        <f t="shared" si="47"/>
        <v>46.332960157783013</v>
      </c>
      <c r="BL16" s="2">
        <f t="shared" si="48"/>
        <v>298.62871420685218</v>
      </c>
      <c r="BM16" s="2">
        <f t="shared" si="49"/>
        <v>17.394725297776972</v>
      </c>
      <c r="BN16" s="2">
        <f t="shared" si="50"/>
        <v>66.978360864197711</v>
      </c>
      <c r="BO16" s="2">
        <f t="shared" si="51"/>
        <v>11.529062115968459</v>
      </c>
      <c r="BP16" s="2">
        <f t="shared" si="52"/>
        <v>197.93001377038581</v>
      </c>
      <c r="BQ16" s="2">
        <f t="shared" si="53"/>
        <v>64.305583305984484</v>
      </c>
      <c r="BR16" s="2">
        <f t="shared" si="54"/>
        <v>43.515708136963653</v>
      </c>
      <c r="BS16" s="2">
        <f t="shared" si="55"/>
        <v>92.174707142705216</v>
      </c>
      <c r="BT16" s="2">
        <f t="shared" si="56"/>
        <v>35.829666726318017</v>
      </c>
      <c r="BU16" s="2">
        <f t="shared" si="57"/>
        <v>46.332960157783013</v>
      </c>
      <c r="BV16" s="2">
        <f t="shared" si="58"/>
        <v>298.62871420685218</v>
      </c>
      <c r="BW16" s="2">
        <f t="shared" si="59"/>
        <v>17.394725297776972</v>
      </c>
      <c r="BX16" s="2">
        <f t="shared" si="60"/>
        <v>66.978360864197711</v>
      </c>
      <c r="BY16" s="2">
        <f t="shared" si="61"/>
        <v>11.529062115968459</v>
      </c>
      <c r="BZ16" s="2">
        <f t="shared" si="62"/>
        <v>197.93001377038581</v>
      </c>
      <c r="CA16" s="2">
        <f t="shared" si="63"/>
        <v>64.305583305984484</v>
      </c>
      <c r="CB16" s="2">
        <f t="shared" si="64"/>
        <v>43.515708136963653</v>
      </c>
      <c r="CC16" s="2">
        <f t="shared" si="65"/>
        <v>92.174707142705216</v>
      </c>
      <c r="CD16" s="2">
        <f t="shared" si="66"/>
        <v>35.829666726318017</v>
      </c>
      <c r="CE16" s="2">
        <f t="shared" si="67"/>
        <v>46.332960157783013</v>
      </c>
      <c r="CF16" s="2">
        <f t="shared" si="68"/>
        <v>298.62871420685218</v>
      </c>
      <c r="CG16" s="2">
        <f t="shared" si="69"/>
        <v>17.394725297776972</v>
      </c>
      <c r="CH16" s="2">
        <f t="shared" si="70"/>
        <v>66.978360864197711</v>
      </c>
      <c r="CI16" s="2">
        <f t="shared" si="71"/>
        <v>11.529062115968459</v>
      </c>
      <c r="CJ16" s="156">
        <f t="shared" si="72"/>
        <v>197.93001377038581</v>
      </c>
      <c r="CK16">
        <f t="shared" si="73"/>
        <v>38.583349983590686</v>
      </c>
      <c r="CL16">
        <f t="shared" si="74"/>
        <v>26.109424882178192</v>
      </c>
      <c r="CM16">
        <f t="shared" si="75"/>
        <v>55.304824285623127</v>
      </c>
      <c r="CN16">
        <f t="shared" si="76"/>
        <v>21.497800035790807</v>
      </c>
      <c r="CO16">
        <f t="shared" si="77"/>
        <v>27.799776094669806</v>
      </c>
      <c r="CP16">
        <f t="shared" si="78"/>
        <v>179.17722852411129</v>
      </c>
      <c r="CQ16">
        <f t="shared" si="79"/>
        <v>10.436835178666184</v>
      </c>
      <c r="CR16">
        <f t="shared" si="80"/>
        <v>40.187016518518625</v>
      </c>
      <c r="CS16">
        <f t="shared" si="81"/>
        <v>6.9174372695810753</v>
      </c>
      <c r="CT16">
        <f t="shared" si="82"/>
        <v>118.75800826223148</v>
      </c>
      <c r="CU16">
        <f t="shared" si="83"/>
        <v>38.583349983590686</v>
      </c>
      <c r="CV16">
        <f t="shared" si="84"/>
        <v>26.109424882178192</v>
      </c>
      <c r="CW16">
        <f t="shared" si="85"/>
        <v>55.304824285623127</v>
      </c>
      <c r="CX16">
        <f t="shared" si="86"/>
        <v>21.497800035790807</v>
      </c>
      <c r="CY16">
        <f t="shared" si="87"/>
        <v>27.799776094669806</v>
      </c>
      <c r="CZ16">
        <f t="shared" si="88"/>
        <v>179.17722852411129</v>
      </c>
      <c r="DA16">
        <f t="shared" si="89"/>
        <v>10.436835178666184</v>
      </c>
      <c r="DB16">
        <f t="shared" si="90"/>
        <v>40.187016518518625</v>
      </c>
      <c r="DC16">
        <f t="shared" si="91"/>
        <v>6.9174372695810753</v>
      </c>
      <c r="DD16">
        <f t="shared" si="92"/>
        <v>118.75800826223148</v>
      </c>
      <c r="DE16">
        <f t="shared" si="93"/>
        <v>38.583349983590686</v>
      </c>
      <c r="DF16">
        <f t="shared" si="94"/>
        <v>26.109424882178192</v>
      </c>
      <c r="DG16">
        <f t="shared" si="95"/>
        <v>55.304824285623127</v>
      </c>
      <c r="DH16">
        <f t="shared" si="96"/>
        <v>21.497800035790807</v>
      </c>
      <c r="DI16">
        <f t="shared" si="97"/>
        <v>27.799776094669806</v>
      </c>
      <c r="DJ16">
        <f t="shared" si="98"/>
        <v>179.17722852411129</v>
      </c>
      <c r="DK16">
        <f t="shared" si="99"/>
        <v>10.436835178666184</v>
      </c>
      <c r="DL16">
        <f t="shared" si="100"/>
        <v>40.187016518518625</v>
      </c>
      <c r="DM16">
        <f t="shared" si="101"/>
        <v>6.9174372695810753</v>
      </c>
      <c r="DN16">
        <f t="shared" si="102"/>
        <v>118.75800826223148</v>
      </c>
    </row>
    <row r="17" spans="1:118" x14ac:dyDescent="0.25">
      <c r="A17">
        <v>16</v>
      </c>
      <c r="B17" t="s">
        <v>7</v>
      </c>
      <c r="C17" t="s">
        <v>8</v>
      </c>
      <c r="D17">
        <v>130</v>
      </c>
      <c r="E17" t="s">
        <v>27</v>
      </c>
      <c r="F17">
        <v>170</v>
      </c>
      <c r="G17">
        <v>58759</v>
      </c>
      <c r="J17" s="77">
        <v>120</v>
      </c>
      <c r="K17" s="78" t="s">
        <v>65</v>
      </c>
      <c r="L17" s="34" t="s">
        <v>26</v>
      </c>
      <c r="M17" s="81">
        <f>f_values!G19</f>
        <v>0.88888888888888884</v>
      </c>
      <c r="N17" s="161">
        <f t="shared" si="107"/>
        <v>3534.2222222222222</v>
      </c>
      <c r="O17" s="162">
        <f t="shared" si="105"/>
        <v>4191.1111111111113</v>
      </c>
      <c r="P17" s="162">
        <f t="shared" si="105"/>
        <v>6376</v>
      </c>
      <c r="Q17" s="162">
        <f t="shared" si="105"/>
        <v>4958.2222222222217</v>
      </c>
      <c r="R17" s="163">
        <f t="shared" si="105"/>
        <v>6007.1111111111104</v>
      </c>
      <c r="S17" s="161">
        <f t="shared" si="108"/>
        <v>79283.555555555547</v>
      </c>
      <c r="T17" s="162">
        <f t="shared" si="106"/>
        <v>5652.4444444444443</v>
      </c>
      <c r="U17" s="162">
        <f t="shared" si="106"/>
        <v>9701.3333333333321</v>
      </c>
      <c r="V17" s="162">
        <f t="shared" si="106"/>
        <v>496.88888888888886</v>
      </c>
      <c r="W17" s="163">
        <f t="shared" si="106"/>
        <v>20336.888888888887</v>
      </c>
      <c r="X17" s="106">
        <f>'Constraint 2'!AJ16</f>
        <v>17.379929663047303</v>
      </c>
      <c r="Y17" s="106">
        <f>'Constraint 2'!AK16</f>
        <v>113.73399073747723</v>
      </c>
      <c r="Z17" s="164">
        <f>'Constraint 2'!AL16</f>
        <v>22.670353354728469</v>
      </c>
      <c r="AA17" s="35">
        <f>'Constraint 2'!AN16</f>
        <v>8.6899648315236515</v>
      </c>
      <c r="AB17" s="157">
        <f>'Constraint 2'!AP16</f>
        <v>5.2139788989141911</v>
      </c>
      <c r="AC17" s="155">
        <f t="shared" si="13"/>
        <v>102.89648965570822</v>
      </c>
      <c r="AD17" s="2">
        <f t="shared" si="14"/>
        <v>122.02136537390952</v>
      </c>
      <c r="AE17" s="2">
        <f t="shared" si="15"/>
        <v>185.63292764094442</v>
      </c>
      <c r="AF17" s="2">
        <f t="shared" si="16"/>
        <v>144.35528654415</v>
      </c>
      <c r="AG17" s="2">
        <f t="shared" si="17"/>
        <v>174.89297713613581</v>
      </c>
      <c r="AH17" s="2">
        <f t="shared" si="18"/>
        <v>2308.2870971708344</v>
      </c>
      <c r="AI17" s="2">
        <f t="shared" si="19"/>
        <v>164.56709701223556</v>
      </c>
      <c r="AJ17" s="2">
        <f t="shared" si="20"/>
        <v>282.44775857706225</v>
      </c>
      <c r="AK17" s="2">
        <f t="shared" si="21"/>
        <v>14.466583932983122</v>
      </c>
      <c r="AL17" s="2">
        <f t="shared" si="22"/>
        <v>592.09476530003724</v>
      </c>
      <c r="AM17" s="2">
        <f t="shared" si="23"/>
        <v>102.89648965570822</v>
      </c>
      <c r="AN17" s="2">
        <f t="shared" si="24"/>
        <v>122.02136537390952</v>
      </c>
      <c r="AO17" s="2">
        <f t="shared" si="25"/>
        <v>185.63292764094442</v>
      </c>
      <c r="AP17" s="2">
        <f t="shared" si="26"/>
        <v>144.35528654415</v>
      </c>
      <c r="AQ17" s="2">
        <f t="shared" si="27"/>
        <v>174.89297713613581</v>
      </c>
      <c r="AR17" s="2">
        <f t="shared" si="28"/>
        <v>2308.2870971708344</v>
      </c>
      <c r="AS17" s="2">
        <f t="shared" si="29"/>
        <v>164.56709701223556</v>
      </c>
      <c r="AT17" s="2">
        <f t="shared" si="30"/>
        <v>282.44775857706225</v>
      </c>
      <c r="AU17" s="2">
        <f t="shared" si="31"/>
        <v>14.466583932983122</v>
      </c>
      <c r="AV17" s="2">
        <f t="shared" si="32"/>
        <v>592.09476530003724</v>
      </c>
      <c r="AW17" s="2">
        <f t="shared" si="33"/>
        <v>102.89648965570822</v>
      </c>
      <c r="AX17" s="2">
        <f t="shared" si="34"/>
        <v>122.02136537390952</v>
      </c>
      <c r="AY17" s="2">
        <f t="shared" si="35"/>
        <v>185.63292764094442</v>
      </c>
      <c r="AZ17" s="2">
        <f t="shared" si="36"/>
        <v>144.35528654415</v>
      </c>
      <c r="BA17" s="2">
        <f t="shared" si="37"/>
        <v>174.89297713613581</v>
      </c>
      <c r="BB17" s="2">
        <f t="shared" si="38"/>
        <v>2308.2870971708344</v>
      </c>
      <c r="BC17" s="2">
        <f t="shared" si="39"/>
        <v>164.56709701223556</v>
      </c>
      <c r="BD17" s="2">
        <f t="shared" si="40"/>
        <v>282.44775857706225</v>
      </c>
      <c r="BE17" s="2">
        <f t="shared" si="41"/>
        <v>14.466583932983122</v>
      </c>
      <c r="BF17" s="156">
        <f t="shared" si="42"/>
        <v>592.09476530003724</v>
      </c>
      <c r="BG17" s="155">
        <f t="shared" si="43"/>
        <v>39.442123481892743</v>
      </c>
      <c r="BH17" s="2">
        <f t="shared" si="44"/>
        <v>46.773041302093631</v>
      </c>
      <c r="BI17" s="2">
        <f t="shared" si="45"/>
        <v>71.15652709648306</v>
      </c>
      <c r="BJ17" s="2">
        <f t="shared" si="46"/>
        <v>55.334045468309277</v>
      </c>
      <c r="BK17" s="2">
        <f t="shared" si="47"/>
        <v>67.039705857804606</v>
      </c>
      <c r="BL17" s="2">
        <f t="shared" si="48"/>
        <v>884.80904472936129</v>
      </c>
      <c r="BM17" s="2">
        <f t="shared" si="49"/>
        <v>63.081605437966779</v>
      </c>
      <c r="BN17" s="2">
        <f t="shared" si="50"/>
        <v>108.26743855165425</v>
      </c>
      <c r="BO17" s="2">
        <f t="shared" si="51"/>
        <v>5.5453086082439738</v>
      </c>
      <c r="BP17" s="2">
        <f t="shared" si="52"/>
        <v>226.96085089090138</v>
      </c>
      <c r="BQ17" s="2">
        <f t="shared" si="53"/>
        <v>39.442123481892743</v>
      </c>
      <c r="BR17" s="2">
        <f t="shared" si="54"/>
        <v>46.773041302093631</v>
      </c>
      <c r="BS17" s="2">
        <f t="shared" si="55"/>
        <v>71.15652709648306</v>
      </c>
      <c r="BT17" s="2">
        <f t="shared" si="56"/>
        <v>55.334045468309277</v>
      </c>
      <c r="BU17" s="2">
        <f t="shared" si="57"/>
        <v>67.039705857804606</v>
      </c>
      <c r="BV17" s="2">
        <f t="shared" si="58"/>
        <v>884.80904472936129</v>
      </c>
      <c r="BW17" s="2">
        <f t="shared" si="59"/>
        <v>63.081605437966779</v>
      </c>
      <c r="BX17" s="2">
        <f t="shared" si="60"/>
        <v>108.26743855165425</v>
      </c>
      <c r="BY17" s="2">
        <f t="shared" si="61"/>
        <v>5.5453086082439738</v>
      </c>
      <c r="BZ17" s="2">
        <f t="shared" si="62"/>
        <v>226.96085089090138</v>
      </c>
      <c r="CA17" s="2">
        <f t="shared" si="63"/>
        <v>39.442123481892743</v>
      </c>
      <c r="CB17" s="2">
        <f t="shared" si="64"/>
        <v>46.773041302093631</v>
      </c>
      <c r="CC17" s="2">
        <f t="shared" si="65"/>
        <v>71.15652709648306</v>
      </c>
      <c r="CD17" s="2">
        <f t="shared" si="66"/>
        <v>55.334045468309277</v>
      </c>
      <c r="CE17" s="2">
        <f t="shared" si="67"/>
        <v>67.039705857804606</v>
      </c>
      <c r="CF17" s="2">
        <f t="shared" si="68"/>
        <v>884.80904472936129</v>
      </c>
      <c r="CG17" s="2">
        <f t="shared" si="69"/>
        <v>63.081605437966779</v>
      </c>
      <c r="CH17" s="2">
        <f t="shared" si="70"/>
        <v>108.26743855165425</v>
      </c>
      <c r="CI17" s="2">
        <f t="shared" si="71"/>
        <v>5.5453086082439738</v>
      </c>
      <c r="CJ17" s="156">
        <f t="shared" si="72"/>
        <v>226.96085089090138</v>
      </c>
      <c r="CK17">
        <f t="shared" si="73"/>
        <v>23.665274089135643</v>
      </c>
      <c r="CL17">
        <f t="shared" si="74"/>
        <v>28.06382478125618</v>
      </c>
      <c r="CM17">
        <f t="shared" si="75"/>
        <v>42.693916257889832</v>
      </c>
      <c r="CN17">
        <f t="shared" si="76"/>
        <v>33.200427280985565</v>
      </c>
      <c r="CO17">
        <f t="shared" si="77"/>
        <v>40.223823514682763</v>
      </c>
      <c r="CP17">
        <f t="shared" si="78"/>
        <v>530.88542683761682</v>
      </c>
      <c r="CQ17">
        <f t="shared" si="79"/>
        <v>37.848963262780067</v>
      </c>
      <c r="CR17">
        <f t="shared" si="80"/>
        <v>64.960463130992551</v>
      </c>
      <c r="CS17">
        <f t="shared" si="81"/>
        <v>3.3271851649463846</v>
      </c>
      <c r="CT17">
        <f t="shared" si="82"/>
        <v>136.17651053454082</v>
      </c>
      <c r="CU17">
        <f t="shared" si="83"/>
        <v>23.665274089135643</v>
      </c>
      <c r="CV17">
        <f t="shared" si="84"/>
        <v>28.06382478125618</v>
      </c>
      <c r="CW17">
        <f t="shared" si="85"/>
        <v>42.693916257889832</v>
      </c>
      <c r="CX17">
        <f t="shared" si="86"/>
        <v>33.200427280985565</v>
      </c>
      <c r="CY17">
        <f t="shared" si="87"/>
        <v>40.223823514682763</v>
      </c>
      <c r="CZ17">
        <f t="shared" si="88"/>
        <v>530.88542683761682</v>
      </c>
      <c r="DA17">
        <f t="shared" si="89"/>
        <v>37.848963262780067</v>
      </c>
      <c r="DB17">
        <f t="shared" si="90"/>
        <v>64.960463130992551</v>
      </c>
      <c r="DC17">
        <f t="shared" si="91"/>
        <v>3.3271851649463846</v>
      </c>
      <c r="DD17">
        <f t="shared" si="92"/>
        <v>136.17651053454082</v>
      </c>
      <c r="DE17">
        <f t="shared" si="93"/>
        <v>23.665274089135643</v>
      </c>
      <c r="DF17">
        <f t="shared" si="94"/>
        <v>28.06382478125618</v>
      </c>
      <c r="DG17">
        <f t="shared" si="95"/>
        <v>42.693916257889832</v>
      </c>
      <c r="DH17">
        <f t="shared" si="96"/>
        <v>33.200427280985565</v>
      </c>
      <c r="DI17">
        <f t="shared" si="97"/>
        <v>40.223823514682763</v>
      </c>
      <c r="DJ17">
        <f t="shared" si="98"/>
        <v>530.88542683761682</v>
      </c>
      <c r="DK17">
        <f t="shared" si="99"/>
        <v>37.848963262780067</v>
      </c>
      <c r="DL17">
        <f t="shared" si="100"/>
        <v>64.960463130992551</v>
      </c>
      <c r="DM17">
        <f t="shared" si="101"/>
        <v>3.3271851649463846</v>
      </c>
      <c r="DN17">
        <f t="shared" si="102"/>
        <v>136.17651053454082</v>
      </c>
    </row>
    <row r="18" spans="1:118" x14ac:dyDescent="0.25">
      <c r="A18">
        <v>17</v>
      </c>
      <c r="B18" t="s">
        <v>7</v>
      </c>
      <c r="C18" t="s">
        <v>8</v>
      </c>
      <c r="D18">
        <v>130</v>
      </c>
      <c r="E18" t="s">
        <v>28</v>
      </c>
      <c r="F18">
        <v>5</v>
      </c>
      <c r="G18">
        <v>1594</v>
      </c>
      <c r="J18" s="77">
        <v>120</v>
      </c>
      <c r="K18" s="78" t="s">
        <v>67</v>
      </c>
      <c r="L18" s="34" t="s">
        <v>27</v>
      </c>
      <c r="M18" s="81">
        <f>f_values!G20</f>
        <v>0.85507246376811596</v>
      </c>
      <c r="N18" s="161">
        <f t="shared" si="107"/>
        <v>1065.4202898550725</v>
      </c>
      <c r="O18" s="162">
        <f t="shared" si="105"/>
        <v>1239.8550724637682</v>
      </c>
      <c r="P18" s="162">
        <f t="shared" si="105"/>
        <v>1410.8695652173913</v>
      </c>
      <c r="Q18" s="162">
        <f t="shared" si="105"/>
        <v>1217.6231884057972</v>
      </c>
      <c r="R18" s="163">
        <f t="shared" si="105"/>
        <v>1812.7536231884058</v>
      </c>
      <c r="S18" s="161">
        <f t="shared" si="108"/>
        <v>30940.797101449276</v>
      </c>
      <c r="T18" s="162">
        <f t="shared" si="106"/>
        <v>2943.159420289855</v>
      </c>
      <c r="U18" s="162">
        <f t="shared" si="106"/>
        <v>6122.31884057971</v>
      </c>
      <c r="V18" s="162">
        <f t="shared" si="106"/>
        <v>793.50724637681162</v>
      </c>
      <c r="W18" s="163">
        <f t="shared" si="106"/>
        <v>8857.6956521739139</v>
      </c>
      <c r="X18" s="106">
        <f>'Constraint 2'!AJ17</f>
        <v>16.787985123654529</v>
      </c>
      <c r="Y18" s="106">
        <f>'Constraint 2'!AK17</f>
        <v>98.576807244802893</v>
      </c>
      <c r="Z18" s="164">
        <f>'Constraint 2'!AL17</f>
        <v>20.769871054855734</v>
      </c>
      <c r="AA18" s="35">
        <f>'Constraint 2'!AN17</f>
        <v>8.3939925618272646</v>
      </c>
      <c r="AB18" s="157">
        <f>'Constraint 2'!AP17</f>
        <v>5.0363955370963582</v>
      </c>
      <c r="AC18" s="155">
        <f t="shared" si="13"/>
        <v>29.542533486701188</v>
      </c>
      <c r="AD18" s="2">
        <f t="shared" si="14"/>
        <v>34.379352773448417</v>
      </c>
      <c r="AE18" s="2">
        <f t="shared" si="15"/>
        <v>39.121332466337854</v>
      </c>
      <c r="AF18" s="2">
        <f t="shared" si="16"/>
        <v>33.762895413372796</v>
      </c>
      <c r="AG18" s="2">
        <f t="shared" si="17"/>
        <v>50.26498474462803</v>
      </c>
      <c r="AH18" s="2">
        <f t="shared" si="18"/>
        <v>857.94267593602137</v>
      </c>
      <c r="AI18" s="2">
        <f t="shared" si="19"/>
        <v>81.609470514627205</v>
      </c>
      <c r="AJ18" s="2">
        <f t="shared" si="20"/>
        <v>169.76287300544183</v>
      </c>
      <c r="AK18" s="2">
        <f t="shared" si="21"/>
        <v>22.002785775006984</v>
      </c>
      <c r="AL18" s="2">
        <f t="shared" si="22"/>
        <v>245.61083819320839</v>
      </c>
      <c r="AM18" s="2">
        <f t="shared" si="23"/>
        <v>29.542533486701188</v>
      </c>
      <c r="AN18" s="2">
        <f t="shared" si="24"/>
        <v>34.379352773448417</v>
      </c>
      <c r="AO18" s="2">
        <f t="shared" si="25"/>
        <v>39.121332466337854</v>
      </c>
      <c r="AP18" s="2">
        <f t="shared" si="26"/>
        <v>33.762895413372796</v>
      </c>
      <c r="AQ18" s="2">
        <f t="shared" si="27"/>
        <v>50.26498474462803</v>
      </c>
      <c r="AR18" s="2">
        <f t="shared" si="28"/>
        <v>857.94267593602137</v>
      </c>
      <c r="AS18" s="2">
        <f t="shared" si="29"/>
        <v>81.609470514627205</v>
      </c>
      <c r="AT18" s="2">
        <f t="shared" si="30"/>
        <v>169.76287300544183</v>
      </c>
      <c r="AU18" s="2">
        <f t="shared" si="31"/>
        <v>22.002785775006984</v>
      </c>
      <c r="AV18" s="2">
        <f t="shared" si="32"/>
        <v>245.61083819320839</v>
      </c>
      <c r="AW18" s="2">
        <f t="shared" si="33"/>
        <v>29.542533486701188</v>
      </c>
      <c r="AX18" s="2">
        <f t="shared" si="34"/>
        <v>34.379352773448417</v>
      </c>
      <c r="AY18" s="2">
        <f t="shared" si="35"/>
        <v>39.121332466337854</v>
      </c>
      <c r="AZ18" s="2">
        <f t="shared" si="36"/>
        <v>33.762895413372796</v>
      </c>
      <c r="BA18" s="2">
        <f t="shared" si="37"/>
        <v>50.26498474462803</v>
      </c>
      <c r="BB18" s="2">
        <f t="shared" si="38"/>
        <v>857.94267593602137</v>
      </c>
      <c r="BC18" s="2">
        <f t="shared" si="39"/>
        <v>81.609470514627205</v>
      </c>
      <c r="BD18" s="2">
        <f t="shared" si="40"/>
        <v>169.76287300544183</v>
      </c>
      <c r="BE18" s="2">
        <f t="shared" si="41"/>
        <v>22.002785775006984</v>
      </c>
      <c r="BF18" s="156">
        <f t="shared" si="42"/>
        <v>245.61083819320839</v>
      </c>
      <c r="BG18" s="155">
        <f t="shared" si="43"/>
        <v>11.93940037903741</v>
      </c>
      <c r="BH18" s="2">
        <f t="shared" si="44"/>
        <v>13.89416577014787</v>
      </c>
      <c r="BI18" s="2">
        <f t="shared" si="45"/>
        <v>15.810602428099298</v>
      </c>
      <c r="BJ18" s="2">
        <f t="shared" si="46"/>
        <v>13.645029004614186</v>
      </c>
      <c r="BK18" s="2">
        <f t="shared" si="47"/>
        <v>20.31422857428516</v>
      </c>
      <c r="BL18" s="2">
        <f t="shared" si="48"/>
        <v>346.73130233986251</v>
      </c>
      <c r="BM18" s="2">
        <f t="shared" si="49"/>
        <v>32.981874883344112</v>
      </c>
      <c r="BN18" s="2">
        <f t="shared" si="50"/>
        <v>68.608432354661204</v>
      </c>
      <c r="BO18" s="2">
        <f t="shared" si="51"/>
        <v>8.8922660928946353</v>
      </c>
      <c r="BP18" s="2">
        <f t="shared" si="52"/>
        <v>99.261836698594337</v>
      </c>
      <c r="BQ18" s="2">
        <f t="shared" si="53"/>
        <v>11.93940037903741</v>
      </c>
      <c r="BR18" s="2">
        <f t="shared" si="54"/>
        <v>13.89416577014787</v>
      </c>
      <c r="BS18" s="2">
        <f t="shared" si="55"/>
        <v>15.810602428099298</v>
      </c>
      <c r="BT18" s="2">
        <f t="shared" si="56"/>
        <v>13.645029004614186</v>
      </c>
      <c r="BU18" s="2">
        <f t="shared" si="57"/>
        <v>20.31422857428516</v>
      </c>
      <c r="BV18" s="2">
        <f t="shared" si="58"/>
        <v>346.73130233986251</v>
      </c>
      <c r="BW18" s="2">
        <f t="shared" si="59"/>
        <v>32.981874883344112</v>
      </c>
      <c r="BX18" s="2">
        <f t="shared" si="60"/>
        <v>68.608432354661204</v>
      </c>
      <c r="BY18" s="2">
        <f t="shared" si="61"/>
        <v>8.8922660928946353</v>
      </c>
      <c r="BZ18" s="2">
        <f t="shared" si="62"/>
        <v>99.261836698594337</v>
      </c>
      <c r="CA18" s="2">
        <f t="shared" si="63"/>
        <v>11.93940037903741</v>
      </c>
      <c r="CB18" s="2">
        <f t="shared" si="64"/>
        <v>13.89416577014787</v>
      </c>
      <c r="CC18" s="2">
        <f t="shared" si="65"/>
        <v>15.810602428099298</v>
      </c>
      <c r="CD18" s="2">
        <f t="shared" si="66"/>
        <v>13.645029004614186</v>
      </c>
      <c r="CE18" s="2">
        <f t="shared" si="67"/>
        <v>20.31422857428516</v>
      </c>
      <c r="CF18" s="2">
        <f t="shared" si="68"/>
        <v>346.73130233986251</v>
      </c>
      <c r="CG18" s="2">
        <f t="shared" si="69"/>
        <v>32.981874883344112</v>
      </c>
      <c r="CH18" s="2">
        <f t="shared" si="70"/>
        <v>68.608432354661204</v>
      </c>
      <c r="CI18" s="2">
        <f t="shared" si="71"/>
        <v>8.8922660928946353</v>
      </c>
      <c r="CJ18" s="156">
        <f t="shared" si="72"/>
        <v>99.261836698594337</v>
      </c>
      <c r="CK18">
        <f t="shared" si="73"/>
        <v>7.1636402274224462</v>
      </c>
      <c r="CL18">
        <f t="shared" si="74"/>
        <v>8.3364994620887209</v>
      </c>
      <c r="CM18">
        <f t="shared" si="75"/>
        <v>9.4863614568595782</v>
      </c>
      <c r="CN18">
        <f t="shared" si="76"/>
        <v>8.187017402768511</v>
      </c>
      <c r="CO18">
        <f t="shared" si="77"/>
        <v>12.188537144571095</v>
      </c>
      <c r="CP18">
        <f t="shared" si="78"/>
        <v>208.03878140391748</v>
      </c>
      <c r="CQ18">
        <f t="shared" si="79"/>
        <v>19.789124930006466</v>
      </c>
      <c r="CR18">
        <f t="shared" si="80"/>
        <v>41.165059412796715</v>
      </c>
      <c r="CS18">
        <f t="shared" si="81"/>
        <v>5.3353596557367808</v>
      </c>
      <c r="CT18">
        <f t="shared" si="82"/>
        <v>59.557102019156595</v>
      </c>
      <c r="CU18">
        <f t="shared" si="83"/>
        <v>7.1636402274224462</v>
      </c>
      <c r="CV18">
        <f t="shared" si="84"/>
        <v>8.3364994620887209</v>
      </c>
      <c r="CW18">
        <f t="shared" si="85"/>
        <v>9.4863614568595782</v>
      </c>
      <c r="CX18">
        <f t="shared" si="86"/>
        <v>8.187017402768511</v>
      </c>
      <c r="CY18">
        <f t="shared" si="87"/>
        <v>12.188537144571095</v>
      </c>
      <c r="CZ18">
        <f t="shared" si="88"/>
        <v>208.03878140391748</v>
      </c>
      <c r="DA18">
        <f t="shared" si="89"/>
        <v>19.789124930006466</v>
      </c>
      <c r="DB18">
        <f t="shared" si="90"/>
        <v>41.165059412796715</v>
      </c>
      <c r="DC18">
        <f t="shared" si="91"/>
        <v>5.3353596557367808</v>
      </c>
      <c r="DD18">
        <f t="shared" si="92"/>
        <v>59.557102019156595</v>
      </c>
      <c r="DE18">
        <f t="shared" si="93"/>
        <v>7.1636402274224462</v>
      </c>
      <c r="DF18">
        <f t="shared" si="94"/>
        <v>8.3364994620887209</v>
      </c>
      <c r="DG18">
        <f t="shared" si="95"/>
        <v>9.4863614568595782</v>
      </c>
      <c r="DH18">
        <f t="shared" si="96"/>
        <v>8.187017402768511</v>
      </c>
      <c r="DI18">
        <f t="shared" si="97"/>
        <v>12.188537144571095</v>
      </c>
      <c r="DJ18">
        <f t="shared" si="98"/>
        <v>208.03878140391748</v>
      </c>
      <c r="DK18">
        <f t="shared" si="99"/>
        <v>19.789124930006466</v>
      </c>
      <c r="DL18">
        <f t="shared" si="100"/>
        <v>41.165059412796715</v>
      </c>
      <c r="DM18">
        <f t="shared" si="101"/>
        <v>5.3353596557367808</v>
      </c>
      <c r="DN18">
        <f t="shared" si="102"/>
        <v>59.557102019156595</v>
      </c>
    </row>
    <row r="19" spans="1:118" x14ac:dyDescent="0.25">
      <c r="A19">
        <v>18</v>
      </c>
      <c r="B19" t="s">
        <v>7</v>
      </c>
      <c r="C19" t="s">
        <v>8</v>
      </c>
      <c r="D19">
        <v>130</v>
      </c>
      <c r="E19" t="s">
        <v>29</v>
      </c>
      <c r="F19">
        <v>15</v>
      </c>
      <c r="G19">
        <v>2260</v>
      </c>
      <c r="J19" s="77">
        <v>120</v>
      </c>
      <c r="K19" s="78" t="s">
        <v>69</v>
      </c>
      <c r="L19" s="34" t="s">
        <v>28</v>
      </c>
      <c r="M19" s="81">
        <f>f_values!G21</f>
        <v>0.85314685314685312</v>
      </c>
      <c r="N19" s="161">
        <f t="shared" si="107"/>
        <v>2044.13986013986</v>
      </c>
      <c r="O19" s="162">
        <f t="shared" si="105"/>
        <v>4281.9440559440554</v>
      </c>
      <c r="P19" s="162">
        <f t="shared" si="105"/>
        <v>4881.7062937062938</v>
      </c>
      <c r="Q19" s="162">
        <f t="shared" si="105"/>
        <v>2891.3146853146854</v>
      </c>
      <c r="R19" s="163">
        <f t="shared" si="105"/>
        <v>8449.5664335664333</v>
      </c>
      <c r="S19" s="161">
        <f t="shared" si="108"/>
        <v>22189.496503496503</v>
      </c>
      <c r="T19" s="162">
        <f t="shared" si="106"/>
        <v>20224.6993006993</v>
      </c>
      <c r="U19" s="162">
        <f t="shared" si="106"/>
        <v>19581.426573426572</v>
      </c>
      <c r="V19" s="162">
        <f t="shared" si="106"/>
        <v>3592.6013986013986</v>
      </c>
      <c r="W19" s="163">
        <f t="shared" si="106"/>
        <v>37820</v>
      </c>
      <c r="X19" s="106">
        <f>'Constraint 2'!AJ18</f>
        <v>40.839197191702759</v>
      </c>
      <c r="Y19" s="106">
        <f>'Constraint 2'!AK18</f>
        <v>79.524308799946539</v>
      </c>
      <c r="Z19" s="164">
        <f>'Constraint 2'!AL18</f>
        <v>34.49790905460145</v>
      </c>
      <c r="AA19" s="35">
        <f>'Constraint 2'!AN18</f>
        <v>20.419598595851379</v>
      </c>
      <c r="AB19" s="157">
        <f>'Constraint 2'!AP18</f>
        <v>12.251759157510827</v>
      </c>
      <c r="AC19" s="155">
        <f t="shared" si="13"/>
        <v>94.357294628795728</v>
      </c>
      <c r="AD19" s="2">
        <f t="shared" si="14"/>
        <v>197.65411591900073</v>
      </c>
      <c r="AE19" s="2">
        <f t="shared" si="15"/>
        <v>225.33908174706562</v>
      </c>
      <c r="AF19" s="2">
        <f t="shared" si="16"/>
        <v>133.46280112562135</v>
      </c>
      <c r="AG19" s="2">
        <f t="shared" si="17"/>
        <v>390.03115442553963</v>
      </c>
      <c r="AH19" s="2">
        <f t="shared" si="18"/>
        <v>1024.2649732889602</v>
      </c>
      <c r="AI19" s="2">
        <f t="shared" si="19"/>
        <v>933.57012790911176</v>
      </c>
      <c r="AJ19" s="2">
        <f t="shared" si="20"/>
        <v>903.87672217033378</v>
      </c>
      <c r="AK19" s="2">
        <f t="shared" si="21"/>
        <v>165.83412674535012</v>
      </c>
      <c r="AL19" s="2">
        <f t="shared" si="22"/>
        <v>1745.7674753316005</v>
      </c>
      <c r="AM19" s="2">
        <f t="shared" si="23"/>
        <v>94.357294628795728</v>
      </c>
      <c r="AN19" s="2">
        <f t="shared" si="24"/>
        <v>197.65411591900073</v>
      </c>
      <c r="AO19" s="2">
        <f t="shared" si="25"/>
        <v>225.33908174706562</v>
      </c>
      <c r="AP19" s="2">
        <f t="shared" si="26"/>
        <v>133.46280112562135</v>
      </c>
      <c r="AQ19" s="2">
        <f t="shared" si="27"/>
        <v>390.03115442553963</v>
      </c>
      <c r="AR19" s="2">
        <f t="shared" si="28"/>
        <v>1024.2649732889602</v>
      </c>
      <c r="AS19" s="2">
        <f t="shared" si="29"/>
        <v>933.57012790911176</v>
      </c>
      <c r="AT19" s="2">
        <f t="shared" si="30"/>
        <v>903.87672217033378</v>
      </c>
      <c r="AU19" s="2">
        <f t="shared" si="31"/>
        <v>165.83412674535012</v>
      </c>
      <c r="AV19" s="2">
        <f t="shared" si="32"/>
        <v>1745.7674753316005</v>
      </c>
      <c r="AW19" s="2">
        <f t="shared" si="33"/>
        <v>94.357294628795728</v>
      </c>
      <c r="AX19" s="2">
        <f t="shared" si="34"/>
        <v>197.65411591900073</v>
      </c>
      <c r="AY19" s="2">
        <f t="shared" si="35"/>
        <v>225.33908174706562</v>
      </c>
      <c r="AZ19" s="2">
        <f t="shared" si="36"/>
        <v>133.46280112562135</v>
      </c>
      <c r="BA19" s="2">
        <f t="shared" si="37"/>
        <v>390.03115442553963</v>
      </c>
      <c r="BB19" s="2">
        <f t="shared" si="38"/>
        <v>1024.2649732889602</v>
      </c>
      <c r="BC19" s="2">
        <f t="shared" si="39"/>
        <v>933.57012790911176</v>
      </c>
      <c r="BD19" s="2">
        <f t="shared" si="40"/>
        <v>903.87672217033378</v>
      </c>
      <c r="BE19" s="2">
        <f t="shared" si="41"/>
        <v>165.83412674535012</v>
      </c>
      <c r="BF19" s="156">
        <f t="shared" si="42"/>
        <v>1745.7674753316005</v>
      </c>
      <c r="BG19" s="155">
        <f t="shared" si="43"/>
        <v>55.850865565821799</v>
      </c>
      <c r="BH19" s="2">
        <f t="shared" si="44"/>
        <v>116.99311113307998</v>
      </c>
      <c r="BI19" s="2">
        <f t="shared" si="45"/>
        <v>133.3800721066913</v>
      </c>
      <c r="BJ19" s="2">
        <f t="shared" si="46"/>
        <v>78.99773931659854</v>
      </c>
      <c r="BK19" s="2">
        <f t="shared" si="47"/>
        <v>230.86267636222837</v>
      </c>
      <c r="BL19" s="2">
        <f t="shared" si="48"/>
        <v>606.27093593550057</v>
      </c>
      <c r="BM19" s="2">
        <f t="shared" si="49"/>
        <v>552.58790446718353</v>
      </c>
      <c r="BN19" s="2">
        <f t="shared" si="50"/>
        <v>535.01213124655339</v>
      </c>
      <c r="BO19" s="2">
        <f t="shared" si="51"/>
        <v>98.158595533253603</v>
      </c>
      <c r="BP19" s="2">
        <f t="shared" si="52"/>
        <v>1033.33425314394</v>
      </c>
      <c r="BQ19" s="2">
        <f t="shared" si="53"/>
        <v>55.850865565821799</v>
      </c>
      <c r="BR19" s="2">
        <f t="shared" si="54"/>
        <v>116.99311113307998</v>
      </c>
      <c r="BS19" s="2">
        <f t="shared" si="55"/>
        <v>133.3800721066913</v>
      </c>
      <c r="BT19" s="2">
        <f t="shared" si="56"/>
        <v>78.99773931659854</v>
      </c>
      <c r="BU19" s="2">
        <f t="shared" si="57"/>
        <v>230.86267636222837</v>
      </c>
      <c r="BV19" s="2">
        <f t="shared" si="58"/>
        <v>606.27093593550057</v>
      </c>
      <c r="BW19" s="2">
        <f t="shared" si="59"/>
        <v>552.58790446718353</v>
      </c>
      <c r="BX19" s="2">
        <f t="shared" si="60"/>
        <v>535.01213124655339</v>
      </c>
      <c r="BY19" s="2">
        <f t="shared" si="61"/>
        <v>98.158595533253603</v>
      </c>
      <c r="BZ19" s="2">
        <f t="shared" si="62"/>
        <v>1033.33425314394</v>
      </c>
      <c r="CA19" s="2">
        <f t="shared" si="63"/>
        <v>55.850865565821799</v>
      </c>
      <c r="CB19" s="2">
        <f t="shared" si="64"/>
        <v>116.99311113307998</v>
      </c>
      <c r="CC19" s="2">
        <f t="shared" si="65"/>
        <v>133.3800721066913</v>
      </c>
      <c r="CD19" s="2">
        <f t="shared" si="66"/>
        <v>78.99773931659854</v>
      </c>
      <c r="CE19" s="2">
        <f t="shared" si="67"/>
        <v>230.86267636222837</v>
      </c>
      <c r="CF19" s="2">
        <f t="shared" si="68"/>
        <v>606.27093593550057</v>
      </c>
      <c r="CG19" s="2">
        <f t="shared" si="69"/>
        <v>552.58790446718353</v>
      </c>
      <c r="CH19" s="2">
        <f t="shared" si="70"/>
        <v>535.01213124655339</v>
      </c>
      <c r="CI19" s="2">
        <f t="shared" si="71"/>
        <v>98.158595533253603</v>
      </c>
      <c r="CJ19" s="156">
        <f t="shared" si="72"/>
        <v>1033.33425314394</v>
      </c>
      <c r="CK19">
        <f t="shared" si="73"/>
        <v>33.510519339493079</v>
      </c>
      <c r="CL19">
        <f t="shared" si="74"/>
        <v>70.195866679847981</v>
      </c>
      <c r="CM19">
        <f t="shared" si="75"/>
        <v>80.028043264014784</v>
      </c>
      <c r="CN19">
        <f t="shared" si="76"/>
        <v>47.398643589959121</v>
      </c>
      <c r="CO19">
        <f t="shared" si="77"/>
        <v>138.51760581733703</v>
      </c>
      <c r="CP19">
        <f t="shared" si="78"/>
        <v>363.76256156130029</v>
      </c>
      <c r="CQ19">
        <f t="shared" si="79"/>
        <v>331.55274268031008</v>
      </c>
      <c r="CR19">
        <f t="shared" si="80"/>
        <v>321.00727874793205</v>
      </c>
      <c r="CS19">
        <f t="shared" si="81"/>
        <v>58.895157319952155</v>
      </c>
      <c r="CT19">
        <f t="shared" si="82"/>
        <v>620.00055188636406</v>
      </c>
      <c r="CU19">
        <f t="shared" si="83"/>
        <v>33.510519339493079</v>
      </c>
      <c r="CV19">
        <f t="shared" si="84"/>
        <v>70.195866679847981</v>
      </c>
      <c r="CW19">
        <f t="shared" si="85"/>
        <v>80.028043264014784</v>
      </c>
      <c r="CX19">
        <f t="shared" si="86"/>
        <v>47.398643589959121</v>
      </c>
      <c r="CY19">
        <f t="shared" si="87"/>
        <v>138.51760581733703</v>
      </c>
      <c r="CZ19">
        <f t="shared" si="88"/>
        <v>363.76256156130029</v>
      </c>
      <c r="DA19">
        <f t="shared" si="89"/>
        <v>331.55274268031008</v>
      </c>
      <c r="DB19">
        <f t="shared" si="90"/>
        <v>321.00727874793205</v>
      </c>
      <c r="DC19">
        <f t="shared" si="91"/>
        <v>58.895157319952155</v>
      </c>
      <c r="DD19">
        <f t="shared" si="92"/>
        <v>620.00055188636406</v>
      </c>
      <c r="DE19">
        <f t="shared" si="93"/>
        <v>33.510519339493079</v>
      </c>
      <c r="DF19">
        <f t="shared" si="94"/>
        <v>70.195866679847981</v>
      </c>
      <c r="DG19">
        <f t="shared" si="95"/>
        <v>80.028043264014784</v>
      </c>
      <c r="DH19">
        <f t="shared" si="96"/>
        <v>47.398643589959121</v>
      </c>
      <c r="DI19">
        <f t="shared" si="97"/>
        <v>138.51760581733703</v>
      </c>
      <c r="DJ19">
        <f t="shared" si="98"/>
        <v>363.76256156130029</v>
      </c>
      <c r="DK19">
        <f t="shared" si="99"/>
        <v>331.55274268031008</v>
      </c>
      <c r="DL19">
        <f t="shared" si="100"/>
        <v>321.00727874793205</v>
      </c>
      <c r="DM19">
        <f t="shared" si="101"/>
        <v>58.895157319952155</v>
      </c>
      <c r="DN19">
        <f t="shared" si="102"/>
        <v>620.00055188636406</v>
      </c>
    </row>
    <row r="20" spans="1:118" x14ac:dyDescent="0.25">
      <c r="A20">
        <v>19</v>
      </c>
      <c r="B20" t="s">
        <v>7</v>
      </c>
      <c r="C20" t="s">
        <v>8</v>
      </c>
      <c r="D20">
        <v>130</v>
      </c>
      <c r="E20" t="s">
        <v>345</v>
      </c>
      <c r="F20">
        <v>19</v>
      </c>
      <c r="G20">
        <v>3040</v>
      </c>
      <c r="J20" s="77">
        <v>120</v>
      </c>
      <c r="K20" s="78" t="s">
        <v>71</v>
      </c>
      <c r="L20" s="34" t="s">
        <v>29</v>
      </c>
      <c r="M20" s="81">
        <f>f_values!G22</f>
        <v>0.51428571428571423</v>
      </c>
      <c r="N20" s="161">
        <f t="shared" si="107"/>
        <v>5624.7428571428563</v>
      </c>
      <c r="O20" s="162">
        <f t="shared" si="105"/>
        <v>6324.6857142857134</v>
      </c>
      <c r="P20" s="162">
        <f t="shared" si="105"/>
        <v>9969.4285714285706</v>
      </c>
      <c r="Q20" s="162">
        <f t="shared" si="105"/>
        <v>16574.399999999998</v>
      </c>
      <c r="R20" s="163">
        <f t="shared" si="105"/>
        <v>25960.114285714284</v>
      </c>
      <c r="S20" s="161">
        <f t="shared" si="108"/>
        <v>21339.771428571428</v>
      </c>
      <c r="T20" s="162">
        <f t="shared" si="106"/>
        <v>1297.542857142857</v>
      </c>
      <c r="U20" s="162">
        <f t="shared" si="106"/>
        <v>46122.171428571426</v>
      </c>
      <c r="V20" s="162">
        <f t="shared" si="106"/>
        <v>14004.514285714284</v>
      </c>
      <c r="W20" s="163">
        <f t="shared" si="106"/>
        <v>68132.057142857142</v>
      </c>
      <c r="X20" s="106">
        <f>'Constraint 2'!AJ19</f>
        <v>24.188717907035365</v>
      </c>
      <c r="Y20" s="106">
        <f>'Constraint 2'!AK19</f>
        <v>61.353828673614203</v>
      </c>
      <c r="Z20" s="164">
        <f>'Constraint 2'!AL19</f>
        <v>21.858049506934407</v>
      </c>
      <c r="AA20" s="35">
        <f>'Constraint 2'!AN19</f>
        <v>12.094358953517682</v>
      </c>
      <c r="AB20" s="157">
        <f>'Constraint 2'!AP19</f>
        <v>7.256615372110609</v>
      </c>
      <c r="AC20" s="155">
        <f t="shared" si="13"/>
        <v>272.90124138965933</v>
      </c>
      <c r="AD20" s="2">
        <f t="shared" si="14"/>
        <v>306.86106488159737</v>
      </c>
      <c r="AE20" s="2">
        <f t="shared" si="15"/>
        <v>483.69667773050622</v>
      </c>
      <c r="AF20" s="2">
        <f t="shared" si="16"/>
        <v>804.15664327566424</v>
      </c>
      <c r="AG20" s="2">
        <f t="shared" si="17"/>
        <v>1259.5326746701312</v>
      </c>
      <c r="AH20" s="2">
        <f t="shared" si="18"/>
        <v>1035.3629066675071</v>
      </c>
      <c r="AI20" s="2">
        <f t="shared" si="19"/>
        <v>62.954176833328191</v>
      </c>
      <c r="AJ20" s="2">
        <f t="shared" si="20"/>
        <v>2237.7552464393739</v>
      </c>
      <c r="AK20" s="2">
        <f t="shared" si="21"/>
        <v>679.47094306316285</v>
      </c>
      <c r="AL20" s="2">
        <f t="shared" si="22"/>
        <v>3305.6307541428801</v>
      </c>
      <c r="AM20" s="2">
        <f t="shared" si="23"/>
        <v>272.90124138965933</v>
      </c>
      <c r="AN20" s="2">
        <f t="shared" si="24"/>
        <v>306.86106488159737</v>
      </c>
      <c r="AO20" s="2">
        <f t="shared" si="25"/>
        <v>483.69667773050622</v>
      </c>
      <c r="AP20" s="2">
        <f t="shared" si="26"/>
        <v>804.15664327566424</v>
      </c>
      <c r="AQ20" s="2">
        <f t="shared" si="27"/>
        <v>1259.5326746701312</v>
      </c>
      <c r="AR20" s="2">
        <f t="shared" si="28"/>
        <v>1035.3629066675071</v>
      </c>
      <c r="AS20" s="2">
        <f t="shared" si="29"/>
        <v>62.954176833328191</v>
      </c>
      <c r="AT20" s="2">
        <f t="shared" si="30"/>
        <v>2237.7552464393739</v>
      </c>
      <c r="AU20" s="2">
        <f t="shared" si="31"/>
        <v>679.47094306316285</v>
      </c>
      <c r="AV20" s="2">
        <f t="shared" si="32"/>
        <v>3305.6307541428801</v>
      </c>
      <c r="AW20" s="2">
        <f t="shared" si="33"/>
        <v>272.90124138965933</v>
      </c>
      <c r="AX20" s="2">
        <f t="shared" si="34"/>
        <v>306.86106488159737</v>
      </c>
      <c r="AY20" s="2">
        <f t="shared" si="35"/>
        <v>483.69667773050622</v>
      </c>
      <c r="AZ20" s="2">
        <f t="shared" si="36"/>
        <v>804.15664327566424</v>
      </c>
      <c r="BA20" s="2">
        <f t="shared" si="37"/>
        <v>1259.5326746701312</v>
      </c>
      <c r="BB20" s="2">
        <f t="shared" si="38"/>
        <v>1035.3629066675071</v>
      </c>
      <c r="BC20" s="2">
        <f t="shared" si="39"/>
        <v>62.954176833328191</v>
      </c>
      <c r="BD20" s="2">
        <f t="shared" si="40"/>
        <v>2237.7552464393739</v>
      </c>
      <c r="BE20" s="2">
        <f t="shared" si="41"/>
        <v>679.47094306316285</v>
      </c>
      <c r="BF20" s="156">
        <f t="shared" si="42"/>
        <v>3305.6307541428801</v>
      </c>
      <c r="BG20" s="155">
        <f t="shared" si="43"/>
        <v>151.00000442308544</v>
      </c>
      <c r="BH20" s="2">
        <f t="shared" si="44"/>
        <v>169.79044110771738</v>
      </c>
      <c r="BI20" s="2">
        <f t="shared" si="45"/>
        <v>267.63601405700939</v>
      </c>
      <c r="BJ20" s="2">
        <f t="shared" si="46"/>
        <v>444.95091364608191</v>
      </c>
      <c r="BK20" s="2">
        <f t="shared" si="47"/>
        <v>696.91672517770041</v>
      </c>
      <c r="BL20" s="2">
        <f t="shared" si="48"/>
        <v>572.8805141749574</v>
      </c>
      <c r="BM20" s="2">
        <f t="shared" si="49"/>
        <v>34.833410547631402</v>
      </c>
      <c r="BN20" s="2">
        <f t="shared" si="50"/>
        <v>1238.1807073851285</v>
      </c>
      <c r="BO20" s="2">
        <f t="shared" si="51"/>
        <v>375.96060349684927</v>
      </c>
      <c r="BP20" s="2">
        <f t="shared" si="52"/>
        <v>1829.0508901861517</v>
      </c>
      <c r="BQ20" s="2">
        <f t="shared" si="53"/>
        <v>151.00000442308544</v>
      </c>
      <c r="BR20" s="2">
        <f t="shared" si="54"/>
        <v>169.79044110771738</v>
      </c>
      <c r="BS20" s="2">
        <f t="shared" si="55"/>
        <v>267.63601405700939</v>
      </c>
      <c r="BT20" s="2">
        <f t="shared" si="56"/>
        <v>444.95091364608191</v>
      </c>
      <c r="BU20" s="2">
        <f t="shared" si="57"/>
        <v>696.91672517770041</v>
      </c>
      <c r="BV20" s="2">
        <f t="shared" si="58"/>
        <v>572.8805141749574</v>
      </c>
      <c r="BW20" s="2">
        <f t="shared" si="59"/>
        <v>34.833410547631402</v>
      </c>
      <c r="BX20" s="2">
        <f t="shared" si="60"/>
        <v>1238.1807073851285</v>
      </c>
      <c r="BY20" s="2">
        <f t="shared" si="61"/>
        <v>375.96060349684927</v>
      </c>
      <c r="BZ20" s="2">
        <f t="shared" si="62"/>
        <v>1829.0508901861517</v>
      </c>
      <c r="CA20" s="2">
        <f t="shared" si="63"/>
        <v>151.00000442308544</v>
      </c>
      <c r="CB20" s="2">
        <f t="shared" si="64"/>
        <v>169.79044110771738</v>
      </c>
      <c r="CC20" s="2">
        <f t="shared" si="65"/>
        <v>267.63601405700939</v>
      </c>
      <c r="CD20" s="2">
        <f t="shared" si="66"/>
        <v>444.95091364608191</v>
      </c>
      <c r="CE20" s="2">
        <f t="shared" si="67"/>
        <v>696.91672517770041</v>
      </c>
      <c r="CF20" s="2">
        <f t="shared" si="68"/>
        <v>572.8805141749574</v>
      </c>
      <c r="CG20" s="2">
        <f t="shared" si="69"/>
        <v>34.833410547631402</v>
      </c>
      <c r="CH20" s="2">
        <f t="shared" si="70"/>
        <v>1238.1807073851285</v>
      </c>
      <c r="CI20" s="2">
        <f t="shared" si="71"/>
        <v>375.96060349684927</v>
      </c>
      <c r="CJ20" s="156">
        <f t="shared" si="72"/>
        <v>1829.0508901861517</v>
      </c>
      <c r="CK20">
        <f t="shared" si="73"/>
        <v>90.600002653851277</v>
      </c>
      <c r="CL20">
        <f t="shared" si="74"/>
        <v>101.87426466463043</v>
      </c>
      <c r="CM20">
        <f t="shared" si="75"/>
        <v>160.58160843420563</v>
      </c>
      <c r="CN20">
        <f t="shared" si="76"/>
        <v>266.97054818764917</v>
      </c>
      <c r="CO20">
        <f t="shared" si="77"/>
        <v>418.15003510662024</v>
      </c>
      <c r="CP20">
        <f t="shared" si="78"/>
        <v>343.72830850497445</v>
      </c>
      <c r="CQ20">
        <f t="shared" si="79"/>
        <v>20.900046328578838</v>
      </c>
      <c r="CR20">
        <f t="shared" si="80"/>
        <v>742.90842443107715</v>
      </c>
      <c r="CS20">
        <f t="shared" si="81"/>
        <v>225.57636209810954</v>
      </c>
      <c r="CT20">
        <f t="shared" si="82"/>
        <v>1097.430534111691</v>
      </c>
      <c r="CU20">
        <f t="shared" si="83"/>
        <v>90.600002653851277</v>
      </c>
      <c r="CV20">
        <f t="shared" si="84"/>
        <v>101.87426466463043</v>
      </c>
      <c r="CW20">
        <f t="shared" si="85"/>
        <v>160.58160843420563</v>
      </c>
      <c r="CX20">
        <f t="shared" si="86"/>
        <v>266.97054818764917</v>
      </c>
      <c r="CY20">
        <f t="shared" si="87"/>
        <v>418.15003510662024</v>
      </c>
      <c r="CZ20">
        <f t="shared" si="88"/>
        <v>343.72830850497445</v>
      </c>
      <c r="DA20">
        <f t="shared" si="89"/>
        <v>20.900046328578838</v>
      </c>
      <c r="DB20">
        <f t="shared" si="90"/>
        <v>742.90842443107715</v>
      </c>
      <c r="DC20">
        <f t="shared" si="91"/>
        <v>225.57636209810954</v>
      </c>
      <c r="DD20">
        <f t="shared" si="92"/>
        <v>1097.430534111691</v>
      </c>
      <c r="DE20">
        <f t="shared" si="93"/>
        <v>90.600002653851277</v>
      </c>
      <c r="DF20">
        <f t="shared" si="94"/>
        <v>101.87426466463043</v>
      </c>
      <c r="DG20">
        <f t="shared" si="95"/>
        <v>160.58160843420563</v>
      </c>
      <c r="DH20">
        <f t="shared" si="96"/>
        <v>266.97054818764917</v>
      </c>
      <c r="DI20">
        <f t="shared" si="97"/>
        <v>418.15003510662024</v>
      </c>
      <c r="DJ20">
        <f t="shared" si="98"/>
        <v>343.72830850497445</v>
      </c>
      <c r="DK20">
        <f t="shared" si="99"/>
        <v>20.900046328578838</v>
      </c>
      <c r="DL20">
        <f t="shared" si="100"/>
        <v>742.90842443107715</v>
      </c>
      <c r="DM20">
        <f t="shared" si="101"/>
        <v>225.57636209810954</v>
      </c>
      <c r="DN20">
        <f t="shared" si="102"/>
        <v>1097.430534111691</v>
      </c>
    </row>
    <row r="21" spans="1:118" x14ac:dyDescent="0.25">
      <c r="A21">
        <v>20</v>
      </c>
      <c r="B21" t="s">
        <v>7</v>
      </c>
      <c r="C21" t="s">
        <v>8</v>
      </c>
      <c r="D21">
        <v>130</v>
      </c>
      <c r="E21" t="s">
        <v>344</v>
      </c>
      <c r="F21">
        <v>287</v>
      </c>
      <c r="G21">
        <v>49727</v>
      </c>
      <c r="J21" s="77">
        <v>120</v>
      </c>
      <c r="K21" s="78" t="s">
        <v>73</v>
      </c>
      <c r="L21" s="34" t="s">
        <v>30</v>
      </c>
      <c r="M21" s="81">
        <f>f_values!G23</f>
        <v>0.87134502923976609</v>
      </c>
      <c r="N21" s="161">
        <f>(SUMIFS($G$2:$G$842,$D$2:$D$842,$J21,$E$2:$E$842,"2007-2008",$C$2:$C$842,N$3,$B$2:$B$842,"DKE")+SUMIFS($G$2:$G$842,$D$2:$D$842,$J21,$E$2:$E$842,"after 2009",$C$2:$C$842,N$3,$B$2:$B$842,"DKE"))*$M21</f>
        <v>22117.350877192981</v>
      </c>
      <c r="O21" s="162">
        <f t="shared" ref="O21:R21" si="109">(SUMIFS($G$2:$G$842,$D$2:$D$842,$J21,$E$2:$E$842,"2007-2008",$C$2:$C$842,O$3,$B$2:$B$842,"DKE")+SUMIFS($G$2:$G$842,$D$2:$D$842,$J21,$E$2:$E$842,"after 2009",$C$2:$C$842,O$3,$B$2:$B$842,"DKE"))*$M21</f>
        <v>39812.62573099415</v>
      </c>
      <c r="P21" s="162">
        <f t="shared" si="109"/>
        <v>63466.15789473684</v>
      </c>
      <c r="Q21" s="162">
        <f t="shared" si="109"/>
        <v>112019.24561403508</v>
      </c>
      <c r="R21" s="163">
        <f t="shared" si="109"/>
        <v>127221.60233918129</v>
      </c>
      <c r="S21" s="161">
        <f>(SUMIFS($G$2:$G$842,$D$2:$D$842,$J21,$E$2:$E$842,"2007-2008",$C$2:$C$842,S$3,$B$2:$B$842,"DKW")+SUMIFS($G$2:$G$842,$D$2:$D$842,$J21,$E$2:$E$842,"after 2009",$C$2:$C$842,S$3,$B$2:$B$842,"DKW"))*$M21</f>
        <v>299067.39766081871</v>
      </c>
      <c r="T21" s="162">
        <f t="shared" ref="T21:W21" si="110">(SUMIFS($G$2:$G$842,$D$2:$D$842,$J21,$E$2:$E$842,"2007-2008",$C$2:$C$842,T$3,$B$2:$B$842,"DKW")+SUMIFS($G$2:$G$842,$D$2:$D$842,$J21,$E$2:$E$842,"after 2009",$C$2:$C$842,T$3,$B$2:$B$842,"DKW"))*$M21</f>
        <v>17877.385964912282</v>
      </c>
      <c r="U21" s="162">
        <f t="shared" si="110"/>
        <v>378756.25730994152</v>
      </c>
      <c r="V21" s="162">
        <f t="shared" si="110"/>
        <v>105256.73684210527</v>
      </c>
      <c r="W21" s="163">
        <f t="shared" si="110"/>
        <v>420237.50877192983</v>
      </c>
      <c r="X21" s="106">
        <f>'Constraint 2'!AJ20</f>
        <v>16.262802881367733</v>
      </c>
      <c r="Y21" s="106">
        <f>'Constraint 2'!AK20</f>
        <v>33.271324051141221</v>
      </c>
      <c r="Z21" s="164">
        <f>'Constraint 2'!AL20</f>
        <v>13.89795427800315</v>
      </c>
      <c r="AA21" s="35">
        <f>'Constraint 2'!AN20</f>
        <v>8.1314014406838666</v>
      </c>
      <c r="AB21" s="157">
        <f>'Constraint 2'!AP20</f>
        <v>4.8788408644103196</v>
      </c>
      <c r="AC21" s="155">
        <f t="shared" si="13"/>
        <v>402.70750392528987</v>
      </c>
      <c r="AD21" s="2">
        <f t="shared" si="14"/>
        <v>724.8988914568971</v>
      </c>
      <c r="AE21" s="2">
        <f t="shared" si="15"/>
        <v>1155.5768216288986</v>
      </c>
      <c r="AF21" s="2">
        <f t="shared" si="16"/>
        <v>2039.6199817646193</v>
      </c>
      <c r="AG21" s="2">
        <f t="shared" si="17"/>
        <v>2316.4209044681825</v>
      </c>
      <c r="AH21" s="2">
        <f t="shared" si="18"/>
        <v>5445.3485811274322</v>
      </c>
      <c r="AI21" s="2">
        <f t="shared" si="19"/>
        <v>325.50722365501213</v>
      </c>
      <c r="AJ21" s="2">
        <f t="shared" si="20"/>
        <v>6896.3045268977266</v>
      </c>
      <c r="AK21" s="2">
        <f t="shared" si="21"/>
        <v>1916.4898183495711</v>
      </c>
      <c r="AL21" s="2">
        <f t="shared" si="22"/>
        <v>7651.5853617819939</v>
      </c>
      <c r="AM21" s="2">
        <f t="shared" si="23"/>
        <v>402.70750392528987</v>
      </c>
      <c r="AN21" s="2">
        <f t="shared" si="24"/>
        <v>724.8988914568971</v>
      </c>
      <c r="AO21" s="2">
        <f t="shared" si="25"/>
        <v>1155.5768216288986</v>
      </c>
      <c r="AP21" s="2">
        <f t="shared" si="26"/>
        <v>2039.6199817646193</v>
      </c>
      <c r="AQ21" s="2">
        <f t="shared" si="27"/>
        <v>2316.4209044681825</v>
      </c>
      <c r="AR21" s="2">
        <f t="shared" si="28"/>
        <v>5445.3485811274322</v>
      </c>
      <c r="AS21" s="2">
        <f t="shared" si="29"/>
        <v>325.50722365501213</v>
      </c>
      <c r="AT21" s="2">
        <f t="shared" si="30"/>
        <v>6896.3045268977266</v>
      </c>
      <c r="AU21" s="2">
        <f t="shared" si="31"/>
        <v>1916.4898183495711</v>
      </c>
      <c r="AV21" s="2">
        <f t="shared" si="32"/>
        <v>7651.5853617819939</v>
      </c>
      <c r="AW21" s="2">
        <f t="shared" si="33"/>
        <v>402.70750392528987</v>
      </c>
      <c r="AX21" s="2">
        <f t="shared" si="34"/>
        <v>724.8988914568971</v>
      </c>
      <c r="AY21" s="2">
        <f t="shared" si="35"/>
        <v>1155.5768216288986</v>
      </c>
      <c r="AZ21" s="2">
        <f t="shared" si="36"/>
        <v>2039.6199817646193</v>
      </c>
      <c r="BA21" s="2">
        <f t="shared" si="37"/>
        <v>2316.4209044681825</v>
      </c>
      <c r="BB21" s="2">
        <f t="shared" si="38"/>
        <v>5445.3485811274322</v>
      </c>
      <c r="BC21" s="2">
        <f t="shared" si="39"/>
        <v>325.50722365501213</v>
      </c>
      <c r="BD21" s="2">
        <f t="shared" si="40"/>
        <v>6896.3045268977266</v>
      </c>
      <c r="BE21" s="2">
        <f t="shared" si="41"/>
        <v>1916.4898183495711</v>
      </c>
      <c r="BF21" s="156">
        <f t="shared" si="42"/>
        <v>7651.5853617819939</v>
      </c>
      <c r="BG21" s="155">
        <f t="shared" si="43"/>
        <v>235.61571092337735</v>
      </c>
      <c r="BH21" s="2">
        <f t="shared" si="44"/>
        <v>424.1231315368567</v>
      </c>
      <c r="BI21" s="2">
        <f t="shared" si="45"/>
        <v>676.10375198069721</v>
      </c>
      <c r="BJ21" s="2">
        <f t="shared" si="46"/>
        <v>1193.338855950773</v>
      </c>
      <c r="BK21" s="2">
        <f t="shared" si="47"/>
        <v>1355.2892679777267</v>
      </c>
      <c r="BL21" s="2">
        <f t="shared" si="48"/>
        <v>3185.9592003181729</v>
      </c>
      <c r="BM21" s="2">
        <f t="shared" si="49"/>
        <v>190.44744675629099</v>
      </c>
      <c r="BN21" s="2">
        <f t="shared" si="50"/>
        <v>4034.8830801786107</v>
      </c>
      <c r="BO21" s="2">
        <f t="shared" si="51"/>
        <v>1121.2979808581388</v>
      </c>
      <c r="BP21" s="2">
        <f t="shared" si="52"/>
        <v>4476.782049339793</v>
      </c>
      <c r="BQ21" s="2">
        <f t="shared" si="53"/>
        <v>235.61571092337735</v>
      </c>
      <c r="BR21" s="2">
        <f t="shared" si="54"/>
        <v>424.1231315368567</v>
      </c>
      <c r="BS21" s="2">
        <f t="shared" si="55"/>
        <v>676.10375198069721</v>
      </c>
      <c r="BT21" s="2">
        <f t="shared" si="56"/>
        <v>1193.338855950773</v>
      </c>
      <c r="BU21" s="2">
        <f t="shared" si="57"/>
        <v>1355.2892679777267</v>
      </c>
      <c r="BV21" s="2">
        <f t="shared" si="58"/>
        <v>3185.9592003181729</v>
      </c>
      <c r="BW21" s="2">
        <f t="shared" si="59"/>
        <v>190.44744675629099</v>
      </c>
      <c r="BX21" s="2">
        <f t="shared" si="60"/>
        <v>4034.8830801786107</v>
      </c>
      <c r="BY21" s="2">
        <f t="shared" si="61"/>
        <v>1121.2979808581388</v>
      </c>
      <c r="BZ21" s="2">
        <f t="shared" si="62"/>
        <v>4476.782049339793</v>
      </c>
      <c r="CA21" s="2">
        <f t="shared" si="63"/>
        <v>235.61571092337735</v>
      </c>
      <c r="CB21" s="2">
        <f t="shared" si="64"/>
        <v>424.1231315368567</v>
      </c>
      <c r="CC21" s="2">
        <f t="shared" si="65"/>
        <v>676.10375198069721</v>
      </c>
      <c r="CD21" s="2">
        <f t="shared" si="66"/>
        <v>1193.338855950773</v>
      </c>
      <c r="CE21" s="2">
        <f t="shared" si="67"/>
        <v>1355.2892679777267</v>
      </c>
      <c r="CF21" s="2">
        <f t="shared" si="68"/>
        <v>3185.9592003181729</v>
      </c>
      <c r="CG21" s="2">
        <f t="shared" si="69"/>
        <v>190.44744675629099</v>
      </c>
      <c r="CH21" s="2">
        <f t="shared" si="70"/>
        <v>4034.8830801786107</v>
      </c>
      <c r="CI21" s="2">
        <f t="shared" si="71"/>
        <v>1121.2979808581388</v>
      </c>
      <c r="CJ21" s="156">
        <f t="shared" si="72"/>
        <v>4476.782049339793</v>
      </c>
      <c r="CK21">
        <f t="shared" si="73"/>
        <v>141.3694265540264</v>
      </c>
      <c r="CL21">
        <f t="shared" si="74"/>
        <v>254.47387892211404</v>
      </c>
      <c r="CM21">
        <f t="shared" si="75"/>
        <v>405.66225118841828</v>
      </c>
      <c r="CN21">
        <f t="shared" si="76"/>
        <v>716.00331357046366</v>
      </c>
      <c r="CO21">
        <f t="shared" si="77"/>
        <v>813.1735607866359</v>
      </c>
      <c r="CP21">
        <f t="shared" si="78"/>
        <v>1911.5755201909037</v>
      </c>
      <c r="CQ21">
        <f t="shared" si="79"/>
        <v>114.26846805377458</v>
      </c>
      <c r="CR21">
        <f t="shared" si="80"/>
        <v>2420.929848107166</v>
      </c>
      <c r="CS21">
        <f t="shared" si="81"/>
        <v>672.77878851488322</v>
      </c>
      <c r="CT21">
        <f t="shared" si="82"/>
        <v>2686.069229603876</v>
      </c>
      <c r="CU21">
        <f t="shared" si="83"/>
        <v>141.3694265540264</v>
      </c>
      <c r="CV21">
        <f t="shared" si="84"/>
        <v>254.47387892211404</v>
      </c>
      <c r="CW21">
        <f t="shared" si="85"/>
        <v>405.66225118841828</v>
      </c>
      <c r="CX21">
        <f t="shared" si="86"/>
        <v>716.00331357046366</v>
      </c>
      <c r="CY21">
        <f t="shared" si="87"/>
        <v>813.1735607866359</v>
      </c>
      <c r="CZ21">
        <f t="shared" si="88"/>
        <v>1911.5755201909037</v>
      </c>
      <c r="DA21">
        <f t="shared" si="89"/>
        <v>114.26846805377458</v>
      </c>
      <c r="DB21">
        <f t="shared" si="90"/>
        <v>2420.929848107166</v>
      </c>
      <c r="DC21">
        <f t="shared" si="91"/>
        <v>672.77878851488322</v>
      </c>
      <c r="DD21">
        <f t="shared" si="92"/>
        <v>2686.069229603876</v>
      </c>
      <c r="DE21">
        <f t="shared" si="93"/>
        <v>141.3694265540264</v>
      </c>
      <c r="DF21">
        <f t="shared" si="94"/>
        <v>254.47387892211404</v>
      </c>
      <c r="DG21">
        <f t="shared" si="95"/>
        <v>405.66225118841828</v>
      </c>
      <c r="DH21">
        <f t="shared" si="96"/>
        <v>716.00331357046366</v>
      </c>
      <c r="DI21">
        <f t="shared" si="97"/>
        <v>813.1735607866359</v>
      </c>
      <c r="DJ21">
        <f t="shared" si="98"/>
        <v>1911.5755201909037</v>
      </c>
      <c r="DK21">
        <f t="shared" si="99"/>
        <v>114.26846805377458</v>
      </c>
      <c r="DL21">
        <f t="shared" si="100"/>
        <v>2420.929848107166</v>
      </c>
      <c r="DM21">
        <f t="shared" si="101"/>
        <v>672.77878851488322</v>
      </c>
      <c r="DN21">
        <f t="shared" si="102"/>
        <v>2686.069229603876</v>
      </c>
    </row>
    <row r="22" spans="1:118" x14ac:dyDescent="0.25">
      <c r="A22">
        <v>21</v>
      </c>
      <c r="B22" t="s">
        <v>7</v>
      </c>
      <c r="C22" t="s">
        <v>8</v>
      </c>
      <c r="D22">
        <v>130</v>
      </c>
      <c r="E22" t="s">
        <v>285</v>
      </c>
      <c r="F22">
        <v>1</v>
      </c>
      <c r="G22">
        <v>264</v>
      </c>
      <c r="J22" s="77">
        <v>130</v>
      </c>
      <c r="K22" s="78" t="s">
        <v>44</v>
      </c>
      <c r="L22" s="76" t="s">
        <v>285</v>
      </c>
      <c r="M22" s="81">
        <f>f_values!G24</f>
        <v>0.60550458715596334</v>
      </c>
      <c r="N22" s="161">
        <f>SUMIFS($G$2:$G$842,$D$2:$D$842,$J22,$E$2:$E$842,$L22,$C$2:$C$842,N$3,$B$2:$B$842,"DKE")*$M22</f>
        <v>159.85321100917432</v>
      </c>
      <c r="O22" s="162">
        <f t="shared" ref="O22:R29" si="111">SUMIFS($G$2:$G$842,$D$2:$D$842,$J22,$E$2:$E$842,$L22,$C$2:$C$842,O$3,$B$2:$B$842,"DKE")*$M22</f>
        <v>207.08256880733947</v>
      </c>
      <c r="P22" s="162">
        <f t="shared" si="111"/>
        <v>411.13761467889913</v>
      </c>
      <c r="Q22" s="162">
        <f t="shared" si="111"/>
        <v>352.40366972477068</v>
      </c>
      <c r="R22" s="163">
        <f t="shared" si="111"/>
        <v>1217.0642201834862</v>
      </c>
      <c r="S22" s="161">
        <f>SUMIFS($G$2:$G$842,$D$2:$D$842,$J22,$E$2:$E$842,$L22,$C$2:$C$842,S$3,$B$2:$B$842,"DKW")*$M22</f>
        <v>690.27522935779825</v>
      </c>
      <c r="T22" s="162">
        <f t="shared" si="106"/>
        <v>77.504587155963307</v>
      </c>
      <c r="U22" s="162">
        <f t="shared" si="106"/>
        <v>1530.7155963302753</v>
      </c>
      <c r="V22" s="162">
        <f t="shared" si="106"/>
        <v>75.082568807339456</v>
      </c>
      <c r="W22" s="163">
        <f t="shared" si="106"/>
        <v>1975.1559633027523</v>
      </c>
      <c r="X22" s="106">
        <f>'Constraint 2'!AJ21</f>
        <v>29.088219348780324</v>
      </c>
      <c r="Y22" s="106">
        <f>'Constraint 2'!AK21</f>
        <v>119.7373401297542</v>
      </c>
      <c r="Z22" s="164">
        <f>'Constraint 2'!AL21</f>
        <v>30.881076589682632</v>
      </c>
      <c r="AA22" s="35">
        <f>'Constraint 2'!AN21</f>
        <v>14.544109674390162</v>
      </c>
      <c r="AB22" s="157">
        <f>'Constraint 2'!AP21</f>
        <v>8.7264658046340973</v>
      </c>
      <c r="AC22" s="155">
        <f t="shared" si="13"/>
        <v>9.3066258215481898</v>
      </c>
      <c r="AD22" s="2">
        <f t="shared" si="14"/>
        <v>12.056310723369245</v>
      </c>
      <c r="AE22" s="2">
        <f t="shared" si="15"/>
        <v>23.936359594057656</v>
      </c>
      <c r="AF22" s="2">
        <f t="shared" si="16"/>
        <v>20.516879652049418</v>
      </c>
      <c r="AG22" s="2">
        <f t="shared" si="17"/>
        <v>70.857264777696429</v>
      </c>
      <c r="AH22" s="2">
        <f t="shared" si="18"/>
        <v>40.187702411230823</v>
      </c>
      <c r="AI22" s="2">
        <f t="shared" si="19"/>
        <v>4.5123034286294255</v>
      </c>
      <c r="AJ22" s="2">
        <f t="shared" si="20"/>
        <v>89.117992715431143</v>
      </c>
      <c r="AK22" s="2">
        <f t="shared" si="21"/>
        <v>4.3712939464847551</v>
      </c>
      <c r="AL22" s="2">
        <f t="shared" si="22"/>
        <v>114.99323268897798</v>
      </c>
      <c r="AM22" s="2">
        <f t="shared" si="23"/>
        <v>9.3066258215481898</v>
      </c>
      <c r="AN22" s="2">
        <f t="shared" si="24"/>
        <v>12.056310723369245</v>
      </c>
      <c r="AO22" s="2">
        <f t="shared" si="25"/>
        <v>23.936359594057656</v>
      </c>
      <c r="AP22" s="2">
        <f t="shared" si="26"/>
        <v>20.516879652049418</v>
      </c>
      <c r="AQ22" s="2">
        <f t="shared" si="27"/>
        <v>70.857264777696429</v>
      </c>
      <c r="AR22" s="2">
        <f t="shared" si="28"/>
        <v>40.187702411230823</v>
      </c>
      <c r="AS22" s="2">
        <f t="shared" si="29"/>
        <v>4.5123034286294255</v>
      </c>
      <c r="AT22" s="2">
        <f t="shared" si="30"/>
        <v>89.117992715431143</v>
      </c>
      <c r="AU22" s="2">
        <f t="shared" si="31"/>
        <v>4.3712939464847551</v>
      </c>
      <c r="AV22" s="2">
        <f t="shared" si="32"/>
        <v>114.99323268897798</v>
      </c>
      <c r="AW22" s="2">
        <f t="shared" si="33"/>
        <v>9.3066258215481898</v>
      </c>
      <c r="AX22" s="2">
        <f t="shared" si="34"/>
        <v>12.056310723369245</v>
      </c>
      <c r="AY22" s="2">
        <f t="shared" si="35"/>
        <v>23.936359594057656</v>
      </c>
      <c r="AZ22" s="2">
        <f t="shared" si="36"/>
        <v>20.516879652049418</v>
      </c>
      <c r="BA22" s="2">
        <f t="shared" si="37"/>
        <v>70.857264777696429</v>
      </c>
      <c r="BB22" s="2">
        <f t="shared" si="38"/>
        <v>40.187702411230823</v>
      </c>
      <c r="BC22" s="2">
        <f t="shared" si="39"/>
        <v>4.5123034286294255</v>
      </c>
      <c r="BD22" s="2">
        <f t="shared" si="40"/>
        <v>89.117992715431143</v>
      </c>
      <c r="BE22" s="2">
        <f t="shared" si="41"/>
        <v>4.3712939464847551</v>
      </c>
      <c r="BF22" s="156">
        <f t="shared" si="42"/>
        <v>114.99323268897798</v>
      </c>
      <c r="BG22" s="155">
        <f t="shared" si="43"/>
        <v>4.3831563402271714</v>
      </c>
      <c r="BH22" s="2">
        <f t="shared" si="44"/>
        <v>5.6781798043851994</v>
      </c>
      <c r="BI22" s="2">
        <f t="shared" si="45"/>
        <v>11.273345284144884</v>
      </c>
      <c r="BJ22" s="2">
        <f t="shared" si="46"/>
        <v>9.6628673864099017</v>
      </c>
      <c r="BK22" s="2">
        <f t="shared" si="47"/>
        <v>33.371758499456874</v>
      </c>
      <c r="BL22" s="2">
        <f t="shared" si="48"/>
        <v>18.927266014617334</v>
      </c>
      <c r="BM22" s="2">
        <f t="shared" si="49"/>
        <v>2.1251667104131742</v>
      </c>
      <c r="BN22" s="2">
        <f t="shared" si="50"/>
        <v>41.972042530660183</v>
      </c>
      <c r="BO22" s="2">
        <f t="shared" si="51"/>
        <v>2.0587552507127627</v>
      </c>
      <c r="BP22" s="2">
        <f t="shared" si="52"/>
        <v>54.158545385685727</v>
      </c>
      <c r="BQ22" s="2">
        <f t="shared" si="53"/>
        <v>4.3831563402271714</v>
      </c>
      <c r="BR22" s="2">
        <f t="shared" si="54"/>
        <v>5.6781798043851994</v>
      </c>
      <c r="BS22" s="2">
        <f t="shared" si="55"/>
        <v>11.273345284144884</v>
      </c>
      <c r="BT22" s="2">
        <f t="shared" si="56"/>
        <v>9.6628673864099017</v>
      </c>
      <c r="BU22" s="2">
        <f t="shared" si="57"/>
        <v>33.371758499456874</v>
      </c>
      <c r="BV22" s="2">
        <f t="shared" si="58"/>
        <v>18.927266014617334</v>
      </c>
      <c r="BW22" s="2">
        <f t="shared" si="59"/>
        <v>2.1251667104131742</v>
      </c>
      <c r="BX22" s="2">
        <f t="shared" si="60"/>
        <v>41.972042530660183</v>
      </c>
      <c r="BY22" s="2">
        <f t="shared" si="61"/>
        <v>2.0587552507127627</v>
      </c>
      <c r="BZ22" s="2">
        <f t="shared" si="62"/>
        <v>54.158545385685727</v>
      </c>
      <c r="CA22" s="2">
        <f t="shared" si="63"/>
        <v>4.3831563402271714</v>
      </c>
      <c r="CB22" s="2">
        <f t="shared" si="64"/>
        <v>5.6781798043851994</v>
      </c>
      <c r="CC22" s="2">
        <f t="shared" si="65"/>
        <v>11.273345284144884</v>
      </c>
      <c r="CD22" s="2">
        <f t="shared" si="66"/>
        <v>9.6628673864099017</v>
      </c>
      <c r="CE22" s="2">
        <f t="shared" si="67"/>
        <v>33.371758499456874</v>
      </c>
      <c r="CF22" s="2">
        <f t="shared" si="68"/>
        <v>18.927266014617334</v>
      </c>
      <c r="CG22" s="2">
        <f t="shared" si="69"/>
        <v>2.1251667104131742</v>
      </c>
      <c r="CH22" s="2">
        <f t="shared" si="70"/>
        <v>41.972042530660183</v>
      </c>
      <c r="CI22" s="2">
        <f t="shared" si="71"/>
        <v>2.0587552507127627</v>
      </c>
      <c r="CJ22" s="156">
        <f t="shared" si="72"/>
        <v>54.158545385685727</v>
      </c>
      <c r="CK22">
        <f t="shared" si="73"/>
        <v>2.6298938041363029</v>
      </c>
      <c r="CL22">
        <f t="shared" si="74"/>
        <v>3.4069078826311197</v>
      </c>
      <c r="CM22">
        <f t="shared" si="75"/>
        <v>6.7640071704869307</v>
      </c>
      <c r="CN22">
        <f t="shared" si="76"/>
        <v>5.7977204318459412</v>
      </c>
      <c r="CO22">
        <f t="shared" si="77"/>
        <v>20.023055099674121</v>
      </c>
      <c r="CP22">
        <f t="shared" si="78"/>
        <v>11.356359608770399</v>
      </c>
      <c r="CQ22">
        <f t="shared" si="79"/>
        <v>1.2751000262479044</v>
      </c>
      <c r="CR22">
        <f t="shared" si="80"/>
        <v>25.183225518396114</v>
      </c>
      <c r="CS22">
        <f t="shared" si="81"/>
        <v>1.2352531504276576</v>
      </c>
      <c r="CT22">
        <f t="shared" si="82"/>
        <v>32.495127231411438</v>
      </c>
      <c r="CU22">
        <f t="shared" si="83"/>
        <v>2.6298938041363029</v>
      </c>
      <c r="CV22">
        <f t="shared" si="84"/>
        <v>3.4069078826311197</v>
      </c>
      <c r="CW22">
        <f t="shared" si="85"/>
        <v>6.7640071704869307</v>
      </c>
      <c r="CX22">
        <f t="shared" si="86"/>
        <v>5.7977204318459412</v>
      </c>
      <c r="CY22">
        <f t="shared" si="87"/>
        <v>20.023055099674121</v>
      </c>
      <c r="CZ22">
        <f t="shared" si="88"/>
        <v>11.356359608770399</v>
      </c>
      <c r="DA22">
        <f t="shared" si="89"/>
        <v>1.2751000262479044</v>
      </c>
      <c r="DB22">
        <f t="shared" si="90"/>
        <v>25.183225518396114</v>
      </c>
      <c r="DC22">
        <f t="shared" si="91"/>
        <v>1.2352531504276576</v>
      </c>
      <c r="DD22">
        <f t="shared" si="92"/>
        <v>32.495127231411438</v>
      </c>
      <c r="DE22">
        <f t="shared" si="93"/>
        <v>2.6298938041363029</v>
      </c>
      <c r="DF22">
        <f t="shared" si="94"/>
        <v>3.4069078826311197</v>
      </c>
      <c r="DG22">
        <f t="shared" si="95"/>
        <v>6.7640071704869307</v>
      </c>
      <c r="DH22">
        <f t="shared" si="96"/>
        <v>5.7977204318459412</v>
      </c>
      <c r="DI22">
        <f t="shared" si="97"/>
        <v>20.023055099674121</v>
      </c>
      <c r="DJ22">
        <f t="shared" si="98"/>
        <v>11.356359608770399</v>
      </c>
      <c r="DK22">
        <f t="shared" si="99"/>
        <v>1.2751000262479044</v>
      </c>
      <c r="DL22">
        <f t="shared" si="100"/>
        <v>25.183225518396114</v>
      </c>
      <c r="DM22">
        <f t="shared" si="101"/>
        <v>1.2352531504276576</v>
      </c>
      <c r="DN22">
        <f t="shared" si="102"/>
        <v>32.495127231411438</v>
      </c>
    </row>
    <row r="23" spans="1:118" x14ac:dyDescent="0.25">
      <c r="A23">
        <v>22</v>
      </c>
      <c r="B23" t="s">
        <v>7</v>
      </c>
      <c r="C23" t="s">
        <v>8</v>
      </c>
      <c r="D23">
        <v>140</v>
      </c>
      <c r="E23" t="s">
        <v>53</v>
      </c>
      <c r="F23">
        <v>28</v>
      </c>
      <c r="G23">
        <v>10101</v>
      </c>
      <c r="J23" s="77">
        <v>130</v>
      </c>
      <c r="K23" s="78" t="s">
        <v>52</v>
      </c>
      <c r="L23" s="76" t="s">
        <v>53</v>
      </c>
      <c r="M23" s="81">
        <f>f_values!G25</f>
        <v>0.35507246376811596</v>
      </c>
      <c r="N23" s="161">
        <f t="shared" ref="N23:N29" si="112">SUMIFS($G$2:$G$842,$D$2:$D$842,$J23,$E$2:$E$842,$L23,$C$2:$C$842,N$3,$B$2:$B$842,"DKE")*$M23</f>
        <v>1350.6956521739132</v>
      </c>
      <c r="O23" s="162">
        <f t="shared" si="111"/>
        <v>72.434782608695656</v>
      </c>
      <c r="P23" s="162">
        <f t="shared" si="111"/>
        <v>135.99275362318841</v>
      </c>
      <c r="Q23" s="162">
        <f t="shared" si="111"/>
        <v>279.44202898550725</v>
      </c>
      <c r="R23" s="163">
        <f t="shared" si="111"/>
        <v>834.77536231884062</v>
      </c>
      <c r="S23" s="161">
        <f t="shared" ref="S23:W29" si="113">SUMIFS($G$2:$G$842,$D$2:$D$842,$J23,$E$2:$E$842,$L23,$C$2:$C$842,S$3,$B$2:$B$842,"DKW")*$M23</f>
        <v>2393.1884057971015</v>
      </c>
      <c r="T23" s="162">
        <f t="shared" si="106"/>
        <v>104.39130434782609</v>
      </c>
      <c r="U23" s="162">
        <f t="shared" si="106"/>
        <v>817.02173913043487</v>
      </c>
      <c r="V23" s="162">
        <f t="shared" si="106"/>
        <v>117.52898550724639</v>
      </c>
      <c r="W23" s="163">
        <f t="shared" si="106"/>
        <v>1175.644927536232</v>
      </c>
      <c r="X23" s="106">
        <f>'Constraint 2'!AJ22</f>
        <v>20.436492004024782</v>
      </c>
      <c r="Y23" s="106">
        <f>'Constraint 2'!AK22</f>
        <v>119.63012236975501</v>
      </c>
      <c r="Z23" s="164">
        <f>'Constraint 2'!AL22</f>
        <v>25.24673203959161</v>
      </c>
      <c r="AA23" s="35">
        <f>'Constraint 2'!AN22</f>
        <v>10.218246002012391</v>
      </c>
      <c r="AB23" s="157">
        <f>'Constraint 2'!AP22</f>
        <v>6.130947601207434</v>
      </c>
      <c r="AC23" s="155">
        <f t="shared" si="13"/>
        <v>109.63306926781561</v>
      </c>
      <c r="AD23" s="2">
        <f t="shared" si="14"/>
        <v>5.8793759544254431</v>
      </c>
      <c r="AE23" s="2">
        <f t="shared" si="15"/>
        <v>11.03824014973012</v>
      </c>
      <c r="AF23" s="2">
        <f t="shared" si="16"/>
        <v>22.68171017712168</v>
      </c>
      <c r="AG23" s="2">
        <f t="shared" si="17"/>
        <v>67.756925827716742</v>
      </c>
      <c r="AH23" s="2">
        <f t="shared" si="18"/>
        <v>194.24997025895823</v>
      </c>
      <c r="AI23" s="2">
        <f t="shared" si="19"/>
        <v>8.4732182872601971</v>
      </c>
      <c r="AJ23" s="2">
        <f t="shared" si="20"/>
        <v>66.31590230947522</v>
      </c>
      <c r="AK23" s="2">
        <f t="shared" si="21"/>
        <v>9.5395756907589302</v>
      </c>
      <c r="AL23" s="2">
        <f t="shared" si="22"/>
        <v>95.424577377954122</v>
      </c>
      <c r="AM23" s="2">
        <f t="shared" si="23"/>
        <v>109.63306926781561</v>
      </c>
      <c r="AN23" s="2">
        <f t="shared" si="24"/>
        <v>5.8793759544254431</v>
      </c>
      <c r="AO23" s="2">
        <f t="shared" si="25"/>
        <v>11.03824014973012</v>
      </c>
      <c r="AP23" s="2">
        <f t="shared" si="26"/>
        <v>22.68171017712168</v>
      </c>
      <c r="AQ23" s="2">
        <f t="shared" si="27"/>
        <v>67.756925827716742</v>
      </c>
      <c r="AR23" s="2">
        <f t="shared" si="28"/>
        <v>194.24997025895823</v>
      </c>
      <c r="AS23" s="2">
        <f t="shared" si="29"/>
        <v>8.4732182872601971</v>
      </c>
      <c r="AT23" s="2">
        <f t="shared" si="30"/>
        <v>66.31590230947522</v>
      </c>
      <c r="AU23" s="2">
        <f t="shared" si="31"/>
        <v>9.5395756907589302</v>
      </c>
      <c r="AV23" s="2">
        <f t="shared" si="32"/>
        <v>95.424577377954122</v>
      </c>
      <c r="AW23" s="2">
        <f t="shared" si="33"/>
        <v>109.63306926781561</v>
      </c>
      <c r="AX23" s="2">
        <f t="shared" si="34"/>
        <v>5.8793759544254431</v>
      </c>
      <c r="AY23" s="2">
        <f t="shared" si="35"/>
        <v>11.03824014973012</v>
      </c>
      <c r="AZ23" s="2">
        <f t="shared" si="36"/>
        <v>22.68171017712168</v>
      </c>
      <c r="BA23" s="2">
        <f t="shared" si="37"/>
        <v>67.756925827716742</v>
      </c>
      <c r="BB23" s="2">
        <f t="shared" si="38"/>
        <v>194.24997025895823</v>
      </c>
      <c r="BC23" s="2">
        <f t="shared" si="39"/>
        <v>8.4732182872601971</v>
      </c>
      <c r="BD23" s="2">
        <f t="shared" si="40"/>
        <v>66.31590230947522</v>
      </c>
      <c r="BE23" s="2">
        <f t="shared" si="41"/>
        <v>9.5395756907589302</v>
      </c>
      <c r="BF23" s="156">
        <f t="shared" si="42"/>
        <v>95.424577377954122</v>
      </c>
      <c r="BG23" s="155">
        <f t="shared" si="43"/>
        <v>44.372383323807227</v>
      </c>
      <c r="BH23" s="2">
        <f t="shared" si="44"/>
        <v>2.3795915347152143</v>
      </c>
      <c r="BI23" s="2">
        <f t="shared" si="45"/>
        <v>4.4675664597839555</v>
      </c>
      <c r="BJ23" s="2">
        <f t="shared" si="46"/>
        <v>9.1800908716709468</v>
      </c>
      <c r="BK23" s="2">
        <f t="shared" si="47"/>
        <v>27.423625971154252</v>
      </c>
      <c r="BL23" s="2">
        <f t="shared" si="48"/>
        <v>78.619837960688926</v>
      </c>
      <c r="BM23" s="2">
        <f t="shared" si="49"/>
        <v>3.4294113294425141</v>
      </c>
      <c r="BN23" s="2">
        <f t="shared" si="50"/>
        <v>26.840392751861316</v>
      </c>
      <c r="BO23" s="2">
        <f t="shared" si="51"/>
        <v>3.8610039117192931</v>
      </c>
      <c r="BP23" s="2">
        <f t="shared" si="52"/>
        <v>38.621703781578795</v>
      </c>
      <c r="BQ23" s="2">
        <f t="shared" si="53"/>
        <v>44.372383323807227</v>
      </c>
      <c r="BR23" s="2">
        <f t="shared" si="54"/>
        <v>2.3795915347152143</v>
      </c>
      <c r="BS23" s="2">
        <f t="shared" si="55"/>
        <v>4.4675664597839555</v>
      </c>
      <c r="BT23" s="2">
        <f t="shared" si="56"/>
        <v>9.1800908716709468</v>
      </c>
      <c r="BU23" s="2">
        <f t="shared" si="57"/>
        <v>27.423625971154252</v>
      </c>
      <c r="BV23" s="2">
        <f t="shared" si="58"/>
        <v>78.619837960688926</v>
      </c>
      <c r="BW23" s="2">
        <f t="shared" si="59"/>
        <v>3.4294113294425141</v>
      </c>
      <c r="BX23" s="2">
        <f t="shared" si="60"/>
        <v>26.840392751861316</v>
      </c>
      <c r="BY23" s="2">
        <f t="shared" si="61"/>
        <v>3.8610039117192931</v>
      </c>
      <c r="BZ23" s="2">
        <f t="shared" si="62"/>
        <v>38.621703781578795</v>
      </c>
      <c r="CA23" s="2">
        <f t="shared" si="63"/>
        <v>44.372383323807227</v>
      </c>
      <c r="CB23" s="2">
        <f t="shared" si="64"/>
        <v>2.3795915347152143</v>
      </c>
      <c r="CC23" s="2">
        <f t="shared" si="65"/>
        <v>4.4675664597839555</v>
      </c>
      <c r="CD23" s="2">
        <f t="shared" si="66"/>
        <v>9.1800908716709468</v>
      </c>
      <c r="CE23" s="2">
        <f t="shared" si="67"/>
        <v>27.423625971154252</v>
      </c>
      <c r="CF23" s="2">
        <f t="shared" si="68"/>
        <v>78.619837960688926</v>
      </c>
      <c r="CG23" s="2">
        <f t="shared" si="69"/>
        <v>3.4294113294425141</v>
      </c>
      <c r="CH23" s="2">
        <f t="shared" si="70"/>
        <v>26.840392751861316</v>
      </c>
      <c r="CI23" s="2">
        <f t="shared" si="71"/>
        <v>3.8610039117192931</v>
      </c>
      <c r="CJ23" s="156">
        <f t="shared" si="72"/>
        <v>38.621703781578795</v>
      </c>
      <c r="CK23">
        <f t="shared" si="73"/>
        <v>26.623429994284336</v>
      </c>
      <c r="CL23">
        <f t="shared" si="74"/>
        <v>1.4277549208291282</v>
      </c>
      <c r="CM23">
        <f t="shared" si="75"/>
        <v>2.6805398758703731</v>
      </c>
      <c r="CN23">
        <f t="shared" si="76"/>
        <v>5.5080545230025688</v>
      </c>
      <c r="CO23">
        <f t="shared" si="77"/>
        <v>16.454175582692553</v>
      </c>
      <c r="CP23">
        <f t="shared" si="78"/>
        <v>47.171902776413354</v>
      </c>
      <c r="CQ23">
        <f t="shared" si="79"/>
        <v>2.0576467976655084</v>
      </c>
      <c r="CR23">
        <f t="shared" si="80"/>
        <v>16.104235651116785</v>
      </c>
      <c r="CS23">
        <f t="shared" si="81"/>
        <v>2.316602347031576</v>
      </c>
      <c r="CT23">
        <f t="shared" si="82"/>
        <v>23.173022268947275</v>
      </c>
      <c r="CU23">
        <f t="shared" si="83"/>
        <v>26.623429994284336</v>
      </c>
      <c r="CV23">
        <f t="shared" si="84"/>
        <v>1.4277549208291282</v>
      </c>
      <c r="CW23">
        <f t="shared" si="85"/>
        <v>2.6805398758703731</v>
      </c>
      <c r="CX23">
        <f t="shared" si="86"/>
        <v>5.5080545230025688</v>
      </c>
      <c r="CY23">
        <f t="shared" si="87"/>
        <v>16.454175582692553</v>
      </c>
      <c r="CZ23">
        <f t="shared" si="88"/>
        <v>47.171902776413354</v>
      </c>
      <c r="DA23">
        <f t="shared" si="89"/>
        <v>2.0576467976655084</v>
      </c>
      <c r="DB23">
        <f t="shared" si="90"/>
        <v>16.104235651116785</v>
      </c>
      <c r="DC23">
        <f t="shared" si="91"/>
        <v>2.316602347031576</v>
      </c>
      <c r="DD23">
        <f t="shared" si="92"/>
        <v>23.173022268947275</v>
      </c>
      <c r="DE23">
        <f t="shared" si="93"/>
        <v>26.623429994284336</v>
      </c>
      <c r="DF23">
        <f t="shared" si="94"/>
        <v>1.4277549208291282</v>
      </c>
      <c r="DG23">
        <f t="shared" si="95"/>
        <v>2.6805398758703731</v>
      </c>
      <c r="DH23">
        <f t="shared" si="96"/>
        <v>5.5080545230025688</v>
      </c>
      <c r="DI23">
        <f t="shared" si="97"/>
        <v>16.454175582692553</v>
      </c>
      <c r="DJ23">
        <f t="shared" si="98"/>
        <v>47.171902776413354</v>
      </c>
      <c r="DK23">
        <f t="shared" si="99"/>
        <v>2.0576467976655084</v>
      </c>
      <c r="DL23">
        <f t="shared" si="100"/>
        <v>16.104235651116785</v>
      </c>
      <c r="DM23">
        <f t="shared" si="101"/>
        <v>2.316602347031576</v>
      </c>
      <c r="DN23">
        <f t="shared" si="102"/>
        <v>23.173022268947275</v>
      </c>
    </row>
    <row r="24" spans="1:118" x14ac:dyDescent="0.25">
      <c r="A24">
        <v>23</v>
      </c>
      <c r="B24" t="s">
        <v>7</v>
      </c>
      <c r="C24" t="s">
        <v>8</v>
      </c>
      <c r="D24">
        <v>140</v>
      </c>
      <c r="E24" t="s">
        <v>24</v>
      </c>
      <c r="F24">
        <v>16</v>
      </c>
      <c r="G24">
        <v>40522</v>
      </c>
      <c r="J24" s="77">
        <v>130</v>
      </c>
      <c r="K24" s="78" t="s">
        <v>61</v>
      </c>
      <c r="L24" s="34" t="s">
        <v>24</v>
      </c>
      <c r="M24" s="81">
        <f>f_values!G26</f>
        <v>0.5535714285714286</v>
      </c>
      <c r="N24" s="161">
        <f t="shared" si="112"/>
        <v>589.55357142857144</v>
      </c>
      <c r="O24" s="162">
        <f t="shared" si="111"/>
        <v>225.30357142857144</v>
      </c>
      <c r="P24" s="162">
        <f t="shared" si="111"/>
        <v>89.125</v>
      </c>
      <c r="Q24" s="162">
        <f t="shared" si="111"/>
        <v>0</v>
      </c>
      <c r="R24" s="163">
        <f t="shared" si="111"/>
        <v>292.28571428571428</v>
      </c>
      <c r="S24" s="161">
        <f t="shared" si="113"/>
        <v>1362.8928571428571</v>
      </c>
      <c r="T24" s="162">
        <f t="shared" si="106"/>
        <v>0</v>
      </c>
      <c r="U24" s="162">
        <f t="shared" si="106"/>
        <v>414.625</v>
      </c>
      <c r="V24" s="162">
        <f t="shared" si="106"/>
        <v>328.82142857142861</v>
      </c>
      <c r="W24" s="163">
        <f t="shared" si="106"/>
        <v>394.14285714285717</v>
      </c>
      <c r="X24" s="106">
        <f>'Constraint 2'!AJ23</f>
        <v>29.495429848802328</v>
      </c>
      <c r="Y24" s="106">
        <f>'Constraint 2'!AK23</f>
        <v>121.3400963698584</v>
      </c>
      <c r="Z24" s="164">
        <f>'Constraint 2'!AL23</f>
        <v>31.306039038707354</v>
      </c>
      <c r="AA24" s="35">
        <f>'Constraint 2'!AN23</f>
        <v>14.747714924401164</v>
      </c>
      <c r="AB24" s="157">
        <f>'Constraint 2'!AP23</f>
        <v>8.8486289546406987</v>
      </c>
      <c r="AC24" s="155">
        <f t="shared" si="13"/>
        <v>38.060424173770926</v>
      </c>
      <c r="AD24" s="2">
        <f t="shared" si="14"/>
        <v>14.545157407253301</v>
      </c>
      <c r="AE24" s="2">
        <f t="shared" si="15"/>
        <v>5.7537354854245244</v>
      </c>
      <c r="AF24" s="2">
        <f t="shared" si="16"/>
        <v>0</v>
      </c>
      <c r="AG24" s="2">
        <f t="shared" si="17"/>
        <v>18.869393393193469</v>
      </c>
      <c r="AH24" s="2">
        <f t="shared" si="18"/>
        <v>87.985694193261978</v>
      </c>
      <c r="AI24" s="2">
        <f t="shared" si="19"/>
        <v>0</v>
      </c>
      <c r="AJ24" s="2">
        <f t="shared" si="20"/>
        <v>26.767378127844527</v>
      </c>
      <c r="AK24" s="2">
        <f t="shared" si="21"/>
        <v>21.228067567342659</v>
      </c>
      <c r="AL24" s="2">
        <f t="shared" si="22"/>
        <v>25.445091090821499</v>
      </c>
      <c r="AM24" s="2">
        <f t="shared" si="23"/>
        <v>38.060424173770926</v>
      </c>
      <c r="AN24" s="2">
        <f t="shared" si="24"/>
        <v>14.545157407253301</v>
      </c>
      <c r="AO24" s="2">
        <f t="shared" si="25"/>
        <v>5.7537354854245244</v>
      </c>
      <c r="AP24" s="2">
        <f t="shared" si="26"/>
        <v>0</v>
      </c>
      <c r="AQ24" s="2">
        <f t="shared" si="27"/>
        <v>18.869393393193469</v>
      </c>
      <c r="AR24" s="2">
        <f t="shared" si="28"/>
        <v>87.985694193261978</v>
      </c>
      <c r="AS24" s="2">
        <f t="shared" si="29"/>
        <v>0</v>
      </c>
      <c r="AT24" s="2">
        <f t="shared" si="30"/>
        <v>26.767378127844527</v>
      </c>
      <c r="AU24" s="2">
        <f t="shared" si="31"/>
        <v>21.228067567342659</v>
      </c>
      <c r="AV24" s="2">
        <f t="shared" si="32"/>
        <v>25.445091090821499</v>
      </c>
      <c r="AW24" s="2">
        <f t="shared" si="33"/>
        <v>38.060424173770926</v>
      </c>
      <c r="AX24" s="2">
        <f t="shared" si="34"/>
        <v>14.545157407253301</v>
      </c>
      <c r="AY24" s="2">
        <f t="shared" si="35"/>
        <v>5.7537354854245244</v>
      </c>
      <c r="AZ24" s="2">
        <f t="shared" si="36"/>
        <v>0</v>
      </c>
      <c r="BA24" s="2">
        <f t="shared" si="37"/>
        <v>18.869393393193469</v>
      </c>
      <c r="BB24" s="2">
        <f t="shared" si="38"/>
        <v>87.985694193261978</v>
      </c>
      <c r="BC24" s="2">
        <f t="shared" si="39"/>
        <v>0</v>
      </c>
      <c r="BD24" s="2">
        <f t="shared" si="40"/>
        <v>26.767378127844527</v>
      </c>
      <c r="BE24" s="2">
        <f t="shared" si="41"/>
        <v>21.228067567342659</v>
      </c>
      <c r="BF24" s="156">
        <f t="shared" si="42"/>
        <v>25.445091090821499</v>
      </c>
      <c r="BG24" s="155">
        <f t="shared" si="43"/>
        <v>17.929584925213742</v>
      </c>
      <c r="BH24" s="2">
        <f t="shared" si="44"/>
        <v>6.8519634409032797</v>
      </c>
      <c r="BI24" s="2">
        <f t="shared" si="45"/>
        <v>2.7104818525440493</v>
      </c>
      <c r="BJ24" s="2">
        <f t="shared" si="46"/>
        <v>0</v>
      </c>
      <c r="BK24" s="2">
        <f t="shared" si="47"/>
        <v>8.8890336530637128</v>
      </c>
      <c r="BL24" s="2">
        <f t="shared" si="48"/>
        <v>41.448486465611481</v>
      </c>
      <c r="BM24" s="2">
        <f t="shared" si="49"/>
        <v>0</v>
      </c>
      <c r="BN24" s="2">
        <f t="shared" si="50"/>
        <v>12.609632966183186</v>
      </c>
      <c r="BO24" s="2">
        <f t="shared" si="51"/>
        <v>10.00016285969668</v>
      </c>
      <c r="BP24" s="2">
        <f t="shared" si="52"/>
        <v>11.986727198828342</v>
      </c>
      <c r="BQ24" s="2">
        <f t="shared" si="53"/>
        <v>17.929584925213742</v>
      </c>
      <c r="BR24" s="2">
        <f t="shared" si="54"/>
        <v>6.8519634409032797</v>
      </c>
      <c r="BS24" s="2">
        <f t="shared" si="55"/>
        <v>2.7104818525440493</v>
      </c>
      <c r="BT24" s="2">
        <f t="shared" si="56"/>
        <v>0</v>
      </c>
      <c r="BU24" s="2">
        <f t="shared" si="57"/>
        <v>8.8890336530637128</v>
      </c>
      <c r="BV24" s="2">
        <f t="shared" si="58"/>
        <v>41.448486465611481</v>
      </c>
      <c r="BW24" s="2">
        <f t="shared" si="59"/>
        <v>0</v>
      </c>
      <c r="BX24" s="2">
        <f t="shared" si="60"/>
        <v>12.609632966183186</v>
      </c>
      <c r="BY24" s="2">
        <f t="shared" si="61"/>
        <v>10.00016285969668</v>
      </c>
      <c r="BZ24" s="2">
        <f t="shared" si="62"/>
        <v>11.986727198828342</v>
      </c>
      <c r="CA24" s="2">
        <f t="shared" si="63"/>
        <v>17.929584925213742</v>
      </c>
      <c r="CB24" s="2">
        <f t="shared" si="64"/>
        <v>6.8519634409032797</v>
      </c>
      <c r="CC24" s="2">
        <f t="shared" si="65"/>
        <v>2.7104818525440493</v>
      </c>
      <c r="CD24" s="2">
        <f t="shared" si="66"/>
        <v>0</v>
      </c>
      <c r="CE24" s="2">
        <f t="shared" si="67"/>
        <v>8.8890336530637128</v>
      </c>
      <c r="CF24" s="2">
        <f t="shared" si="68"/>
        <v>41.448486465611481</v>
      </c>
      <c r="CG24" s="2">
        <f t="shared" si="69"/>
        <v>0</v>
      </c>
      <c r="CH24" s="2">
        <f t="shared" si="70"/>
        <v>12.609632966183186</v>
      </c>
      <c r="CI24" s="2">
        <f t="shared" si="71"/>
        <v>10.00016285969668</v>
      </c>
      <c r="CJ24" s="156">
        <f t="shared" si="72"/>
        <v>11.986727198828342</v>
      </c>
      <c r="CK24">
        <f t="shared" si="73"/>
        <v>10.757750955128245</v>
      </c>
      <c r="CL24">
        <f t="shared" si="74"/>
        <v>4.111178064541968</v>
      </c>
      <c r="CM24">
        <f t="shared" si="75"/>
        <v>1.6262891115264295</v>
      </c>
      <c r="CN24">
        <f t="shared" si="76"/>
        <v>0</v>
      </c>
      <c r="CO24">
        <f t="shared" si="77"/>
        <v>5.3334201918382291</v>
      </c>
      <c r="CP24">
        <f t="shared" si="78"/>
        <v>24.869091879366891</v>
      </c>
      <c r="CQ24">
        <f t="shared" si="79"/>
        <v>0</v>
      </c>
      <c r="CR24">
        <f t="shared" si="80"/>
        <v>7.5657797797099118</v>
      </c>
      <c r="CS24">
        <f t="shared" si="81"/>
        <v>6.0000977158180087</v>
      </c>
      <c r="CT24">
        <f t="shared" si="82"/>
        <v>7.1920363192970056</v>
      </c>
      <c r="CU24">
        <f t="shared" si="83"/>
        <v>10.757750955128245</v>
      </c>
      <c r="CV24">
        <f t="shared" si="84"/>
        <v>4.111178064541968</v>
      </c>
      <c r="CW24">
        <f t="shared" si="85"/>
        <v>1.6262891115264295</v>
      </c>
      <c r="CX24">
        <f t="shared" si="86"/>
        <v>0</v>
      </c>
      <c r="CY24">
        <f t="shared" si="87"/>
        <v>5.3334201918382291</v>
      </c>
      <c r="CZ24">
        <f t="shared" si="88"/>
        <v>24.869091879366891</v>
      </c>
      <c r="DA24">
        <f t="shared" si="89"/>
        <v>0</v>
      </c>
      <c r="DB24">
        <f t="shared" si="90"/>
        <v>7.5657797797099118</v>
      </c>
      <c r="DC24">
        <f t="shared" si="91"/>
        <v>6.0000977158180087</v>
      </c>
      <c r="DD24">
        <f t="shared" si="92"/>
        <v>7.1920363192970056</v>
      </c>
      <c r="DE24">
        <f t="shared" si="93"/>
        <v>10.757750955128245</v>
      </c>
      <c r="DF24">
        <f t="shared" si="94"/>
        <v>4.111178064541968</v>
      </c>
      <c r="DG24">
        <f t="shared" si="95"/>
        <v>1.6262891115264295</v>
      </c>
      <c r="DH24">
        <f t="shared" si="96"/>
        <v>0</v>
      </c>
      <c r="DI24">
        <f t="shared" si="97"/>
        <v>5.3334201918382291</v>
      </c>
      <c r="DJ24">
        <f t="shared" si="98"/>
        <v>24.869091879366891</v>
      </c>
      <c r="DK24">
        <f t="shared" si="99"/>
        <v>0</v>
      </c>
      <c r="DL24">
        <f t="shared" si="100"/>
        <v>7.5657797797099118</v>
      </c>
      <c r="DM24">
        <f t="shared" si="101"/>
        <v>6.0000977158180087</v>
      </c>
      <c r="DN24">
        <f t="shared" si="102"/>
        <v>7.1920363192970056</v>
      </c>
    </row>
    <row r="25" spans="1:118" x14ac:dyDescent="0.25">
      <c r="A25">
        <v>24</v>
      </c>
      <c r="B25" t="s">
        <v>7</v>
      </c>
      <c r="C25" t="s">
        <v>8</v>
      </c>
      <c r="D25">
        <v>140</v>
      </c>
      <c r="E25" t="s">
        <v>25</v>
      </c>
      <c r="F25">
        <v>7</v>
      </c>
      <c r="G25">
        <v>23589</v>
      </c>
      <c r="J25" s="77">
        <v>130</v>
      </c>
      <c r="K25" s="78" t="s">
        <v>63</v>
      </c>
      <c r="L25" s="34" t="s">
        <v>25</v>
      </c>
      <c r="M25" s="81">
        <f>f_values!G27</f>
        <v>0.56862745098039214</v>
      </c>
      <c r="N25" s="161">
        <f t="shared" si="112"/>
        <v>87.568627450980387</v>
      </c>
      <c r="O25" s="162">
        <f t="shared" si="111"/>
        <v>371.31372549019608</v>
      </c>
      <c r="P25" s="162">
        <f t="shared" si="111"/>
        <v>60.274509803921568</v>
      </c>
      <c r="Q25" s="162">
        <f t="shared" si="111"/>
        <v>126.23529411764706</v>
      </c>
      <c r="R25" s="163">
        <f t="shared" si="111"/>
        <v>56.862745098039213</v>
      </c>
      <c r="S25" s="161">
        <f t="shared" si="113"/>
        <v>259.86274509803923</v>
      </c>
      <c r="T25" s="162">
        <f t="shared" si="106"/>
        <v>0</v>
      </c>
      <c r="U25" s="162">
        <f t="shared" si="106"/>
        <v>573.17647058823525</v>
      </c>
      <c r="V25" s="162">
        <f t="shared" si="106"/>
        <v>0</v>
      </c>
      <c r="W25" s="163">
        <f t="shared" si="106"/>
        <v>0</v>
      </c>
      <c r="X25" s="106">
        <f>'Constraint 2'!AJ24</f>
        <v>30.91175017331215</v>
      </c>
      <c r="Y25" s="106">
        <f>'Constraint 2'!AK24</f>
        <v>114.23487906311806</v>
      </c>
      <c r="Z25" s="164">
        <f>'Constraint 2'!AL24</f>
        <v>31.516125518964703</v>
      </c>
      <c r="AA25" s="35">
        <f>'Constraint 2'!AN24</f>
        <v>15.455875086656075</v>
      </c>
      <c r="AB25" s="157">
        <f>'Constraint 2'!AP24</f>
        <v>9.2735250519936443</v>
      </c>
      <c r="AC25" s="155">
        <f t="shared" si="13"/>
        <v>5.5405060843842051</v>
      </c>
      <c r="AD25" s="2">
        <f t="shared" si="14"/>
        <v>23.493184890278481</v>
      </c>
      <c r="AE25" s="2">
        <f t="shared" si="15"/>
        <v>3.8135950970436738</v>
      </c>
      <c r="AF25" s="2">
        <f t="shared" si="16"/>
        <v>7.9869633164499589</v>
      </c>
      <c r="AG25" s="2">
        <f t="shared" si="17"/>
        <v>3.5977312236261074</v>
      </c>
      <c r="AH25" s="2">
        <f t="shared" si="18"/>
        <v>16.441631691971313</v>
      </c>
      <c r="AI25" s="2">
        <f t="shared" si="19"/>
        <v>0</v>
      </c>
      <c r="AJ25" s="2">
        <f t="shared" si="20"/>
        <v>36.265130734151157</v>
      </c>
      <c r="AK25" s="2">
        <f t="shared" si="21"/>
        <v>0</v>
      </c>
      <c r="AL25" s="2">
        <f t="shared" si="22"/>
        <v>0</v>
      </c>
      <c r="AM25" s="2">
        <f t="shared" si="23"/>
        <v>5.5405060843842051</v>
      </c>
      <c r="AN25" s="2">
        <f t="shared" si="24"/>
        <v>23.493184890278481</v>
      </c>
      <c r="AO25" s="2">
        <f t="shared" si="25"/>
        <v>3.8135950970436738</v>
      </c>
      <c r="AP25" s="2">
        <f t="shared" si="26"/>
        <v>7.9869633164499589</v>
      </c>
      <c r="AQ25" s="2">
        <f t="shared" si="27"/>
        <v>3.5977312236261074</v>
      </c>
      <c r="AR25" s="2">
        <f t="shared" si="28"/>
        <v>16.441631691971313</v>
      </c>
      <c r="AS25" s="2">
        <f t="shared" si="29"/>
        <v>0</v>
      </c>
      <c r="AT25" s="2">
        <f t="shared" si="30"/>
        <v>36.265130734151157</v>
      </c>
      <c r="AU25" s="2">
        <f t="shared" si="31"/>
        <v>0</v>
      </c>
      <c r="AV25" s="2">
        <f t="shared" si="32"/>
        <v>0</v>
      </c>
      <c r="AW25" s="2">
        <f t="shared" si="33"/>
        <v>5.5405060843842051</v>
      </c>
      <c r="AX25" s="2">
        <f t="shared" si="34"/>
        <v>23.493184890278481</v>
      </c>
      <c r="AY25" s="2">
        <f t="shared" si="35"/>
        <v>3.8135950970436738</v>
      </c>
      <c r="AZ25" s="2">
        <f t="shared" si="36"/>
        <v>7.9869633164499589</v>
      </c>
      <c r="BA25" s="2">
        <f t="shared" si="37"/>
        <v>3.5977312236261074</v>
      </c>
      <c r="BB25" s="2">
        <f t="shared" si="38"/>
        <v>16.441631691971313</v>
      </c>
      <c r="BC25" s="2">
        <f t="shared" si="39"/>
        <v>0</v>
      </c>
      <c r="BD25" s="2">
        <f t="shared" si="40"/>
        <v>36.265130734151157</v>
      </c>
      <c r="BE25" s="2">
        <f t="shared" si="41"/>
        <v>0</v>
      </c>
      <c r="BF25" s="156">
        <f t="shared" si="42"/>
        <v>0</v>
      </c>
      <c r="BG25" s="155">
        <f t="shared" si="43"/>
        <v>2.7171287252797209</v>
      </c>
      <c r="BH25" s="2">
        <f t="shared" si="44"/>
        <v>11.52133154290687</v>
      </c>
      <c r="BI25" s="2">
        <f t="shared" si="45"/>
        <v>1.8702314602574701</v>
      </c>
      <c r="BJ25" s="2">
        <f t="shared" si="46"/>
        <v>3.9168998507279094</v>
      </c>
      <c r="BK25" s="2">
        <f t="shared" si="47"/>
        <v>1.7643693021296889</v>
      </c>
      <c r="BL25" s="2">
        <f t="shared" si="48"/>
        <v>8.0631677107326798</v>
      </c>
      <c r="BM25" s="2">
        <f t="shared" si="49"/>
        <v>0</v>
      </c>
      <c r="BN25" s="2">
        <f t="shared" si="50"/>
        <v>17.784842565467265</v>
      </c>
      <c r="BO25" s="2">
        <f t="shared" si="51"/>
        <v>0</v>
      </c>
      <c r="BP25" s="2">
        <f t="shared" si="52"/>
        <v>0</v>
      </c>
      <c r="BQ25" s="2">
        <f t="shared" si="53"/>
        <v>2.7171287252797209</v>
      </c>
      <c r="BR25" s="2">
        <f t="shared" si="54"/>
        <v>11.52133154290687</v>
      </c>
      <c r="BS25" s="2">
        <f t="shared" si="55"/>
        <v>1.8702314602574701</v>
      </c>
      <c r="BT25" s="2">
        <f t="shared" si="56"/>
        <v>3.9168998507279094</v>
      </c>
      <c r="BU25" s="2">
        <f t="shared" si="57"/>
        <v>1.7643693021296889</v>
      </c>
      <c r="BV25" s="2">
        <f t="shared" si="58"/>
        <v>8.0631677107326798</v>
      </c>
      <c r="BW25" s="2">
        <f t="shared" si="59"/>
        <v>0</v>
      </c>
      <c r="BX25" s="2">
        <f t="shared" si="60"/>
        <v>17.784842565467265</v>
      </c>
      <c r="BY25" s="2">
        <f t="shared" si="61"/>
        <v>0</v>
      </c>
      <c r="BZ25" s="2">
        <f t="shared" si="62"/>
        <v>0</v>
      </c>
      <c r="CA25" s="2">
        <f t="shared" si="63"/>
        <v>2.7171287252797209</v>
      </c>
      <c r="CB25" s="2">
        <f t="shared" si="64"/>
        <v>11.52133154290687</v>
      </c>
      <c r="CC25" s="2">
        <f t="shared" si="65"/>
        <v>1.8702314602574701</v>
      </c>
      <c r="CD25" s="2">
        <f t="shared" si="66"/>
        <v>3.9168998507279094</v>
      </c>
      <c r="CE25" s="2">
        <f t="shared" si="67"/>
        <v>1.7643693021296889</v>
      </c>
      <c r="CF25" s="2">
        <f t="shared" si="68"/>
        <v>8.0631677107326798</v>
      </c>
      <c r="CG25" s="2">
        <f t="shared" si="69"/>
        <v>0</v>
      </c>
      <c r="CH25" s="2">
        <f t="shared" si="70"/>
        <v>17.784842565467265</v>
      </c>
      <c r="CI25" s="2">
        <f t="shared" si="71"/>
        <v>0</v>
      </c>
      <c r="CJ25" s="156">
        <f t="shared" si="72"/>
        <v>0</v>
      </c>
      <c r="CK25">
        <f t="shared" si="73"/>
        <v>1.6302772351678323</v>
      </c>
      <c r="CL25">
        <f t="shared" si="74"/>
        <v>6.91279892574412</v>
      </c>
      <c r="CM25">
        <f t="shared" si="75"/>
        <v>1.1221388761544819</v>
      </c>
      <c r="CN25">
        <f t="shared" si="76"/>
        <v>2.3501399104367455</v>
      </c>
      <c r="CO25">
        <f t="shared" si="77"/>
        <v>1.0586215812778133</v>
      </c>
      <c r="CP25">
        <f t="shared" si="78"/>
        <v>4.8379006264396072</v>
      </c>
      <c r="CQ25">
        <f t="shared" si="79"/>
        <v>0</v>
      </c>
      <c r="CR25">
        <f t="shared" si="80"/>
        <v>10.670905539280357</v>
      </c>
      <c r="CS25">
        <f t="shared" si="81"/>
        <v>0</v>
      </c>
      <c r="CT25">
        <f t="shared" si="82"/>
        <v>0</v>
      </c>
      <c r="CU25">
        <f t="shared" si="83"/>
        <v>1.6302772351678323</v>
      </c>
      <c r="CV25">
        <f t="shared" si="84"/>
        <v>6.91279892574412</v>
      </c>
      <c r="CW25">
        <f t="shared" si="85"/>
        <v>1.1221388761544819</v>
      </c>
      <c r="CX25">
        <f t="shared" si="86"/>
        <v>2.3501399104367455</v>
      </c>
      <c r="CY25">
        <f t="shared" si="87"/>
        <v>1.0586215812778133</v>
      </c>
      <c r="CZ25">
        <f t="shared" si="88"/>
        <v>4.8379006264396072</v>
      </c>
      <c r="DA25">
        <f t="shared" si="89"/>
        <v>0</v>
      </c>
      <c r="DB25">
        <f t="shared" si="90"/>
        <v>10.670905539280357</v>
      </c>
      <c r="DC25">
        <f t="shared" si="91"/>
        <v>0</v>
      </c>
      <c r="DD25">
        <f t="shared" si="92"/>
        <v>0</v>
      </c>
      <c r="DE25">
        <f t="shared" si="93"/>
        <v>1.6302772351678323</v>
      </c>
      <c r="DF25">
        <f t="shared" si="94"/>
        <v>6.91279892574412</v>
      </c>
      <c r="DG25">
        <f t="shared" si="95"/>
        <v>1.1221388761544819</v>
      </c>
      <c r="DH25">
        <f t="shared" si="96"/>
        <v>2.3501399104367455</v>
      </c>
      <c r="DI25">
        <f t="shared" si="97"/>
        <v>1.0586215812778133</v>
      </c>
      <c r="DJ25">
        <f t="shared" si="98"/>
        <v>4.8379006264396072</v>
      </c>
      <c r="DK25">
        <f t="shared" si="99"/>
        <v>0</v>
      </c>
      <c r="DL25">
        <f t="shared" si="100"/>
        <v>10.670905539280357</v>
      </c>
      <c r="DM25">
        <f t="shared" si="101"/>
        <v>0</v>
      </c>
      <c r="DN25">
        <f t="shared" si="102"/>
        <v>0</v>
      </c>
    </row>
    <row r="26" spans="1:118" x14ac:dyDescent="0.25">
      <c r="A26">
        <v>25</v>
      </c>
      <c r="B26" t="s">
        <v>7</v>
      </c>
      <c r="C26" t="s">
        <v>8</v>
      </c>
      <c r="D26">
        <v>140</v>
      </c>
      <c r="E26" t="s">
        <v>26</v>
      </c>
      <c r="F26">
        <v>7</v>
      </c>
      <c r="G26">
        <v>26759</v>
      </c>
      <c r="J26" s="77">
        <v>130</v>
      </c>
      <c r="K26" s="78" t="s">
        <v>65</v>
      </c>
      <c r="L26" s="34" t="s">
        <v>26</v>
      </c>
      <c r="M26" s="81">
        <f>f_values!G28</f>
        <v>0.49504950495049505</v>
      </c>
      <c r="N26" s="161">
        <f t="shared" si="112"/>
        <v>190.0990099009901</v>
      </c>
      <c r="O26" s="162">
        <f t="shared" si="111"/>
        <v>109.9009900990099</v>
      </c>
      <c r="P26" s="162">
        <f t="shared" si="111"/>
        <v>133.66336633663366</v>
      </c>
      <c r="Q26" s="162">
        <f t="shared" si="111"/>
        <v>53.960396039603957</v>
      </c>
      <c r="R26" s="163">
        <f t="shared" si="111"/>
        <v>0</v>
      </c>
      <c r="S26" s="161">
        <f t="shared" si="113"/>
        <v>4200.4950495049507</v>
      </c>
      <c r="T26" s="162">
        <f t="shared" si="106"/>
        <v>0</v>
      </c>
      <c r="U26" s="162">
        <f t="shared" si="106"/>
        <v>4842.0792079207922</v>
      </c>
      <c r="V26" s="162">
        <f t="shared" si="106"/>
        <v>0</v>
      </c>
      <c r="W26" s="163">
        <f t="shared" si="106"/>
        <v>228.71287128712871</v>
      </c>
      <c r="X26" s="106">
        <f>'Constraint 2'!AJ25</f>
        <v>18.109373363638973</v>
      </c>
      <c r="Y26" s="106">
        <f>'Constraint 2'!AK25</f>
        <v>96.100764791880778</v>
      </c>
      <c r="Z26" s="164">
        <f>'Constraint 2'!AL25</f>
        <v>21.381169165553409</v>
      </c>
      <c r="AA26" s="35">
        <f>'Constraint 2'!AN25</f>
        <v>9.0546866818194864</v>
      </c>
      <c r="AB26" s="157">
        <f>'Constraint 2'!AP25</f>
        <v>5.432812009091692</v>
      </c>
      <c r="AC26" s="155">
        <f t="shared" si="13"/>
        <v>9.3725673054480687</v>
      </c>
      <c r="AD26" s="2">
        <f t="shared" si="14"/>
        <v>5.4185154734621648</v>
      </c>
      <c r="AE26" s="2">
        <f t="shared" si="15"/>
        <v>6.5900863866431729</v>
      </c>
      <c r="AF26" s="2">
        <f t="shared" si="16"/>
        <v>2.6604422820152069</v>
      </c>
      <c r="AG26" s="2">
        <f t="shared" si="17"/>
        <v>0</v>
      </c>
      <c r="AH26" s="2">
        <f t="shared" si="18"/>
        <v>207.09956663210122</v>
      </c>
      <c r="AI26" s="2">
        <f t="shared" si="19"/>
        <v>0</v>
      </c>
      <c r="AJ26" s="2">
        <f t="shared" si="20"/>
        <v>238.73198128798845</v>
      </c>
      <c r="AK26" s="2">
        <f t="shared" si="21"/>
        <v>0</v>
      </c>
      <c r="AL26" s="2">
        <f t="shared" si="22"/>
        <v>11.276370039367206</v>
      </c>
      <c r="AM26" s="2">
        <f t="shared" si="23"/>
        <v>9.3725673054480687</v>
      </c>
      <c r="AN26" s="2">
        <f t="shared" si="24"/>
        <v>5.4185154734621648</v>
      </c>
      <c r="AO26" s="2">
        <f t="shared" si="25"/>
        <v>6.5900863866431729</v>
      </c>
      <c r="AP26" s="2">
        <f t="shared" si="26"/>
        <v>2.6604422820152069</v>
      </c>
      <c r="AQ26" s="2">
        <f t="shared" si="27"/>
        <v>0</v>
      </c>
      <c r="AR26" s="2">
        <f t="shared" si="28"/>
        <v>207.09956663210122</v>
      </c>
      <c r="AS26" s="2">
        <f t="shared" si="29"/>
        <v>0</v>
      </c>
      <c r="AT26" s="2">
        <f t="shared" si="30"/>
        <v>238.73198128798845</v>
      </c>
      <c r="AU26" s="2">
        <f t="shared" si="31"/>
        <v>0</v>
      </c>
      <c r="AV26" s="2">
        <f t="shared" si="32"/>
        <v>11.276370039367206</v>
      </c>
      <c r="AW26" s="2">
        <f t="shared" si="33"/>
        <v>9.3725673054480687</v>
      </c>
      <c r="AX26" s="2">
        <f t="shared" si="34"/>
        <v>5.4185154734621648</v>
      </c>
      <c r="AY26" s="2">
        <f t="shared" si="35"/>
        <v>6.5900863866431729</v>
      </c>
      <c r="AZ26" s="2">
        <f t="shared" si="36"/>
        <v>2.6604422820152069</v>
      </c>
      <c r="BA26" s="2">
        <f t="shared" si="37"/>
        <v>0</v>
      </c>
      <c r="BB26" s="2">
        <f t="shared" si="38"/>
        <v>207.09956663210122</v>
      </c>
      <c r="BC26" s="2">
        <f t="shared" si="39"/>
        <v>0</v>
      </c>
      <c r="BD26" s="2">
        <f t="shared" si="40"/>
        <v>238.73198128798845</v>
      </c>
      <c r="BE26" s="2">
        <f t="shared" si="41"/>
        <v>0</v>
      </c>
      <c r="BF26" s="156">
        <f t="shared" si="42"/>
        <v>11.276370039367206</v>
      </c>
      <c r="BG26" s="155">
        <f t="shared" si="43"/>
        <v>3.9691777235373085</v>
      </c>
      <c r="BH26" s="2">
        <f t="shared" si="44"/>
        <v>2.2946808714200064</v>
      </c>
      <c r="BI26" s="2">
        <f t="shared" si="45"/>
        <v>2.7908280868621698</v>
      </c>
      <c r="BJ26" s="2">
        <f t="shared" si="46"/>
        <v>1.1266676350665796</v>
      </c>
      <c r="BK26" s="2">
        <f t="shared" si="47"/>
        <v>0</v>
      </c>
      <c r="BL26" s="2">
        <f t="shared" si="48"/>
        <v>87.704356729724125</v>
      </c>
      <c r="BM26" s="2">
        <f t="shared" si="49"/>
        <v>0</v>
      </c>
      <c r="BN26" s="2">
        <f t="shared" si="50"/>
        <v>101.10033154666255</v>
      </c>
      <c r="BO26" s="2">
        <f t="shared" si="51"/>
        <v>0</v>
      </c>
      <c r="BP26" s="2">
        <f t="shared" si="52"/>
        <v>4.7754169486308244</v>
      </c>
      <c r="BQ26" s="2">
        <f t="shared" si="53"/>
        <v>3.9691777235373085</v>
      </c>
      <c r="BR26" s="2">
        <f t="shared" si="54"/>
        <v>2.2946808714200064</v>
      </c>
      <c r="BS26" s="2">
        <f t="shared" si="55"/>
        <v>2.7908280868621698</v>
      </c>
      <c r="BT26" s="2">
        <f t="shared" si="56"/>
        <v>1.1266676350665796</v>
      </c>
      <c r="BU26" s="2">
        <f t="shared" si="57"/>
        <v>0</v>
      </c>
      <c r="BV26" s="2">
        <f t="shared" si="58"/>
        <v>87.704356729724125</v>
      </c>
      <c r="BW26" s="2">
        <f t="shared" si="59"/>
        <v>0</v>
      </c>
      <c r="BX26" s="2">
        <f t="shared" si="60"/>
        <v>101.10033154666255</v>
      </c>
      <c r="BY26" s="2">
        <f t="shared" si="61"/>
        <v>0</v>
      </c>
      <c r="BZ26" s="2">
        <f t="shared" si="62"/>
        <v>4.7754169486308244</v>
      </c>
      <c r="CA26" s="2">
        <f t="shared" si="63"/>
        <v>3.9691777235373085</v>
      </c>
      <c r="CB26" s="2">
        <f t="shared" si="64"/>
        <v>2.2946808714200064</v>
      </c>
      <c r="CC26" s="2">
        <f t="shared" si="65"/>
        <v>2.7908280868621698</v>
      </c>
      <c r="CD26" s="2">
        <f t="shared" si="66"/>
        <v>1.1266676350665796</v>
      </c>
      <c r="CE26" s="2">
        <f t="shared" si="67"/>
        <v>0</v>
      </c>
      <c r="CF26" s="2">
        <f t="shared" si="68"/>
        <v>87.704356729724125</v>
      </c>
      <c r="CG26" s="2">
        <f t="shared" si="69"/>
        <v>0</v>
      </c>
      <c r="CH26" s="2">
        <f t="shared" si="70"/>
        <v>101.10033154666255</v>
      </c>
      <c r="CI26" s="2">
        <f t="shared" si="71"/>
        <v>0</v>
      </c>
      <c r="CJ26" s="156">
        <f t="shared" si="72"/>
        <v>4.7754169486308244</v>
      </c>
      <c r="CK26">
        <f t="shared" si="73"/>
        <v>2.3815066341223856</v>
      </c>
      <c r="CL26">
        <f t="shared" si="74"/>
        <v>1.3768085228520039</v>
      </c>
      <c r="CM26">
        <f t="shared" si="75"/>
        <v>1.6744968521173023</v>
      </c>
      <c r="CN26">
        <f t="shared" si="76"/>
        <v>0.67600058103994787</v>
      </c>
      <c r="CO26">
        <f t="shared" si="77"/>
        <v>0</v>
      </c>
      <c r="CP26">
        <f t="shared" si="78"/>
        <v>52.622614037834481</v>
      </c>
      <c r="CQ26">
        <f t="shared" si="79"/>
        <v>0</v>
      </c>
      <c r="CR26">
        <f t="shared" si="80"/>
        <v>60.660198927997527</v>
      </c>
      <c r="CS26">
        <f t="shared" si="81"/>
        <v>0</v>
      </c>
      <c r="CT26">
        <f t="shared" si="82"/>
        <v>2.8652501691784948</v>
      </c>
      <c r="CU26">
        <f t="shared" si="83"/>
        <v>2.3815066341223856</v>
      </c>
      <c r="CV26">
        <f t="shared" si="84"/>
        <v>1.3768085228520039</v>
      </c>
      <c r="CW26">
        <f t="shared" si="85"/>
        <v>1.6744968521173023</v>
      </c>
      <c r="CX26">
        <f t="shared" si="86"/>
        <v>0.67600058103994787</v>
      </c>
      <c r="CY26">
        <f t="shared" si="87"/>
        <v>0</v>
      </c>
      <c r="CZ26">
        <f t="shared" si="88"/>
        <v>52.622614037834481</v>
      </c>
      <c r="DA26">
        <f t="shared" si="89"/>
        <v>0</v>
      </c>
      <c r="DB26">
        <f t="shared" si="90"/>
        <v>60.660198927997527</v>
      </c>
      <c r="DC26">
        <f t="shared" si="91"/>
        <v>0</v>
      </c>
      <c r="DD26">
        <f t="shared" si="92"/>
        <v>2.8652501691784948</v>
      </c>
      <c r="DE26">
        <f t="shared" si="93"/>
        <v>2.3815066341223856</v>
      </c>
      <c r="DF26">
        <f t="shared" si="94"/>
        <v>1.3768085228520039</v>
      </c>
      <c r="DG26">
        <f t="shared" si="95"/>
        <v>1.6744968521173023</v>
      </c>
      <c r="DH26">
        <f t="shared" si="96"/>
        <v>0.67600058103994787</v>
      </c>
      <c r="DI26">
        <f t="shared" si="97"/>
        <v>0</v>
      </c>
      <c r="DJ26">
        <f t="shared" si="98"/>
        <v>52.622614037834481</v>
      </c>
      <c r="DK26">
        <f t="shared" si="99"/>
        <v>0</v>
      </c>
      <c r="DL26">
        <f t="shared" si="100"/>
        <v>60.660198927997527</v>
      </c>
      <c r="DM26">
        <f t="shared" si="101"/>
        <v>0</v>
      </c>
      <c r="DN26">
        <f t="shared" si="102"/>
        <v>2.8652501691784948</v>
      </c>
    </row>
    <row r="27" spans="1:118" x14ac:dyDescent="0.25">
      <c r="A27">
        <v>26</v>
      </c>
      <c r="B27" t="s">
        <v>7</v>
      </c>
      <c r="C27" t="s">
        <v>8</v>
      </c>
      <c r="D27">
        <v>140</v>
      </c>
      <c r="E27" t="s">
        <v>27</v>
      </c>
      <c r="F27">
        <v>2</v>
      </c>
      <c r="G27">
        <v>4089</v>
      </c>
      <c r="J27" s="77">
        <v>130</v>
      </c>
      <c r="K27" s="78" t="s">
        <v>67</v>
      </c>
      <c r="L27" s="34" t="s">
        <v>27</v>
      </c>
      <c r="M27" s="81">
        <f>f_values!G29</f>
        <v>0.5</v>
      </c>
      <c r="N27" s="161">
        <f t="shared" si="112"/>
        <v>29379.5</v>
      </c>
      <c r="O27" s="162">
        <f t="shared" si="111"/>
        <v>814</v>
      </c>
      <c r="P27" s="162">
        <f t="shared" si="111"/>
        <v>1168</v>
      </c>
      <c r="Q27" s="162">
        <f t="shared" si="111"/>
        <v>135</v>
      </c>
      <c r="R27" s="163">
        <f t="shared" si="111"/>
        <v>0</v>
      </c>
      <c r="S27" s="161">
        <f t="shared" si="113"/>
        <v>976.5</v>
      </c>
      <c r="T27" s="162">
        <f t="shared" si="106"/>
        <v>0</v>
      </c>
      <c r="U27" s="162">
        <f t="shared" si="106"/>
        <v>1018</v>
      </c>
      <c r="V27" s="162">
        <f t="shared" si="106"/>
        <v>159</v>
      </c>
      <c r="W27" s="163">
        <f t="shared" si="106"/>
        <v>0</v>
      </c>
      <c r="X27" s="106">
        <f>'Constraint 2'!AJ26</f>
        <v>22.224330011695436</v>
      </c>
      <c r="Y27" s="106">
        <f>'Constraint 2'!AK26</f>
        <v>82.855406873325393</v>
      </c>
      <c r="Z27" s="164">
        <f>'Constraint 2'!AL26</f>
        <v>22.731355194934572</v>
      </c>
      <c r="AA27" s="35">
        <f>'Constraint 2'!AN26</f>
        <v>11.112165005847718</v>
      </c>
      <c r="AB27" s="157">
        <f>'Constraint 2'!AP26</f>
        <v>6.6672990035086306</v>
      </c>
      <c r="AC27" s="155">
        <f t="shared" si="13"/>
        <v>1524.7393834465304</v>
      </c>
      <c r="AD27" s="2">
        <f t="shared" si="14"/>
        <v>42.245029974147812</v>
      </c>
      <c r="AE27" s="2">
        <f t="shared" si="15"/>
        <v>60.61694718649219</v>
      </c>
      <c r="AF27" s="2">
        <f t="shared" si="16"/>
        <v>7.006239614877094</v>
      </c>
      <c r="AG27" s="2">
        <f t="shared" si="17"/>
        <v>0</v>
      </c>
      <c r="AH27" s="2">
        <f t="shared" si="18"/>
        <v>50.678466547610981</v>
      </c>
      <c r="AI27" s="2">
        <f t="shared" si="19"/>
        <v>0</v>
      </c>
      <c r="AJ27" s="2">
        <f t="shared" si="20"/>
        <v>52.832236503295427</v>
      </c>
      <c r="AK27" s="2">
        <f t="shared" si="21"/>
        <v>8.2517933241885775</v>
      </c>
      <c r="AL27" s="2">
        <f t="shared" si="22"/>
        <v>0</v>
      </c>
      <c r="AM27" s="2">
        <f t="shared" si="23"/>
        <v>1524.7393834465304</v>
      </c>
      <c r="AN27" s="2">
        <f t="shared" si="24"/>
        <v>42.245029974147812</v>
      </c>
      <c r="AO27" s="2">
        <f t="shared" si="25"/>
        <v>60.61694718649219</v>
      </c>
      <c r="AP27" s="2">
        <f t="shared" si="26"/>
        <v>7.006239614877094</v>
      </c>
      <c r="AQ27" s="2">
        <f t="shared" si="27"/>
        <v>0</v>
      </c>
      <c r="AR27" s="2">
        <f t="shared" si="28"/>
        <v>50.678466547610981</v>
      </c>
      <c r="AS27" s="2">
        <f t="shared" si="29"/>
        <v>0</v>
      </c>
      <c r="AT27" s="2">
        <f t="shared" si="30"/>
        <v>52.832236503295427</v>
      </c>
      <c r="AU27" s="2">
        <f t="shared" si="31"/>
        <v>8.2517933241885775</v>
      </c>
      <c r="AV27" s="2">
        <f t="shared" si="32"/>
        <v>0</v>
      </c>
      <c r="AW27" s="2">
        <f t="shared" si="33"/>
        <v>1524.7393834465304</v>
      </c>
      <c r="AX27" s="2">
        <f t="shared" si="34"/>
        <v>42.245029974147812</v>
      </c>
      <c r="AY27" s="2">
        <f t="shared" si="35"/>
        <v>60.61694718649219</v>
      </c>
      <c r="AZ27" s="2">
        <f t="shared" si="36"/>
        <v>7.006239614877094</v>
      </c>
      <c r="BA27" s="2">
        <f t="shared" si="37"/>
        <v>0</v>
      </c>
      <c r="BB27" s="2">
        <f t="shared" si="38"/>
        <v>50.678466547610981</v>
      </c>
      <c r="BC27" s="2">
        <f t="shared" si="39"/>
        <v>0</v>
      </c>
      <c r="BD27" s="2">
        <f t="shared" si="40"/>
        <v>52.832236503295427</v>
      </c>
      <c r="BE27" s="2">
        <f t="shared" si="41"/>
        <v>8.2517933241885775</v>
      </c>
      <c r="BF27" s="156">
        <f t="shared" si="42"/>
        <v>0</v>
      </c>
      <c r="BG27" s="155">
        <f t="shared" si="43"/>
        <v>745.36495842306624</v>
      </c>
      <c r="BH27" s="2">
        <f t="shared" si="44"/>
        <v>20.651375147853976</v>
      </c>
      <c r="BI27" s="2">
        <f t="shared" si="45"/>
        <v>29.632440015593914</v>
      </c>
      <c r="BJ27" s="2">
        <f t="shared" si="46"/>
        <v>3.4249823648160778</v>
      </c>
      <c r="BK27" s="2">
        <f t="shared" si="47"/>
        <v>0</v>
      </c>
      <c r="BL27" s="2">
        <f t="shared" si="48"/>
        <v>24.774039105502961</v>
      </c>
      <c r="BM27" s="2">
        <f t="shared" si="49"/>
        <v>0</v>
      </c>
      <c r="BN27" s="2">
        <f t="shared" si="50"/>
        <v>25.826904054687162</v>
      </c>
      <c r="BO27" s="2">
        <f t="shared" si="51"/>
        <v>4.0338681185611582</v>
      </c>
      <c r="BP27" s="2">
        <f t="shared" si="52"/>
        <v>0</v>
      </c>
      <c r="BQ27" s="2">
        <f t="shared" si="53"/>
        <v>745.36495842306624</v>
      </c>
      <c r="BR27" s="2">
        <f t="shared" si="54"/>
        <v>20.651375147853976</v>
      </c>
      <c r="BS27" s="2">
        <f t="shared" si="55"/>
        <v>29.632440015593914</v>
      </c>
      <c r="BT27" s="2">
        <f t="shared" si="56"/>
        <v>3.4249823648160778</v>
      </c>
      <c r="BU27" s="2">
        <f t="shared" si="57"/>
        <v>0</v>
      </c>
      <c r="BV27" s="2">
        <f t="shared" si="58"/>
        <v>24.774039105502961</v>
      </c>
      <c r="BW27" s="2">
        <f t="shared" si="59"/>
        <v>0</v>
      </c>
      <c r="BX27" s="2">
        <f t="shared" si="60"/>
        <v>25.826904054687162</v>
      </c>
      <c r="BY27" s="2">
        <f t="shared" si="61"/>
        <v>4.0338681185611582</v>
      </c>
      <c r="BZ27" s="2">
        <f t="shared" si="62"/>
        <v>0</v>
      </c>
      <c r="CA27" s="2">
        <f t="shared" si="63"/>
        <v>745.36495842306624</v>
      </c>
      <c r="CB27" s="2">
        <f t="shared" si="64"/>
        <v>20.651375147853976</v>
      </c>
      <c r="CC27" s="2">
        <f t="shared" si="65"/>
        <v>29.632440015593914</v>
      </c>
      <c r="CD27" s="2">
        <f t="shared" si="66"/>
        <v>3.4249823648160778</v>
      </c>
      <c r="CE27" s="2">
        <f t="shared" si="67"/>
        <v>0</v>
      </c>
      <c r="CF27" s="2">
        <f t="shared" si="68"/>
        <v>24.774039105502961</v>
      </c>
      <c r="CG27" s="2">
        <f t="shared" si="69"/>
        <v>0</v>
      </c>
      <c r="CH27" s="2">
        <f t="shared" si="70"/>
        <v>25.826904054687162</v>
      </c>
      <c r="CI27" s="2">
        <f t="shared" si="71"/>
        <v>4.0338681185611582</v>
      </c>
      <c r="CJ27" s="156">
        <f t="shared" si="72"/>
        <v>0</v>
      </c>
      <c r="CK27">
        <f t="shared" si="73"/>
        <v>447.21897505383976</v>
      </c>
      <c r="CL27">
        <f t="shared" si="74"/>
        <v>12.390825088712386</v>
      </c>
      <c r="CM27">
        <f t="shared" si="75"/>
        <v>17.779464009356349</v>
      </c>
      <c r="CN27">
        <f t="shared" si="76"/>
        <v>2.0549894188896465</v>
      </c>
      <c r="CO27">
        <f t="shared" si="77"/>
        <v>0</v>
      </c>
      <c r="CP27">
        <f t="shared" si="78"/>
        <v>14.864423463301776</v>
      </c>
      <c r="CQ27">
        <f t="shared" si="79"/>
        <v>0</v>
      </c>
      <c r="CR27">
        <f t="shared" si="80"/>
        <v>15.496142432812297</v>
      </c>
      <c r="CS27">
        <f t="shared" si="81"/>
        <v>2.4203208711366946</v>
      </c>
      <c r="CT27">
        <f t="shared" si="82"/>
        <v>0</v>
      </c>
      <c r="CU27">
        <f t="shared" si="83"/>
        <v>447.21897505383976</v>
      </c>
      <c r="CV27">
        <f t="shared" si="84"/>
        <v>12.390825088712386</v>
      </c>
      <c r="CW27">
        <f t="shared" si="85"/>
        <v>17.779464009356349</v>
      </c>
      <c r="CX27">
        <f t="shared" si="86"/>
        <v>2.0549894188896465</v>
      </c>
      <c r="CY27">
        <f t="shared" si="87"/>
        <v>0</v>
      </c>
      <c r="CZ27">
        <f t="shared" si="88"/>
        <v>14.864423463301776</v>
      </c>
      <c r="DA27">
        <f t="shared" si="89"/>
        <v>0</v>
      </c>
      <c r="DB27">
        <f t="shared" si="90"/>
        <v>15.496142432812297</v>
      </c>
      <c r="DC27">
        <f t="shared" si="91"/>
        <v>2.4203208711366946</v>
      </c>
      <c r="DD27">
        <f t="shared" si="92"/>
        <v>0</v>
      </c>
      <c r="DE27">
        <f t="shared" si="93"/>
        <v>447.21897505383976</v>
      </c>
      <c r="DF27">
        <f t="shared" si="94"/>
        <v>12.390825088712386</v>
      </c>
      <c r="DG27">
        <f t="shared" si="95"/>
        <v>17.779464009356349</v>
      </c>
      <c r="DH27">
        <f t="shared" si="96"/>
        <v>2.0549894188896465</v>
      </c>
      <c r="DI27">
        <f t="shared" si="97"/>
        <v>0</v>
      </c>
      <c r="DJ27">
        <f t="shared" si="98"/>
        <v>14.864423463301776</v>
      </c>
      <c r="DK27">
        <f t="shared" si="99"/>
        <v>0</v>
      </c>
      <c r="DL27">
        <f t="shared" si="100"/>
        <v>15.496142432812297</v>
      </c>
      <c r="DM27">
        <f t="shared" si="101"/>
        <v>2.4203208711366946</v>
      </c>
      <c r="DN27">
        <f t="shared" si="102"/>
        <v>0</v>
      </c>
    </row>
    <row r="28" spans="1:118" x14ac:dyDescent="0.25">
      <c r="A28">
        <v>27</v>
      </c>
      <c r="B28" t="s">
        <v>7</v>
      </c>
      <c r="C28" t="s">
        <v>8</v>
      </c>
      <c r="D28">
        <v>140</v>
      </c>
      <c r="E28" t="s">
        <v>28</v>
      </c>
      <c r="F28">
        <v>24</v>
      </c>
      <c r="G28">
        <v>21043</v>
      </c>
      <c r="J28" s="77">
        <v>130</v>
      </c>
      <c r="K28" s="78" t="s">
        <v>69</v>
      </c>
      <c r="L28" s="34" t="s">
        <v>28</v>
      </c>
      <c r="M28" s="81">
        <f>f_values!G30</f>
        <v>0.43</v>
      </c>
      <c r="N28" s="161">
        <f t="shared" si="112"/>
        <v>685.42</v>
      </c>
      <c r="O28" s="162">
        <f t="shared" si="111"/>
        <v>287.24</v>
      </c>
      <c r="P28" s="162">
        <f t="shared" si="111"/>
        <v>875.91</v>
      </c>
      <c r="Q28" s="162">
        <f t="shared" si="111"/>
        <v>196.51</v>
      </c>
      <c r="R28" s="163">
        <f t="shared" si="111"/>
        <v>458.81</v>
      </c>
      <c r="S28" s="161">
        <f t="shared" si="113"/>
        <v>5522.92</v>
      </c>
      <c r="T28" s="162">
        <f t="shared" si="106"/>
        <v>367.65</v>
      </c>
      <c r="U28" s="162">
        <f t="shared" si="106"/>
        <v>4349.0199999999995</v>
      </c>
      <c r="V28" s="162">
        <f t="shared" si="106"/>
        <v>463.54</v>
      </c>
      <c r="W28" s="163">
        <f t="shared" si="106"/>
        <v>7393.8499999999995</v>
      </c>
      <c r="X28" s="106">
        <f>'Constraint 2'!AJ27</f>
        <v>29.92664090289631</v>
      </c>
      <c r="Y28" s="106">
        <f>'Constraint 2'!AK27</f>
        <v>67.892968002674351</v>
      </c>
      <c r="Z28" s="164">
        <f>'Constraint 2'!AL27</f>
        <v>26.241613387150039</v>
      </c>
      <c r="AA28" s="35">
        <f>'Constraint 2'!AN27</f>
        <v>14.963320451448155</v>
      </c>
      <c r="AB28" s="157">
        <f>'Constraint 2'!AP27</f>
        <v>8.9779922708688922</v>
      </c>
      <c r="AC28" s="155">
        <f t="shared" si="13"/>
        <v>47.750150387120044</v>
      </c>
      <c r="AD28" s="2">
        <f t="shared" si="14"/>
        <v>20.010728016685189</v>
      </c>
      <c r="AE28" s="2">
        <f t="shared" si="15"/>
        <v>61.020737979023544</v>
      </c>
      <c r="AF28" s="2">
        <f t="shared" si="16"/>
        <v>13.689974107223252</v>
      </c>
      <c r="AG28" s="2">
        <f t="shared" si="17"/>
        <v>31.963243703298048</v>
      </c>
      <c r="AH28" s="2">
        <f t="shared" si="18"/>
        <v>384.75717162620447</v>
      </c>
      <c r="AI28" s="2">
        <f t="shared" si="19"/>
        <v>25.612533614170413</v>
      </c>
      <c r="AJ28" s="2">
        <f t="shared" si="20"/>
        <v>302.97680113885326</v>
      </c>
      <c r="AK28" s="2">
        <f t="shared" si="21"/>
        <v>32.29276167962071</v>
      </c>
      <c r="AL28" s="2">
        <f t="shared" si="22"/>
        <v>515.09650935164939</v>
      </c>
      <c r="AM28" s="2">
        <f t="shared" si="23"/>
        <v>47.750150387120044</v>
      </c>
      <c r="AN28" s="2">
        <f t="shared" si="24"/>
        <v>20.010728016685189</v>
      </c>
      <c r="AO28" s="2">
        <f t="shared" si="25"/>
        <v>61.020737979023544</v>
      </c>
      <c r="AP28" s="2">
        <f t="shared" si="26"/>
        <v>13.689974107223252</v>
      </c>
      <c r="AQ28" s="2">
        <f t="shared" si="27"/>
        <v>31.963243703298048</v>
      </c>
      <c r="AR28" s="2">
        <f t="shared" si="28"/>
        <v>384.75717162620447</v>
      </c>
      <c r="AS28" s="2">
        <f t="shared" si="29"/>
        <v>25.612533614170413</v>
      </c>
      <c r="AT28" s="2">
        <f t="shared" si="30"/>
        <v>302.97680113885326</v>
      </c>
      <c r="AU28" s="2">
        <f t="shared" si="31"/>
        <v>32.29276167962071</v>
      </c>
      <c r="AV28" s="2">
        <f t="shared" si="32"/>
        <v>515.09650935164939</v>
      </c>
      <c r="AW28" s="2">
        <f t="shared" si="33"/>
        <v>47.750150387120044</v>
      </c>
      <c r="AX28" s="2">
        <f t="shared" si="34"/>
        <v>20.010728016685189</v>
      </c>
      <c r="AY28" s="2">
        <f t="shared" si="35"/>
        <v>61.020737979023544</v>
      </c>
      <c r="AZ28" s="2">
        <f t="shared" si="36"/>
        <v>13.689974107223252</v>
      </c>
      <c r="BA28" s="2">
        <f t="shared" si="37"/>
        <v>31.963243703298048</v>
      </c>
      <c r="BB28" s="2">
        <f t="shared" si="38"/>
        <v>384.75717162620447</v>
      </c>
      <c r="BC28" s="2">
        <f t="shared" si="39"/>
        <v>25.612533614170413</v>
      </c>
      <c r="BD28" s="2">
        <f t="shared" si="40"/>
        <v>302.97680113885326</v>
      </c>
      <c r="BE28" s="2">
        <f t="shared" si="41"/>
        <v>32.29276167962071</v>
      </c>
      <c r="BF28" s="156">
        <f t="shared" si="42"/>
        <v>515.09650935164939</v>
      </c>
      <c r="BG28" s="155">
        <f t="shared" si="43"/>
        <v>27.227777168502687</v>
      </c>
      <c r="BH28" s="2">
        <f t="shared" si="44"/>
        <v>11.41038591503124</v>
      </c>
      <c r="BI28" s="2">
        <f t="shared" si="45"/>
        <v>34.794844474429098</v>
      </c>
      <c r="BJ28" s="2">
        <f t="shared" si="46"/>
        <v>7.8062071304929299</v>
      </c>
      <c r="BK28" s="2">
        <f t="shared" si="47"/>
        <v>18.225870915177147</v>
      </c>
      <c r="BL28" s="2">
        <f t="shared" si="48"/>
        <v>219.3937076237444</v>
      </c>
      <c r="BM28" s="2">
        <f t="shared" si="49"/>
        <v>14.604610714598369</v>
      </c>
      <c r="BN28" s="2">
        <f t="shared" si="50"/>
        <v>172.76144183327239</v>
      </c>
      <c r="BO28" s="2">
        <f t="shared" si="51"/>
        <v>18.413766491622273</v>
      </c>
      <c r="BP28" s="2">
        <f t="shared" si="52"/>
        <v>293.71494881581168</v>
      </c>
      <c r="BQ28" s="2">
        <f t="shared" si="53"/>
        <v>27.227777168502687</v>
      </c>
      <c r="BR28" s="2">
        <f t="shared" si="54"/>
        <v>11.41038591503124</v>
      </c>
      <c r="BS28" s="2">
        <f t="shared" si="55"/>
        <v>34.794844474429098</v>
      </c>
      <c r="BT28" s="2">
        <f t="shared" si="56"/>
        <v>7.8062071304929299</v>
      </c>
      <c r="BU28" s="2">
        <f t="shared" si="57"/>
        <v>18.225870915177147</v>
      </c>
      <c r="BV28" s="2">
        <f t="shared" si="58"/>
        <v>219.3937076237444</v>
      </c>
      <c r="BW28" s="2">
        <f t="shared" si="59"/>
        <v>14.604610714598369</v>
      </c>
      <c r="BX28" s="2">
        <f t="shared" si="60"/>
        <v>172.76144183327239</v>
      </c>
      <c r="BY28" s="2">
        <f t="shared" si="61"/>
        <v>18.413766491622273</v>
      </c>
      <c r="BZ28" s="2">
        <f t="shared" si="62"/>
        <v>293.71494881581168</v>
      </c>
      <c r="CA28" s="2">
        <f t="shared" si="63"/>
        <v>27.227777168502687</v>
      </c>
      <c r="CB28" s="2">
        <f t="shared" si="64"/>
        <v>11.41038591503124</v>
      </c>
      <c r="CC28" s="2">
        <f t="shared" si="65"/>
        <v>34.794844474429098</v>
      </c>
      <c r="CD28" s="2">
        <f t="shared" si="66"/>
        <v>7.8062071304929299</v>
      </c>
      <c r="CE28" s="2">
        <f t="shared" si="67"/>
        <v>18.225870915177147</v>
      </c>
      <c r="CF28" s="2">
        <f t="shared" si="68"/>
        <v>219.3937076237444</v>
      </c>
      <c r="CG28" s="2">
        <f t="shared" si="69"/>
        <v>14.604610714598369</v>
      </c>
      <c r="CH28" s="2">
        <f t="shared" si="70"/>
        <v>172.76144183327239</v>
      </c>
      <c r="CI28" s="2">
        <f t="shared" si="71"/>
        <v>18.413766491622273</v>
      </c>
      <c r="CJ28" s="156">
        <f t="shared" si="72"/>
        <v>293.71494881581168</v>
      </c>
      <c r="CK28">
        <f t="shared" si="73"/>
        <v>16.336666301101612</v>
      </c>
      <c r="CL28">
        <f t="shared" si="74"/>
        <v>6.8462315490187446</v>
      </c>
      <c r="CM28">
        <f t="shared" si="75"/>
        <v>20.876906684657456</v>
      </c>
      <c r="CN28">
        <f t="shared" si="76"/>
        <v>4.6837242782957578</v>
      </c>
      <c r="CO28">
        <f t="shared" si="77"/>
        <v>10.935522549106288</v>
      </c>
      <c r="CP28">
        <f t="shared" si="78"/>
        <v>131.63622457424663</v>
      </c>
      <c r="CQ28">
        <f t="shared" si="79"/>
        <v>8.7627664287590203</v>
      </c>
      <c r="CR28">
        <f t="shared" si="80"/>
        <v>103.65686509996343</v>
      </c>
      <c r="CS28">
        <f t="shared" si="81"/>
        <v>11.048259894973363</v>
      </c>
      <c r="CT28">
        <f t="shared" si="82"/>
        <v>176.22896928948697</v>
      </c>
      <c r="CU28">
        <f t="shared" si="83"/>
        <v>16.336666301101612</v>
      </c>
      <c r="CV28">
        <f t="shared" si="84"/>
        <v>6.8462315490187446</v>
      </c>
      <c r="CW28">
        <f t="shared" si="85"/>
        <v>20.876906684657456</v>
      </c>
      <c r="CX28">
        <f t="shared" si="86"/>
        <v>4.6837242782957578</v>
      </c>
      <c r="CY28">
        <f t="shared" si="87"/>
        <v>10.935522549106288</v>
      </c>
      <c r="CZ28">
        <f t="shared" si="88"/>
        <v>131.63622457424663</v>
      </c>
      <c r="DA28">
        <f t="shared" si="89"/>
        <v>8.7627664287590203</v>
      </c>
      <c r="DB28">
        <f t="shared" si="90"/>
        <v>103.65686509996343</v>
      </c>
      <c r="DC28">
        <f t="shared" si="91"/>
        <v>11.048259894973363</v>
      </c>
      <c r="DD28">
        <f t="shared" si="92"/>
        <v>176.22896928948697</v>
      </c>
      <c r="DE28">
        <f t="shared" si="93"/>
        <v>16.336666301101612</v>
      </c>
      <c r="DF28">
        <f t="shared" si="94"/>
        <v>6.8462315490187446</v>
      </c>
      <c r="DG28">
        <f t="shared" si="95"/>
        <v>20.876906684657456</v>
      </c>
      <c r="DH28">
        <f t="shared" si="96"/>
        <v>4.6837242782957578</v>
      </c>
      <c r="DI28">
        <f t="shared" si="97"/>
        <v>10.935522549106288</v>
      </c>
      <c r="DJ28">
        <f t="shared" si="98"/>
        <v>131.63622457424663</v>
      </c>
      <c r="DK28">
        <f t="shared" si="99"/>
        <v>8.7627664287590203</v>
      </c>
      <c r="DL28">
        <f t="shared" si="100"/>
        <v>103.65686509996343</v>
      </c>
      <c r="DM28">
        <f t="shared" si="101"/>
        <v>11.048259894973363</v>
      </c>
      <c r="DN28">
        <f t="shared" si="102"/>
        <v>176.22896928948697</v>
      </c>
    </row>
    <row r="29" spans="1:118" x14ac:dyDescent="0.25">
      <c r="A29">
        <v>28</v>
      </c>
      <c r="B29" t="s">
        <v>7</v>
      </c>
      <c r="C29" t="s">
        <v>8</v>
      </c>
      <c r="D29">
        <v>140</v>
      </c>
      <c r="E29" t="s">
        <v>29</v>
      </c>
      <c r="F29">
        <v>20</v>
      </c>
      <c r="G29">
        <v>32369</v>
      </c>
      <c r="J29" s="77">
        <v>130</v>
      </c>
      <c r="K29" s="78" t="s">
        <v>71</v>
      </c>
      <c r="L29" s="34" t="s">
        <v>29</v>
      </c>
      <c r="M29" s="81">
        <f>f_values!G31</f>
        <v>0.2857142857142857</v>
      </c>
      <c r="N29" s="161">
        <f t="shared" si="112"/>
        <v>645.71428571428567</v>
      </c>
      <c r="O29" s="162">
        <f t="shared" si="111"/>
        <v>505.71428571428567</v>
      </c>
      <c r="P29" s="162">
        <f t="shared" si="111"/>
        <v>2764.2857142857142</v>
      </c>
      <c r="Q29" s="162">
        <f t="shared" si="111"/>
        <v>4018.5714285714284</v>
      </c>
      <c r="R29" s="163">
        <f t="shared" si="111"/>
        <v>4810</v>
      </c>
      <c r="S29" s="161">
        <f t="shared" si="113"/>
        <v>2199.7142857142858</v>
      </c>
      <c r="T29" s="162">
        <f t="shared" si="113"/>
        <v>0</v>
      </c>
      <c r="U29" s="162">
        <f t="shared" si="113"/>
        <v>7603.4285714285706</v>
      </c>
      <c r="V29" s="162">
        <f t="shared" si="113"/>
        <v>1145.7142857142856</v>
      </c>
      <c r="W29" s="163">
        <f t="shared" si="113"/>
        <v>3892.5714285714284</v>
      </c>
      <c r="X29" s="106">
        <f>'Constraint 2'!AJ28</f>
        <v>22.932839701771435</v>
      </c>
      <c r="Y29" s="106">
        <f>'Constraint 2'!AK28</f>
        <v>50.780316536167597</v>
      </c>
      <c r="Z29" s="164">
        <f>'Constraint 2'!AL28</f>
        <v>19.984377459768194</v>
      </c>
      <c r="AA29" s="35">
        <f>'Constraint 2'!AN28</f>
        <v>11.466419850885718</v>
      </c>
      <c r="AB29" s="157">
        <f>'Constraint 2'!AP28</f>
        <v>6.8798519105314302</v>
      </c>
      <c r="AC29" s="155">
        <f t="shared" si="13"/>
        <v>51.557868788899675</v>
      </c>
      <c r="AD29" s="2">
        <f t="shared" si="14"/>
        <v>40.379392812545319</v>
      </c>
      <c r="AE29" s="2">
        <f t="shared" si="15"/>
        <v>220.71786749230282</v>
      </c>
      <c r="AF29" s="2">
        <f t="shared" si="16"/>
        <v>320.86788695392653</v>
      </c>
      <c r="AG29" s="2">
        <f t="shared" si="17"/>
        <v>384.06049604474606</v>
      </c>
      <c r="AH29" s="2">
        <f t="shared" si="18"/>
        <v>175.63895212643303</v>
      </c>
      <c r="AI29" s="2">
        <f t="shared" si="19"/>
        <v>0</v>
      </c>
      <c r="AJ29" s="2">
        <f t="shared" si="20"/>
        <v>607.10531159743289</v>
      </c>
      <c r="AK29" s="2">
        <f t="shared" si="21"/>
        <v>91.480997275879503</v>
      </c>
      <c r="AL29" s="2">
        <f t="shared" si="22"/>
        <v>310.80725857520764</v>
      </c>
      <c r="AM29" s="2">
        <f t="shared" si="23"/>
        <v>51.557868788899675</v>
      </c>
      <c r="AN29" s="2">
        <f t="shared" si="24"/>
        <v>40.379392812545319</v>
      </c>
      <c r="AO29" s="2">
        <f t="shared" si="25"/>
        <v>220.71786749230282</v>
      </c>
      <c r="AP29" s="2">
        <f t="shared" si="26"/>
        <v>320.86788695392653</v>
      </c>
      <c r="AQ29" s="2">
        <f t="shared" si="27"/>
        <v>384.06049604474606</v>
      </c>
      <c r="AR29" s="2">
        <f t="shared" si="28"/>
        <v>175.63895212643303</v>
      </c>
      <c r="AS29" s="2">
        <f t="shared" si="29"/>
        <v>0</v>
      </c>
      <c r="AT29" s="2">
        <f t="shared" si="30"/>
        <v>607.10531159743289</v>
      </c>
      <c r="AU29" s="2">
        <f t="shared" si="31"/>
        <v>91.480997275879503</v>
      </c>
      <c r="AV29" s="2">
        <f t="shared" si="32"/>
        <v>310.80725857520764</v>
      </c>
      <c r="AW29" s="2">
        <f t="shared" si="33"/>
        <v>51.557868788899675</v>
      </c>
      <c r="AX29" s="2">
        <f t="shared" si="34"/>
        <v>40.379392812545319</v>
      </c>
      <c r="AY29" s="2">
        <f t="shared" si="35"/>
        <v>220.71786749230282</v>
      </c>
      <c r="AZ29" s="2">
        <f t="shared" si="36"/>
        <v>320.86788695392653</v>
      </c>
      <c r="BA29" s="2">
        <f t="shared" si="37"/>
        <v>384.06049604474606</v>
      </c>
      <c r="BB29" s="2">
        <f t="shared" si="38"/>
        <v>175.63895212643303</v>
      </c>
      <c r="BC29" s="2">
        <f t="shared" si="39"/>
        <v>0</v>
      </c>
      <c r="BD29" s="2">
        <f t="shared" si="40"/>
        <v>607.10531159743289</v>
      </c>
      <c r="BE29" s="2">
        <f t="shared" si="41"/>
        <v>91.480997275879503</v>
      </c>
      <c r="BF29" s="156">
        <f t="shared" si="42"/>
        <v>310.80725857520764</v>
      </c>
      <c r="BG29" s="155">
        <f t="shared" si="43"/>
        <v>29.582316053654932</v>
      </c>
      <c r="BH29" s="2">
        <f t="shared" si="44"/>
        <v>23.168451068570455</v>
      </c>
      <c r="BI29" s="2">
        <f t="shared" si="45"/>
        <v>126.64110965447411</v>
      </c>
      <c r="BJ29" s="2">
        <f t="shared" si="46"/>
        <v>184.10410411267992</v>
      </c>
      <c r="BK29" s="2">
        <f t="shared" si="47"/>
        <v>220.36207555897383</v>
      </c>
      <c r="BL29" s="2">
        <f t="shared" si="48"/>
        <v>100.77621738809263</v>
      </c>
      <c r="BM29" s="2">
        <f t="shared" si="49"/>
        <v>0</v>
      </c>
      <c r="BN29" s="2">
        <f t="shared" si="50"/>
        <v>348.33831629197567</v>
      </c>
      <c r="BO29" s="2">
        <f t="shared" si="51"/>
        <v>52.488976714670912</v>
      </c>
      <c r="BP29" s="2">
        <f t="shared" si="52"/>
        <v>178.33162562610389</v>
      </c>
      <c r="BQ29" s="2">
        <f t="shared" si="53"/>
        <v>29.582316053654932</v>
      </c>
      <c r="BR29" s="2">
        <f t="shared" si="54"/>
        <v>23.168451068570455</v>
      </c>
      <c r="BS29" s="2">
        <f t="shared" si="55"/>
        <v>126.64110965447411</v>
      </c>
      <c r="BT29" s="2">
        <f t="shared" si="56"/>
        <v>184.10410411267992</v>
      </c>
      <c r="BU29" s="2">
        <f t="shared" si="57"/>
        <v>220.36207555897383</v>
      </c>
      <c r="BV29" s="2">
        <f t="shared" si="58"/>
        <v>100.77621738809263</v>
      </c>
      <c r="BW29" s="2">
        <f t="shared" si="59"/>
        <v>0</v>
      </c>
      <c r="BX29" s="2">
        <f t="shared" si="60"/>
        <v>348.33831629197567</v>
      </c>
      <c r="BY29" s="2">
        <f t="shared" si="61"/>
        <v>52.488976714670912</v>
      </c>
      <c r="BZ29" s="2">
        <f t="shared" si="62"/>
        <v>178.33162562610389</v>
      </c>
      <c r="CA29" s="2">
        <f t="shared" si="63"/>
        <v>29.582316053654932</v>
      </c>
      <c r="CB29" s="2">
        <f t="shared" si="64"/>
        <v>23.168451068570455</v>
      </c>
      <c r="CC29" s="2">
        <f t="shared" si="65"/>
        <v>126.64110965447411</v>
      </c>
      <c r="CD29" s="2">
        <f t="shared" si="66"/>
        <v>184.10410411267992</v>
      </c>
      <c r="CE29" s="2">
        <f t="shared" si="67"/>
        <v>220.36207555897383</v>
      </c>
      <c r="CF29" s="2">
        <f t="shared" si="68"/>
        <v>100.77621738809263</v>
      </c>
      <c r="CG29" s="2">
        <f t="shared" si="69"/>
        <v>0</v>
      </c>
      <c r="CH29" s="2">
        <f t="shared" si="70"/>
        <v>348.33831629197567</v>
      </c>
      <c r="CI29" s="2">
        <f t="shared" si="71"/>
        <v>52.488976714670912</v>
      </c>
      <c r="CJ29" s="156">
        <f t="shared" si="72"/>
        <v>178.33162562610389</v>
      </c>
      <c r="CK29">
        <f t="shared" si="73"/>
        <v>17.749389632192958</v>
      </c>
      <c r="CL29">
        <f t="shared" si="74"/>
        <v>13.901070641142272</v>
      </c>
      <c r="CM29">
        <f t="shared" si="75"/>
        <v>75.984665792684467</v>
      </c>
      <c r="CN29">
        <f t="shared" si="76"/>
        <v>110.46246246760795</v>
      </c>
      <c r="CO29">
        <f t="shared" si="77"/>
        <v>132.21724533538429</v>
      </c>
      <c r="CP29">
        <f t="shared" si="78"/>
        <v>60.465730432855572</v>
      </c>
      <c r="CQ29">
        <f t="shared" si="79"/>
        <v>0</v>
      </c>
      <c r="CR29">
        <f t="shared" si="80"/>
        <v>209.0029897751854</v>
      </c>
      <c r="CS29">
        <f t="shared" si="81"/>
        <v>31.493386028802547</v>
      </c>
      <c r="CT29">
        <f t="shared" si="82"/>
        <v>106.99897537566233</v>
      </c>
      <c r="CU29">
        <f t="shared" si="83"/>
        <v>17.749389632192958</v>
      </c>
      <c r="CV29">
        <f t="shared" si="84"/>
        <v>13.901070641142272</v>
      </c>
      <c r="CW29">
        <f t="shared" si="85"/>
        <v>75.984665792684467</v>
      </c>
      <c r="CX29">
        <f t="shared" si="86"/>
        <v>110.46246246760795</v>
      </c>
      <c r="CY29">
        <f t="shared" si="87"/>
        <v>132.21724533538429</v>
      </c>
      <c r="CZ29">
        <f t="shared" si="88"/>
        <v>60.465730432855572</v>
      </c>
      <c r="DA29">
        <f t="shared" si="89"/>
        <v>0</v>
      </c>
      <c r="DB29">
        <f t="shared" si="90"/>
        <v>209.0029897751854</v>
      </c>
      <c r="DC29">
        <f t="shared" si="91"/>
        <v>31.493386028802547</v>
      </c>
      <c r="DD29">
        <f t="shared" si="92"/>
        <v>106.99897537566233</v>
      </c>
      <c r="DE29">
        <f t="shared" si="93"/>
        <v>17.749389632192958</v>
      </c>
      <c r="DF29">
        <f t="shared" si="94"/>
        <v>13.901070641142272</v>
      </c>
      <c r="DG29">
        <f t="shared" si="95"/>
        <v>75.984665792684467</v>
      </c>
      <c r="DH29">
        <f t="shared" si="96"/>
        <v>110.46246246760795</v>
      </c>
      <c r="DI29">
        <f t="shared" si="97"/>
        <v>132.21724533538429</v>
      </c>
      <c r="DJ29">
        <f t="shared" si="98"/>
        <v>60.465730432855572</v>
      </c>
      <c r="DK29">
        <f t="shared" si="99"/>
        <v>0</v>
      </c>
      <c r="DL29">
        <f t="shared" si="100"/>
        <v>209.0029897751854</v>
      </c>
      <c r="DM29">
        <f t="shared" si="101"/>
        <v>31.493386028802547</v>
      </c>
      <c r="DN29">
        <f t="shared" si="102"/>
        <v>106.99897537566233</v>
      </c>
    </row>
    <row r="30" spans="1:118" x14ac:dyDescent="0.25">
      <c r="A30">
        <v>29</v>
      </c>
      <c r="B30" t="s">
        <v>7</v>
      </c>
      <c r="C30" t="s">
        <v>8</v>
      </c>
      <c r="D30">
        <v>140</v>
      </c>
      <c r="E30" t="s">
        <v>345</v>
      </c>
      <c r="F30">
        <v>7</v>
      </c>
      <c r="G30">
        <v>14321</v>
      </c>
      <c r="J30" s="77">
        <v>130</v>
      </c>
      <c r="K30" s="78" t="s">
        <v>73</v>
      </c>
      <c r="L30" s="34" t="s">
        <v>30</v>
      </c>
      <c r="M30" s="81">
        <f>f_values!G32</f>
        <v>0.90769230769230769</v>
      </c>
      <c r="N30" s="161">
        <f>(SUMIFS($G$2:$G$842,$D$2:$D$842,$J30,$E$2:$E$842,"2007-2008",$C$2:$C$842,N$3,$B$2:$B$842,"DKE")+SUMIFS($G$2:$G$842,$D$2:$D$842,$J30,$E$2:$E$842,"after 2009",$C$2:$C$842,N$3,$B$2:$B$842,"DKE"))*$M30</f>
        <v>47896.2</v>
      </c>
      <c r="O30" s="162">
        <f t="shared" ref="O30:R30" si="114">(SUMIFS($G$2:$G$842,$D$2:$D$842,$J30,$E$2:$E$842,"2007-2008",$C$2:$C$842,O$3,$B$2:$B$842,"DKE")+SUMIFS($G$2:$G$842,$D$2:$D$842,$J30,$E$2:$E$842,"after 2009",$C$2:$C$842,O$3,$B$2:$B$842,"DKE"))*$M30</f>
        <v>18521.461538461539</v>
      </c>
      <c r="P30" s="162">
        <f t="shared" si="114"/>
        <v>29143.276923076923</v>
      </c>
      <c r="Q30" s="162">
        <f t="shared" si="114"/>
        <v>58041.476923076923</v>
      </c>
      <c r="R30" s="163">
        <f t="shared" si="114"/>
        <v>31949.861538461537</v>
      </c>
      <c r="S30" s="161">
        <f>(SUMIFS($G$2:$G$842,$D$2:$D$842,$J30,$E$2:$E$842,"2007-2008",$C$2:$C$842,S$3,$B$2:$B$842,"DKW")+SUMIFS($G$2:$G$842,$D$2:$D$842,$J30,$E$2:$E$842,"after 2009",$C$2:$C$842,S$3,$B$2:$B$842,"DKW"))*$M30</f>
        <v>168473.13846153847</v>
      </c>
      <c r="T30" s="162">
        <f t="shared" ref="T30:W30" si="115">(SUMIFS($G$2:$G$842,$D$2:$D$842,$J30,$E$2:$E$842,"2007-2008",$C$2:$C$842,T$3,$B$2:$B$842,"DKW")+SUMIFS($G$2:$G$842,$D$2:$D$842,$J30,$E$2:$E$842,"after 2009",$C$2:$C$842,T$3,$B$2:$B$842,"DKW"))*$M30</f>
        <v>8254.5538461538454</v>
      </c>
      <c r="U30" s="162">
        <f t="shared" si="115"/>
        <v>114935.63076923077</v>
      </c>
      <c r="V30" s="162">
        <f t="shared" si="115"/>
        <v>16149.661538461538</v>
      </c>
      <c r="W30" s="163">
        <f t="shared" si="115"/>
        <v>68885.676923076928</v>
      </c>
      <c r="X30" s="106">
        <f>'Constraint 2'!AJ29</f>
        <v>18.299318772062232</v>
      </c>
      <c r="Y30" s="106">
        <f>'Constraint 2'!AK29</f>
        <v>33.550988875419804</v>
      </c>
      <c r="Z30" s="164">
        <f>'Constraint 2'!AL29</f>
        <v>15.249656089382432</v>
      </c>
      <c r="AA30" s="35">
        <f>'Constraint 2'!AN29</f>
        <v>9.1496593860311162</v>
      </c>
      <c r="AB30" s="157">
        <f>'Constraint 2'!AP29</f>
        <v>5.4897956316186693</v>
      </c>
      <c r="AC30" s="155">
        <f t="shared" si="13"/>
        <v>918.5828799868068</v>
      </c>
      <c r="AD30" s="2">
        <f t="shared" si="14"/>
        <v>355.21601884000972</v>
      </c>
      <c r="AE30" s="2">
        <f t="shared" si="15"/>
        <v>558.9277489289974</v>
      </c>
      <c r="AF30" s="2">
        <f t="shared" si="16"/>
        <v>1113.1552613920894</v>
      </c>
      <c r="AG30" s="2">
        <f t="shared" si="17"/>
        <v>612.75416060521934</v>
      </c>
      <c r="AH30" s="2">
        <f t="shared" si="18"/>
        <v>3231.0818129291279</v>
      </c>
      <c r="AI30" s="2">
        <f t="shared" si="19"/>
        <v>158.31092748498153</v>
      </c>
      <c r="AJ30" s="2">
        <f t="shared" si="20"/>
        <v>2204.3064528104578</v>
      </c>
      <c r="AK30" s="2">
        <f t="shared" si="21"/>
        <v>309.72817481996827</v>
      </c>
      <c r="AL30" s="2">
        <f t="shared" si="22"/>
        <v>1321.1320208668062</v>
      </c>
      <c r="AM30" s="2">
        <f t="shared" si="23"/>
        <v>918.5828799868068</v>
      </c>
      <c r="AN30" s="2">
        <f t="shared" si="24"/>
        <v>355.21601884000972</v>
      </c>
      <c r="AO30" s="2">
        <f t="shared" si="25"/>
        <v>558.9277489289974</v>
      </c>
      <c r="AP30" s="2">
        <f t="shared" si="26"/>
        <v>1113.1552613920894</v>
      </c>
      <c r="AQ30" s="2">
        <f t="shared" si="27"/>
        <v>612.75416060521934</v>
      </c>
      <c r="AR30" s="2">
        <f t="shared" si="28"/>
        <v>3231.0818129291279</v>
      </c>
      <c r="AS30" s="2">
        <f t="shared" si="29"/>
        <v>158.31092748498153</v>
      </c>
      <c r="AT30" s="2">
        <f t="shared" si="30"/>
        <v>2204.3064528104578</v>
      </c>
      <c r="AU30" s="2">
        <f t="shared" si="31"/>
        <v>309.72817481996827</v>
      </c>
      <c r="AV30" s="2">
        <f t="shared" si="32"/>
        <v>1321.1320208668062</v>
      </c>
      <c r="AW30" s="2">
        <f t="shared" si="33"/>
        <v>918.5828799868068</v>
      </c>
      <c r="AX30" s="2">
        <f t="shared" si="34"/>
        <v>355.21601884000972</v>
      </c>
      <c r="AY30" s="2">
        <f t="shared" si="35"/>
        <v>558.9277489289974</v>
      </c>
      <c r="AZ30" s="2">
        <f t="shared" si="36"/>
        <v>1113.1552613920894</v>
      </c>
      <c r="BA30" s="2">
        <f t="shared" si="37"/>
        <v>612.75416060521934</v>
      </c>
      <c r="BB30" s="2">
        <f t="shared" si="38"/>
        <v>3231.0818129291279</v>
      </c>
      <c r="BC30" s="2">
        <f t="shared" si="39"/>
        <v>158.31092748498153</v>
      </c>
      <c r="BD30" s="2">
        <f t="shared" si="40"/>
        <v>2204.3064528104578</v>
      </c>
      <c r="BE30" s="2">
        <f t="shared" si="41"/>
        <v>309.72817481996827</v>
      </c>
      <c r="BF30" s="156">
        <f t="shared" si="42"/>
        <v>1321.1320208668062</v>
      </c>
      <c r="BG30" s="155">
        <f t="shared" si="43"/>
        <v>551.14164020856606</v>
      </c>
      <c r="BH30" s="2">
        <f t="shared" si="44"/>
        <v>213.12648375795081</v>
      </c>
      <c r="BI30" s="2">
        <f t="shared" si="45"/>
        <v>335.35172820468154</v>
      </c>
      <c r="BJ30" s="2">
        <f t="shared" si="46"/>
        <v>667.88335591366854</v>
      </c>
      <c r="BK30" s="2">
        <f t="shared" si="47"/>
        <v>367.64710128870917</v>
      </c>
      <c r="BL30" s="2">
        <f t="shared" si="48"/>
        <v>1938.6206392736203</v>
      </c>
      <c r="BM30" s="2">
        <f t="shared" si="49"/>
        <v>94.985162621651781</v>
      </c>
      <c r="BN30" s="2">
        <f t="shared" si="50"/>
        <v>1322.5644635808267</v>
      </c>
      <c r="BO30" s="2">
        <f t="shared" si="51"/>
        <v>185.83417784961827</v>
      </c>
      <c r="BP30" s="2">
        <f t="shared" si="52"/>
        <v>792.66758043982588</v>
      </c>
      <c r="BQ30" s="2">
        <f t="shared" si="53"/>
        <v>551.14164020856606</v>
      </c>
      <c r="BR30" s="2">
        <f t="shared" si="54"/>
        <v>213.12648375795081</v>
      </c>
      <c r="BS30" s="2">
        <f t="shared" si="55"/>
        <v>335.35172820468154</v>
      </c>
      <c r="BT30" s="2">
        <f t="shared" si="56"/>
        <v>667.88335591366854</v>
      </c>
      <c r="BU30" s="2">
        <f t="shared" si="57"/>
        <v>367.64710128870917</v>
      </c>
      <c r="BV30" s="2">
        <f t="shared" si="58"/>
        <v>1938.6206392736203</v>
      </c>
      <c r="BW30" s="2">
        <f t="shared" si="59"/>
        <v>94.985162621651781</v>
      </c>
      <c r="BX30" s="2">
        <f t="shared" si="60"/>
        <v>1322.5644635808267</v>
      </c>
      <c r="BY30" s="2">
        <f t="shared" si="61"/>
        <v>185.83417784961827</v>
      </c>
      <c r="BZ30" s="2">
        <f t="shared" si="62"/>
        <v>792.66758043982588</v>
      </c>
      <c r="CA30" s="2">
        <f t="shared" si="63"/>
        <v>551.14164020856606</v>
      </c>
      <c r="CB30" s="2">
        <f t="shared" si="64"/>
        <v>213.12648375795081</v>
      </c>
      <c r="CC30" s="2">
        <f t="shared" si="65"/>
        <v>335.35172820468154</v>
      </c>
      <c r="CD30" s="2">
        <f t="shared" si="66"/>
        <v>667.88335591366854</v>
      </c>
      <c r="CE30" s="2">
        <f t="shared" si="67"/>
        <v>367.64710128870917</v>
      </c>
      <c r="CF30" s="2">
        <f t="shared" si="68"/>
        <v>1938.6206392736203</v>
      </c>
      <c r="CG30" s="2">
        <f t="shared" si="69"/>
        <v>94.985162621651781</v>
      </c>
      <c r="CH30" s="2">
        <f t="shared" si="70"/>
        <v>1322.5644635808267</v>
      </c>
      <c r="CI30" s="2">
        <f t="shared" si="71"/>
        <v>185.83417784961827</v>
      </c>
      <c r="CJ30" s="156">
        <f t="shared" si="72"/>
        <v>792.66758043982588</v>
      </c>
      <c r="CK30">
        <f t="shared" si="73"/>
        <v>330.68498412513958</v>
      </c>
      <c r="CL30">
        <f t="shared" si="74"/>
        <v>127.87589025477048</v>
      </c>
      <c r="CM30">
        <f t="shared" si="75"/>
        <v>201.21103692280892</v>
      </c>
      <c r="CN30">
        <f t="shared" si="76"/>
        <v>400.7300135482011</v>
      </c>
      <c r="CO30">
        <f t="shared" si="77"/>
        <v>220.58826077322547</v>
      </c>
      <c r="CP30">
        <f t="shared" si="78"/>
        <v>1163.1723835641722</v>
      </c>
      <c r="CQ30">
        <f t="shared" si="79"/>
        <v>56.991097572991066</v>
      </c>
      <c r="CR30">
        <f t="shared" si="80"/>
        <v>793.53867814849593</v>
      </c>
      <c r="CS30">
        <f t="shared" si="81"/>
        <v>111.50050670977096</v>
      </c>
      <c r="CT30">
        <f t="shared" si="82"/>
        <v>475.60054826389546</v>
      </c>
      <c r="CU30">
        <f t="shared" si="83"/>
        <v>330.68498412513958</v>
      </c>
      <c r="CV30">
        <f t="shared" si="84"/>
        <v>127.87589025477048</v>
      </c>
      <c r="CW30">
        <f t="shared" si="85"/>
        <v>201.21103692280892</v>
      </c>
      <c r="CX30">
        <f t="shared" si="86"/>
        <v>400.7300135482011</v>
      </c>
      <c r="CY30">
        <f t="shared" si="87"/>
        <v>220.58826077322547</v>
      </c>
      <c r="CZ30">
        <f t="shared" si="88"/>
        <v>1163.1723835641722</v>
      </c>
      <c r="DA30">
        <f t="shared" si="89"/>
        <v>56.991097572991066</v>
      </c>
      <c r="DB30">
        <f t="shared" si="90"/>
        <v>793.53867814849593</v>
      </c>
      <c r="DC30">
        <f t="shared" si="91"/>
        <v>111.50050670977096</v>
      </c>
      <c r="DD30">
        <f t="shared" si="92"/>
        <v>475.60054826389546</v>
      </c>
      <c r="DE30">
        <f t="shared" si="93"/>
        <v>330.68498412513958</v>
      </c>
      <c r="DF30">
        <f t="shared" si="94"/>
        <v>127.87589025477048</v>
      </c>
      <c r="DG30">
        <f t="shared" si="95"/>
        <v>201.21103692280892</v>
      </c>
      <c r="DH30">
        <f t="shared" si="96"/>
        <v>400.7300135482011</v>
      </c>
      <c r="DI30">
        <f t="shared" si="97"/>
        <v>220.58826077322547</v>
      </c>
      <c r="DJ30">
        <f t="shared" si="98"/>
        <v>1163.1723835641722</v>
      </c>
      <c r="DK30">
        <f t="shared" si="99"/>
        <v>56.991097572991066</v>
      </c>
      <c r="DL30">
        <f t="shared" si="100"/>
        <v>793.53867814849593</v>
      </c>
      <c r="DM30">
        <f t="shared" si="101"/>
        <v>111.50050670977096</v>
      </c>
      <c r="DN30">
        <f t="shared" si="102"/>
        <v>475.60054826389546</v>
      </c>
    </row>
    <row r="31" spans="1:118" x14ac:dyDescent="0.25">
      <c r="A31">
        <v>30</v>
      </c>
      <c r="B31" t="s">
        <v>7</v>
      </c>
      <c r="C31" t="s">
        <v>8</v>
      </c>
      <c r="D31">
        <v>140</v>
      </c>
      <c r="E31" t="s">
        <v>344</v>
      </c>
      <c r="F31">
        <v>92</v>
      </c>
      <c r="G31">
        <v>277567</v>
      </c>
      <c r="J31" s="77">
        <v>140</v>
      </c>
      <c r="K31" s="78" t="s">
        <v>44</v>
      </c>
      <c r="L31" s="76" t="s">
        <v>285</v>
      </c>
      <c r="M31" s="81">
        <f>f_values!G33</f>
        <v>0.459954233409611</v>
      </c>
      <c r="N31" s="161">
        <f>SUMIFS($G$2:$G$842,$D$2:$D$842,$J31,$E$2:$E$842,$L31,$C$2:$C$842,N$3,$B$2:$B$842,"DKE")*$M31</f>
        <v>8544.1098398169343</v>
      </c>
      <c r="O31" s="162">
        <f t="shared" ref="O31:R38" si="116">SUMIFS($G$2:$G$842,$D$2:$D$842,$J31,$E$2:$E$842,$L31,$C$2:$C$842,O$3,$B$2:$B$842,"DKE")*$M31</f>
        <v>292.07093821510301</v>
      </c>
      <c r="P31" s="162">
        <f t="shared" si="116"/>
        <v>470.07322654462246</v>
      </c>
      <c r="Q31" s="162">
        <f t="shared" si="116"/>
        <v>194.56064073226545</v>
      </c>
      <c r="R31" s="163">
        <f t="shared" si="116"/>
        <v>760.76430205949657</v>
      </c>
      <c r="S31" s="161">
        <f>SUMIFS($G$2:$G$842,$D$2:$D$842,$J31,$E$2:$E$842,$L31,$C$2:$C$842,S$3,$B$2:$B$842,"DKW")*$M31</f>
        <v>2491.5720823798629</v>
      </c>
      <c r="T31" s="162">
        <f t="shared" ref="T31:W46" si="117">SUMIFS($G$2:$G$842,$D$2:$D$842,$J31,$E$2:$E$842,$L31,$C$2:$C$842,T$3,$B$2:$B$842,"DKW")*$M31</f>
        <v>0</v>
      </c>
      <c r="U31" s="162">
        <f t="shared" si="117"/>
        <v>1512.7894736842106</v>
      </c>
      <c r="V31" s="162">
        <f t="shared" si="117"/>
        <v>220.31807780320366</v>
      </c>
      <c r="W31" s="163">
        <f t="shared" si="117"/>
        <v>1820.4988558352404</v>
      </c>
      <c r="X31" s="106">
        <f>'Constraint 2'!AJ30</f>
        <v>55.584660865594593</v>
      </c>
      <c r="Y31" s="106">
        <f>'Constraint 2'!AK30</f>
        <v>110.74364844961511</v>
      </c>
      <c r="Z31" s="164">
        <f>'Constraint 2'!AL30</f>
        <v>47.204394407598002</v>
      </c>
      <c r="AA31" s="35">
        <f>'Constraint 2'!AN30</f>
        <v>27.792330432797296</v>
      </c>
      <c r="AB31" s="157">
        <f>'Constraint 2'!AP30</f>
        <v>16.675398259678378</v>
      </c>
      <c r="AC31" s="155">
        <f t="shared" si="13"/>
        <v>1000.9918156570096</v>
      </c>
      <c r="AD31" s="2">
        <f t="shared" si="14"/>
        <v>34.217797316009971</v>
      </c>
      <c r="AE31" s="2">
        <f t="shared" si="15"/>
        <v>55.071793475530995</v>
      </c>
      <c r="AF31" s="2">
        <f t="shared" si="16"/>
        <v>22.793902779011361</v>
      </c>
      <c r="AG31" s="2">
        <f t="shared" si="17"/>
        <v>89.127931906583441</v>
      </c>
      <c r="AH31" s="2">
        <f t="shared" si="18"/>
        <v>291.90205993830864</v>
      </c>
      <c r="AI31" s="2">
        <f t="shared" si="19"/>
        <v>0</v>
      </c>
      <c r="AJ31" s="2">
        <f t="shared" si="20"/>
        <v>177.23202420843589</v>
      </c>
      <c r="AK31" s="2">
        <f t="shared" si="21"/>
        <v>25.811535298218541</v>
      </c>
      <c r="AL31" s="2">
        <f t="shared" si="22"/>
        <v>213.28195555396451</v>
      </c>
      <c r="AM31" s="2">
        <f t="shared" si="23"/>
        <v>1000.9918156570096</v>
      </c>
      <c r="AN31" s="2">
        <f t="shared" si="24"/>
        <v>34.217797316009971</v>
      </c>
      <c r="AO31" s="2">
        <f t="shared" si="25"/>
        <v>55.071793475530995</v>
      </c>
      <c r="AP31" s="2">
        <f t="shared" si="26"/>
        <v>22.793902779011361</v>
      </c>
      <c r="AQ31" s="2">
        <f t="shared" si="27"/>
        <v>89.127931906583441</v>
      </c>
      <c r="AR31" s="2">
        <f t="shared" si="28"/>
        <v>291.90205993830864</v>
      </c>
      <c r="AS31" s="2">
        <f t="shared" si="29"/>
        <v>0</v>
      </c>
      <c r="AT31" s="2">
        <f t="shared" si="30"/>
        <v>177.23202420843589</v>
      </c>
      <c r="AU31" s="2">
        <f t="shared" si="31"/>
        <v>25.811535298218541</v>
      </c>
      <c r="AV31" s="2">
        <f t="shared" si="32"/>
        <v>213.28195555396451</v>
      </c>
      <c r="AW31" s="2">
        <f t="shared" si="33"/>
        <v>1000.9918156570096</v>
      </c>
      <c r="AX31" s="2">
        <f t="shared" si="34"/>
        <v>34.217797316009971</v>
      </c>
      <c r="AY31" s="2">
        <f t="shared" si="35"/>
        <v>55.071793475530995</v>
      </c>
      <c r="AZ31" s="2">
        <f t="shared" si="36"/>
        <v>22.793902779011361</v>
      </c>
      <c r="BA31" s="2">
        <f t="shared" si="37"/>
        <v>89.127931906583441</v>
      </c>
      <c r="BB31" s="2">
        <f t="shared" si="38"/>
        <v>291.90205993830864</v>
      </c>
      <c r="BC31" s="2">
        <f t="shared" si="39"/>
        <v>0</v>
      </c>
      <c r="BD31" s="2">
        <f t="shared" si="40"/>
        <v>177.23202420843589</v>
      </c>
      <c r="BE31" s="2">
        <f t="shared" si="41"/>
        <v>25.811535298218541</v>
      </c>
      <c r="BF31" s="156">
        <f t="shared" si="42"/>
        <v>213.28195555396451</v>
      </c>
      <c r="BG31" s="155">
        <f t="shared" si="43"/>
        <v>589.34969191740015</v>
      </c>
      <c r="BH31" s="2">
        <f t="shared" si="44"/>
        <v>20.146266923317675</v>
      </c>
      <c r="BI31" s="2">
        <f t="shared" si="45"/>
        <v>32.424385504930179</v>
      </c>
      <c r="BJ31" s="2">
        <f t="shared" si="46"/>
        <v>13.420269147343898</v>
      </c>
      <c r="BK31" s="2">
        <f t="shared" si="47"/>
        <v>52.475473214436896</v>
      </c>
      <c r="BL31" s="2">
        <f t="shared" si="48"/>
        <v>171.86193373797141</v>
      </c>
      <c r="BM31" s="2">
        <f t="shared" si="49"/>
        <v>0</v>
      </c>
      <c r="BN31" s="2">
        <f t="shared" si="50"/>
        <v>104.34814474140445</v>
      </c>
      <c r="BO31" s="2">
        <f t="shared" si="51"/>
        <v>15.196947805148293</v>
      </c>
      <c r="BP31" s="2">
        <f t="shared" si="52"/>
        <v>125.57310942124622</v>
      </c>
      <c r="BQ31" s="2">
        <f t="shared" si="53"/>
        <v>589.34969191740015</v>
      </c>
      <c r="BR31" s="2">
        <f t="shared" si="54"/>
        <v>20.146266923317675</v>
      </c>
      <c r="BS31" s="2">
        <f t="shared" si="55"/>
        <v>32.424385504930179</v>
      </c>
      <c r="BT31" s="2">
        <f t="shared" si="56"/>
        <v>13.420269147343898</v>
      </c>
      <c r="BU31" s="2">
        <f t="shared" si="57"/>
        <v>52.475473214436896</v>
      </c>
      <c r="BV31" s="2">
        <f t="shared" si="58"/>
        <v>171.86193373797141</v>
      </c>
      <c r="BW31" s="2">
        <f t="shared" si="59"/>
        <v>0</v>
      </c>
      <c r="BX31" s="2">
        <f t="shared" si="60"/>
        <v>104.34814474140445</v>
      </c>
      <c r="BY31" s="2">
        <f t="shared" si="61"/>
        <v>15.196947805148293</v>
      </c>
      <c r="BZ31" s="2">
        <f t="shared" si="62"/>
        <v>125.57310942124622</v>
      </c>
      <c r="CA31" s="2">
        <f t="shared" si="63"/>
        <v>589.34969191740015</v>
      </c>
      <c r="CB31" s="2">
        <f t="shared" si="64"/>
        <v>20.146266923317675</v>
      </c>
      <c r="CC31" s="2">
        <f t="shared" si="65"/>
        <v>32.424385504930179</v>
      </c>
      <c r="CD31" s="2">
        <f t="shared" si="66"/>
        <v>13.420269147343898</v>
      </c>
      <c r="CE31" s="2">
        <f t="shared" si="67"/>
        <v>52.475473214436896</v>
      </c>
      <c r="CF31" s="2">
        <f t="shared" si="68"/>
        <v>171.86193373797141</v>
      </c>
      <c r="CG31" s="2">
        <f t="shared" si="69"/>
        <v>0</v>
      </c>
      <c r="CH31" s="2">
        <f t="shared" si="70"/>
        <v>104.34814474140445</v>
      </c>
      <c r="CI31" s="2">
        <f t="shared" si="71"/>
        <v>15.196947805148293</v>
      </c>
      <c r="CJ31" s="156">
        <f t="shared" si="72"/>
        <v>125.57310942124622</v>
      </c>
      <c r="CK31">
        <f t="shared" si="73"/>
        <v>353.60981515044011</v>
      </c>
      <c r="CL31">
        <f t="shared" si="74"/>
        <v>12.087760153990606</v>
      </c>
      <c r="CM31">
        <f t="shared" si="75"/>
        <v>19.454631302958109</v>
      </c>
      <c r="CN31">
        <f t="shared" si="76"/>
        <v>8.0521614884063393</v>
      </c>
      <c r="CO31">
        <f t="shared" si="77"/>
        <v>31.485283928662138</v>
      </c>
      <c r="CP31">
        <f t="shared" si="78"/>
        <v>103.11716024278284</v>
      </c>
      <c r="CQ31">
        <f t="shared" si="79"/>
        <v>0</v>
      </c>
      <c r="CR31">
        <f t="shared" si="80"/>
        <v>62.608886844842672</v>
      </c>
      <c r="CS31">
        <f t="shared" si="81"/>
        <v>9.1181686830889745</v>
      </c>
      <c r="CT31">
        <f t="shared" si="82"/>
        <v>75.343865652747738</v>
      </c>
      <c r="CU31">
        <f t="shared" si="83"/>
        <v>353.60981515044011</v>
      </c>
      <c r="CV31">
        <f t="shared" si="84"/>
        <v>12.087760153990606</v>
      </c>
      <c r="CW31">
        <f t="shared" si="85"/>
        <v>19.454631302958109</v>
      </c>
      <c r="CX31">
        <f t="shared" si="86"/>
        <v>8.0521614884063393</v>
      </c>
      <c r="CY31">
        <f t="shared" si="87"/>
        <v>31.485283928662138</v>
      </c>
      <c r="CZ31">
        <f t="shared" si="88"/>
        <v>103.11716024278284</v>
      </c>
      <c r="DA31">
        <f t="shared" si="89"/>
        <v>0</v>
      </c>
      <c r="DB31">
        <f t="shared" si="90"/>
        <v>62.608886844842672</v>
      </c>
      <c r="DC31">
        <f t="shared" si="91"/>
        <v>9.1181686830889745</v>
      </c>
      <c r="DD31">
        <f t="shared" si="92"/>
        <v>75.343865652747738</v>
      </c>
      <c r="DE31">
        <f t="shared" si="93"/>
        <v>353.60981515044011</v>
      </c>
      <c r="DF31">
        <f t="shared" si="94"/>
        <v>12.087760153990606</v>
      </c>
      <c r="DG31">
        <f t="shared" si="95"/>
        <v>19.454631302958109</v>
      </c>
      <c r="DH31">
        <f t="shared" si="96"/>
        <v>8.0521614884063393</v>
      </c>
      <c r="DI31">
        <f t="shared" si="97"/>
        <v>31.485283928662138</v>
      </c>
      <c r="DJ31">
        <f t="shared" si="98"/>
        <v>103.11716024278284</v>
      </c>
      <c r="DK31">
        <f t="shared" si="99"/>
        <v>0</v>
      </c>
      <c r="DL31">
        <f t="shared" si="100"/>
        <v>62.608886844842672</v>
      </c>
      <c r="DM31">
        <f t="shared" si="101"/>
        <v>9.1181686830889745</v>
      </c>
      <c r="DN31">
        <f t="shared" si="102"/>
        <v>75.343865652747738</v>
      </c>
    </row>
    <row r="32" spans="1:118" x14ac:dyDescent="0.25">
      <c r="A32">
        <v>31</v>
      </c>
      <c r="B32" t="s">
        <v>7</v>
      </c>
      <c r="C32" t="s">
        <v>8</v>
      </c>
      <c r="D32">
        <v>140</v>
      </c>
      <c r="E32" t="s">
        <v>285</v>
      </c>
      <c r="F32">
        <v>35</v>
      </c>
      <c r="G32">
        <v>18576</v>
      </c>
      <c r="J32" s="77">
        <v>140</v>
      </c>
      <c r="K32" s="78" t="s">
        <v>52</v>
      </c>
      <c r="L32" s="76" t="s">
        <v>53</v>
      </c>
      <c r="M32" s="81">
        <f>f_values!G34</f>
        <v>0.3433628318584071</v>
      </c>
      <c r="N32" s="161">
        <f t="shared" ref="N32:N38" si="118">SUMIFS($G$2:$G$842,$D$2:$D$842,$J32,$E$2:$E$842,$L32,$C$2:$C$842,N$3,$B$2:$B$842,"DKE")*$M32</f>
        <v>3468.30796460177</v>
      </c>
      <c r="O32" s="162">
        <f t="shared" si="116"/>
        <v>220.09557522123896</v>
      </c>
      <c r="P32" s="162">
        <f t="shared" si="116"/>
        <v>2181.7274336283185</v>
      </c>
      <c r="Q32" s="162">
        <f t="shared" si="116"/>
        <v>875.57522123893807</v>
      </c>
      <c r="R32" s="163">
        <f t="shared" si="116"/>
        <v>1736.3858407079647</v>
      </c>
      <c r="S32" s="161">
        <f t="shared" ref="S32:W38" si="119">SUMIFS($G$2:$G$842,$D$2:$D$842,$J32,$E$2:$E$842,$L32,$C$2:$C$842,S$3,$B$2:$B$842,"DKW")*$M32</f>
        <v>3453.5433628318588</v>
      </c>
      <c r="T32" s="162">
        <f t="shared" si="117"/>
        <v>0</v>
      </c>
      <c r="U32" s="162">
        <f t="shared" si="117"/>
        <v>5256.5415929203546</v>
      </c>
      <c r="V32" s="162">
        <f t="shared" si="117"/>
        <v>348.16991150442482</v>
      </c>
      <c r="W32" s="163">
        <f t="shared" si="117"/>
        <v>2242.8460176991152</v>
      </c>
      <c r="X32" s="106">
        <f>'Constraint 2'!AJ31</f>
        <v>25.420391554445377</v>
      </c>
      <c r="Y32" s="106">
        <f>'Constraint 2'!AK31</f>
        <v>124.58439652326443</v>
      </c>
      <c r="Z32" s="164">
        <f>'Constraint 2'!AL31</f>
        <v>28.981694162715939</v>
      </c>
      <c r="AA32" s="35">
        <f>'Constraint 2'!AN31</f>
        <v>12.710195777222689</v>
      </c>
      <c r="AB32" s="157">
        <f>'Constraint 2'!AP31</f>
        <v>7.6261174663336124</v>
      </c>
      <c r="AC32" s="155">
        <f t="shared" si="13"/>
        <v>334.18275426665946</v>
      </c>
      <c r="AD32" s="2">
        <f t="shared" si="14"/>
        <v>21.206924609932553</v>
      </c>
      <c r="AE32" s="2">
        <f t="shared" si="15"/>
        <v>210.21653505696008</v>
      </c>
      <c r="AF32" s="2">
        <f t="shared" si="16"/>
        <v>84.364520679138849</v>
      </c>
      <c r="AG32" s="2">
        <f t="shared" si="17"/>
        <v>167.30642395074713</v>
      </c>
      <c r="AH32" s="2">
        <f t="shared" si="18"/>
        <v>332.76013685912886</v>
      </c>
      <c r="AI32" s="2">
        <f t="shared" si="19"/>
        <v>0</v>
      </c>
      <c r="AJ32" s="2">
        <f t="shared" si="20"/>
        <v>506.48488120664183</v>
      </c>
      <c r="AK32" s="2">
        <f t="shared" si="21"/>
        <v>33.547303517116397</v>
      </c>
      <c r="AL32" s="2">
        <f t="shared" si="22"/>
        <v>216.10550944162156</v>
      </c>
      <c r="AM32" s="2">
        <f t="shared" si="23"/>
        <v>334.18275426665946</v>
      </c>
      <c r="AN32" s="2">
        <f t="shared" si="24"/>
        <v>21.206924609932553</v>
      </c>
      <c r="AO32" s="2">
        <f t="shared" si="25"/>
        <v>210.21653505696008</v>
      </c>
      <c r="AP32" s="2">
        <f t="shared" si="26"/>
        <v>84.364520679138849</v>
      </c>
      <c r="AQ32" s="2">
        <f t="shared" si="27"/>
        <v>167.30642395074713</v>
      </c>
      <c r="AR32" s="2">
        <f t="shared" si="28"/>
        <v>332.76013685912886</v>
      </c>
      <c r="AS32" s="2">
        <f t="shared" si="29"/>
        <v>0</v>
      </c>
      <c r="AT32" s="2">
        <f t="shared" si="30"/>
        <v>506.48488120664183</v>
      </c>
      <c r="AU32" s="2">
        <f t="shared" si="31"/>
        <v>33.547303517116397</v>
      </c>
      <c r="AV32" s="2">
        <f t="shared" si="32"/>
        <v>216.10550944162156</v>
      </c>
      <c r="AW32" s="2">
        <f t="shared" si="33"/>
        <v>334.18275426665946</v>
      </c>
      <c r="AX32" s="2">
        <f t="shared" si="34"/>
        <v>21.206924609932553</v>
      </c>
      <c r="AY32" s="2">
        <f t="shared" si="35"/>
        <v>210.21653505696008</v>
      </c>
      <c r="AZ32" s="2">
        <f t="shared" si="36"/>
        <v>84.364520679138849</v>
      </c>
      <c r="BA32" s="2">
        <f t="shared" si="37"/>
        <v>167.30642395074713</v>
      </c>
      <c r="BB32" s="2">
        <f t="shared" si="38"/>
        <v>332.76013685912886</v>
      </c>
      <c r="BC32" s="2">
        <f t="shared" si="39"/>
        <v>0</v>
      </c>
      <c r="BD32" s="2">
        <f t="shared" si="40"/>
        <v>506.48488120664183</v>
      </c>
      <c r="BE32" s="2">
        <f t="shared" si="41"/>
        <v>33.547303517116397</v>
      </c>
      <c r="BF32" s="156">
        <f t="shared" si="42"/>
        <v>216.10550944162156</v>
      </c>
      <c r="BG32" s="155">
        <f t="shared" si="43"/>
        <v>146.55900404763281</v>
      </c>
      <c r="BH32" s="2">
        <f t="shared" si="44"/>
        <v>9.3004971383558708</v>
      </c>
      <c r="BI32" s="2">
        <f t="shared" si="45"/>
        <v>92.192447452594678</v>
      </c>
      <c r="BJ32" s="2">
        <f t="shared" si="46"/>
        <v>36.998857570682475</v>
      </c>
      <c r="BK32" s="2">
        <f t="shared" si="47"/>
        <v>73.373812837231881</v>
      </c>
      <c r="BL32" s="2">
        <f t="shared" si="48"/>
        <v>145.93510174349976</v>
      </c>
      <c r="BM32" s="2">
        <f t="shared" si="49"/>
        <v>0</v>
      </c>
      <c r="BN32" s="2">
        <f t="shared" si="50"/>
        <v>222.12372962728554</v>
      </c>
      <c r="BO32" s="2">
        <f t="shared" si="51"/>
        <v>14.712486892812562</v>
      </c>
      <c r="BP32" s="2">
        <f t="shared" si="52"/>
        <v>94.775112804587437</v>
      </c>
      <c r="BQ32" s="2">
        <f t="shared" si="53"/>
        <v>146.55900404763281</v>
      </c>
      <c r="BR32" s="2">
        <f t="shared" si="54"/>
        <v>9.3004971383558708</v>
      </c>
      <c r="BS32" s="2">
        <f t="shared" si="55"/>
        <v>92.192447452594678</v>
      </c>
      <c r="BT32" s="2">
        <f t="shared" si="56"/>
        <v>36.998857570682475</v>
      </c>
      <c r="BU32" s="2">
        <f t="shared" si="57"/>
        <v>73.373812837231881</v>
      </c>
      <c r="BV32" s="2">
        <f t="shared" si="58"/>
        <v>145.93510174349976</v>
      </c>
      <c r="BW32" s="2">
        <f t="shared" si="59"/>
        <v>0</v>
      </c>
      <c r="BX32" s="2">
        <f t="shared" si="60"/>
        <v>222.12372962728554</v>
      </c>
      <c r="BY32" s="2">
        <f t="shared" si="61"/>
        <v>14.712486892812562</v>
      </c>
      <c r="BZ32" s="2">
        <f t="shared" si="62"/>
        <v>94.775112804587437</v>
      </c>
      <c r="CA32" s="2">
        <f t="shared" si="63"/>
        <v>146.55900404763281</v>
      </c>
      <c r="CB32" s="2">
        <f t="shared" si="64"/>
        <v>9.3004971383558708</v>
      </c>
      <c r="CC32" s="2">
        <f t="shared" si="65"/>
        <v>92.192447452594678</v>
      </c>
      <c r="CD32" s="2">
        <f t="shared" si="66"/>
        <v>36.998857570682475</v>
      </c>
      <c r="CE32" s="2">
        <f t="shared" si="67"/>
        <v>73.373812837231881</v>
      </c>
      <c r="CF32" s="2">
        <f t="shared" si="68"/>
        <v>145.93510174349976</v>
      </c>
      <c r="CG32" s="2">
        <f t="shared" si="69"/>
        <v>0</v>
      </c>
      <c r="CH32" s="2">
        <f t="shared" si="70"/>
        <v>222.12372962728554</v>
      </c>
      <c r="CI32" s="2">
        <f t="shared" si="71"/>
        <v>14.712486892812562</v>
      </c>
      <c r="CJ32" s="156">
        <f t="shared" si="72"/>
        <v>94.775112804587437</v>
      </c>
      <c r="CK32">
        <f t="shared" si="73"/>
        <v>87.935402428579692</v>
      </c>
      <c r="CL32">
        <f t="shared" si="74"/>
        <v>5.5802982830135219</v>
      </c>
      <c r="CM32">
        <f t="shared" si="75"/>
        <v>55.315468471556798</v>
      </c>
      <c r="CN32">
        <f t="shared" si="76"/>
        <v>22.199314542409482</v>
      </c>
      <c r="CO32">
        <f t="shared" si="77"/>
        <v>44.024287702339123</v>
      </c>
      <c r="CP32">
        <f t="shared" si="78"/>
        <v>87.561061046099852</v>
      </c>
      <c r="CQ32">
        <f t="shared" si="79"/>
        <v>0</v>
      </c>
      <c r="CR32">
        <f t="shared" si="80"/>
        <v>133.27423777637131</v>
      </c>
      <c r="CS32">
        <f t="shared" si="81"/>
        <v>8.8274921356875371</v>
      </c>
      <c r="CT32">
        <f t="shared" si="82"/>
        <v>56.865067682752453</v>
      </c>
      <c r="CU32">
        <f t="shared" si="83"/>
        <v>87.935402428579692</v>
      </c>
      <c r="CV32">
        <f t="shared" si="84"/>
        <v>5.5802982830135219</v>
      </c>
      <c r="CW32">
        <f t="shared" si="85"/>
        <v>55.315468471556798</v>
      </c>
      <c r="CX32">
        <f t="shared" si="86"/>
        <v>22.199314542409482</v>
      </c>
      <c r="CY32">
        <f t="shared" si="87"/>
        <v>44.024287702339123</v>
      </c>
      <c r="CZ32">
        <f t="shared" si="88"/>
        <v>87.561061046099852</v>
      </c>
      <c r="DA32">
        <f t="shared" si="89"/>
        <v>0</v>
      </c>
      <c r="DB32">
        <f t="shared" si="90"/>
        <v>133.27423777637131</v>
      </c>
      <c r="DC32">
        <f t="shared" si="91"/>
        <v>8.8274921356875371</v>
      </c>
      <c r="DD32">
        <f t="shared" si="92"/>
        <v>56.865067682752453</v>
      </c>
      <c r="DE32">
        <f t="shared" si="93"/>
        <v>87.935402428579692</v>
      </c>
      <c r="DF32">
        <f t="shared" si="94"/>
        <v>5.5802982830135219</v>
      </c>
      <c r="DG32">
        <f t="shared" si="95"/>
        <v>55.315468471556798</v>
      </c>
      <c r="DH32">
        <f t="shared" si="96"/>
        <v>22.199314542409482</v>
      </c>
      <c r="DI32">
        <f t="shared" si="97"/>
        <v>44.024287702339123</v>
      </c>
      <c r="DJ32">
        <f t="shared" si="98"/>
        <v>87.561061046099852</v>
      </c>
      <c r="DK32">
        <f t="shared" si="99"/>
        <v>0</v>
      </c>
      <c r="DL32">
        <f t="shared" si="100"/>
        <v>133.27423777637131</v>
      </c>
      <c r="DM32">
        <f t="shared" si="101"/>
        <v>8.8274921356875371</v>
      </c>
      <c r="DN32">
        <f t="shared" si="102"/>
        <v>56.865067682752453</v>
      </c>
    </row>
    <row r="33" spans="1:118" x14ac:dyDescent="0.25">
      <c r="A33">
        <v>32</v>
      </c>
      <c r="B33" t="s">
        <v>7</v>
      </c>
      <c r="C33" t="s">
        <v>8</v>
      </c>
      <c r="D33">
        <v>150</v>
      </c>
      <c r="E33" t="s">
        <v>53</v>
      </c>
      <c r="F33">
        <v>25</v>
      </c>
      <c r="G33">
        <v>2294</v>
      </c>
      <c r="J33" s="77">
        <v>140</v>
      </c>
      <c r="K33" s="78" t="s">
        <v>61</v>
      </c>
      <c r="L33" s="34" t="s">
        <v>24</v>
      </c>
      <c r="M33" s="81">
        <f>f_values!G35</f>
        <v>0.20181488203266787</v>
      </c>
      <c r="N33" s="161">
        <f t="shared" si="118"/>
        <v>8177.9426497277673</v>
      </c>
      <c r="O33" s="162">
        <f t="shared" si="116"/>
        <v>70.837023593466427</v>
      </c>
      <c r="P33" s="162">
        <f t="shared" si="116"/>
        <v>287.38439201451905</v>
      </c>
      <c r="Q33" s="162">
        <f t="shared" si="116"/>
        <v>226.23448275862069</v>
      </c>
      <c r="R33" s="163">
        <f t="shared" si="116"/>
        <v>211.70381125226859</v>
      </c>
      <c r="S33" s="161">
        <f t="shared" si="119"/>
        <v>5065.3517241379304</v>
      </c>
      <c r="T33" s="162">
        <f t="shared" si="117"/>
        <v>89.2021778584392</v>
      </c>
      <c r="U33" s="162">
        <f t="shared" si="117"/>
        <v>989.09473684210525</v>
      </c>
      <c r="V33" s="162">
        <f t="shared" si="117"/>
        <v>172.75353901996368</v>
      </c>
      <c r="W33" s="163">
        <f t="shared" si="117"/>
        <v>506.55535390199634</v>
      </c>
      <c r="X33" s="106">
        <f>'Constraint 2'!AJ32</f>
        <v>33.566727354359649</v>
      </c>
      <c r="Y33" s="106">
        <f>'Constraint 2'!AK32</f>
        <v>113.29122146538344</v>
      </c>
      <c r="Z33" s="164">
        <f>'Constraint 2'!AL32</f>
        <v>33.14749492687212</v>
      </c>
      <c r="AA33" s="35">
        <f>'Constraint 2'!AN32</f>
        <v>16.783363677179825</v>
      </c>
      <c r="AB33" s="157">
        <f>'Constraint 2'!AP32</f>
        <v>10.070018206307894</v>
      </c>
      <c r="AC33" s="155">
        <f t="shared" si="13"/>
        <v>1533.3365176104014</v>
      </c>
      <c r="AD33" s="2">
        <f t="shared" si="14"/>
        <v>13.281701734397387</v>
      </c>
      <c r="AE33" s="2">
        <f t="shared" si="15"/>
        <v>53.88359905920764</v>
      </c>
      <c r="AF33" s="2">
        <f t="shared" si="16"/>
        <v>42.418198416693656</v>
      </c>
      <c r="AG33" s="2">
        <f t="shared" si="17"/>
        <v>39.693746778868551</v>
      </c>
      <c r="AH33" s="2">
        <f t="shared" si="18"/>
        <v>949.73627302461546</v>
      </c>
      <c r="AI33" s="2">
        <f t="shared" si="19"/>
        <v>16.725105887759675</v>
      </c>
      <c r="AJ33" s="2">
        <f t="shared" si="20"/>
        <v>185.45190940251169</v>
      </c>
      <c r="AK33" s="2">
        <f t="shared" si="21"/>
        <v>32.39070280525403</v>
      </c>
      <c r="AL33" s="2">
        <f t="shared" si="22"/>
        <v>94.977411263069641</v>
      </c>
      <c r="AM33" s="2">
        <f t="shared" si="23"/>
        <v>1533.3365176104014</v>
      </c>
      <c r="AN33" s="2">
        <f t="shared" si="24"/>
        <v>13.281701734397387</v>
      </c>
      <c r="AO33" s="2">
        <f t="shared" si="25"/>
        <v>53.88359905920764</v>
      </c>
      <c r="AP33" s="2">
        <f t="shared" si="26"/>
        <v>42.418198416693656</v>
      </c>
      <c r="AQ33" s="2">
        <f t="shared" si="27"/>
        <v>39.693746778868551</v>
      </c>
      <c r="AR33" s="2">
        <f t="shared" si="28"/>
        <v>949.73627302461546</v>
      </c>
      <c r="AS33" s="2">
        <f t="shared" si="29"/>
        <v>16.725105887759675</v>
      </c>
      <c r="AT33" s="2">
        <f t="shared" si="30"/>
        <v>185.45190940251169</v>
      </c>
      <c r="AU33" s="2">
        <f t="shared" si="31"/>
        <v>32.39070280525403</v>
      </c>
      <c r="AV33" s="2">
        <f t="shared" si="32"/>
        <v>94.977411263069641</v>
      </c>
      <c r="AW33" s="2">
        <f t="shared" si="33"/>
        <v>1533.3365176104014</v>
      </c>
      <c r="AX33" s="2">
        <f t="shared" si="34"/>
        <v>13.281701734397387</v>
      </c>
      <c r="AY33" s="2">
        <f t="shared" si="35"/>
        <v>53.88359905920764</v>
      </c>
      <c r="AZ33" s="2">
        <f t="shared" si="36"/>
        <v>42.418198416693656</v>
      </c>
      <c r="BA33" s="2">
        <f t="shared" si="37"/>
        <v>39.693746778868551</v>
      </c>
      <c r="BB33" s="2">
        <f t="shared" si="38"/>
        <v>949.73627302461546</v>
      </c>
      <c r="BC33" s="2">
        <f t="shared" si="39"/>
        <v>16.725105887759675</v>
      </c>
      <c r="BD33" s="2">
        <f t="shared" si="40"/>
        <v>185.45190940251169</v>
      </c>
      <c r="BE33" s="2">
        <f t="shared" si="41"/>
        <v>32.39070280525403</v>
      </c>
      <c r="BF33" s="156">
        <f t="shared" si="42"/>
        <v>94.977411263069641</v>
      </c>
      <c r="BG33" s="155">
        <f t="shared" si="43"/>
        <v>776.36468370625641</v>
      </c>
      <c r="BH33" s="2">
        <f t="shared" si="44"/>
        <v>6.7248409254453394</v>
      </c>
      <c r="BI33" s="2">
        <f t="shared" si="45"/>
        <v>27.282545520895056</v>
      </c>
      <c r="BJ33" s="2">
        <f t="shared" si="46"/>
        <v>21.477340961322582</v>
      </c>
      <c r="BK33" s="2">
        <f t="shared" si="47"/>
        <v>20.097886412513279</v>
      </c>
      <c r="BL33" s="2">
        <f t="shared" si="48"/>
        <v>480.87402389673093</v>
      </c>
      <c r="BM33" s="2">
        <f t="shared" si="49"/>
        <v>8.4683182024126502</v>
      </c>
      <c r="BN33" s="2">
        <f t="shared" si="50"/>
        <v>93.898704773810863</v>
      </c>
      <c r="BO33" s="2">
        <f t="shared" si="51"/>
        <v>16.400181858066126</v>
      </c>
      <c r="BP33" s="2">
        <f t="shared" si="52"/>
        <v>48.08931829876866</v>
      </c>
      <c r="BQ33" s="2">
        <f t="shared" si="53"/>
        <v>776.36468370625641</v>
      </c>
      <c r="BR33" s="2">
        <f t="shared" si="54"/>
        <v>6.7248409254453394</v>
      </c>
      <c r="BS33" s="2">
        <f t="shared" si="55"/>
        <v>27.282545520895056</v>
      </c>
      <c r="BT33" s="2">
        <f t="shared" si="56"/>
        <v>21.477340961322582</v>
      </c>
      <c r="BU33" s="2">
        <f t="shared" si="57"/>
        <v>20.097886412513279</v>
      </c>
      <c r="BV33" s="2">
        <f t="shared" si="58"/>
        <v>480.87402389673093</v>
      </c>
      <c r="BW33" s="2">
        <f t="shared" si="59"/>
        <v>8.4683182024126502</v>
      </c>
      <c r="BX33" s="2">
        <f t="shared" si="60"/>
        <v>93.898704773810863</v>
      </c>
      <c r="BY33" s="2">
        <f t="shared" si="61"/>
        <v>16.400181858066126</v>
      </c>
      <c r="BZ33" s="2">
        <f t="shared" si="62"/>
        <v>48.08931829876866</v>
      </c>
      <c r="CA33" s="2">
        <f t="shared" si="63"/>
        <v>776.36468370625641</v>
      </c>
      <c r="CB33" s="2">
        <f t="shared" si="64"/>
        <v>6.7248409254453394</v>
      </c>
      <c r="CC33" s="2">
        <f t="shared" si="65"/>
        <v>27.282545520895056</v>
      </c>
      <c r="CD33" s="2">
        <f t="shared" si="66"/>
        <v>21.477340961322582</v>
      </c>
      <c r="CE33" s="2">
        <f t="shared" si="67"/>
        <v>20.097886412513279</v>
      </c>
      <c r="CF33" s="2">
        <f t="shared" si="68"/>
        <v>480.87402389673093</v>
      </c>
      <c r="CG33" s="2">
        <f t="shared" si="69"/>
        <v>8.4683182024126502</v>
      </c>
      <c r="CH33" s="2">
        <f t="shared" si="70"/>
        <v>93.898704773810863</v>
      </c>
      <c r="CI33" s="2">
        <f t="shared" si="71"/>
        <v>16.400181858066126</v>
      </c>
      <c r="CJ33" s="156">
        <f t="shared" si="72"/>
        <v>48.08931829876866</v>
      </c>
      <c r="CK33">
        <f t="shared" si="73"/>
        <v>465.81881022375393</v>
      </c>
      <c r="CL33">
        <f t="shared" si="74"/>
        <v>4.0349045552672038</v>
      </c>
      <c r="CM33">
        <f t="shared" si="75"/>
        <v>16.369527312537031</v>
      </c>
      <c r="CN33">
        <f t="shared" si="76"/>
        <v>12.886404576793549</v>
      </c>
      <c r="CO33">
        <f t="shared" si="77"/>
        <v>12.058731847507968</v>
      </c>
      <c r="CP33">
        <f t="shared" si="78"/>
        <v>288.52441433803858</v>
      </c>
      <c r="CQ33">
        <f t="shared" si="79"/>
        <v>5.0809909214475892</v>
      </c>
      <c r="CR33">
        <f t="shared" si="80"/>
        <v>56.339222864286505</v>
      </c>
      <c r="CS33">
        <f t="shared" si="81"/>
        <v>9.8401091148396755</v>
      </c>
      <c r="CT33">
        <f t="shared" si="82"/>
        <v>28.853590979261199</v>
      </c>
      <c r="CU33">
        <f t="shared" si="83"/>
        <v>465.81881022375393</v>
      </c>
      <c r="CV33">
        <f t="shared" si="84"/>
        <v>4.0349045552672038</v>
      </c>
      <c r="CW33">
        <f t="shared" si="85"/>
        <v>16.369527312537031</v>
      </c>
      <c r="CX33">
        <f t="shared" si="86"/>
        <v>12.886404576793549</v>
      </c>
      <c r="CY33">
        <f t="shared" si="87"/>
        <v>12.058731847507968</v>
      </c>
      <c r="CZ33">
        <f t="shared" si="88"/>
        <v>288.52441433803858</v>
      </c>
      <c r="DA33">
        <f t="shared" si="89"/>
        <v>5.0809909214475892</v>
      </c>
      <c r="DB33">
        <f t="shared" si="90"/>
        <v>56.339222864286505</v>
      </c>
      <c r="DC33">
        <f t="shared" si="91"/>
        <v>9.8401091148396755</v>
      </c>
      <c r="DD33">
        <f t="shared" si="92"/>
        <v>28.853590979261199</v>
      </c>
      <c r="DE33">
        <f t="shared" si="93"/>
        <v>465.81881022375393</v>
      </c>
      <c r="DF33">
        <f t="shared" si="94"/>
        <v>4.0349045552672038</v>
      </c>
      <c r="DG33">
        <f t="shared" si="95"/>
        <v>16.369527312537031</v>
      </c>
      <c r="DH33">
        <f t="shared" si="96"/>
        <v>12.886404576793549</v>
      </c>
      <c r="DI33">
        <f t="shared" si="97"/>
        <v>12.058731847507968</v>
      </c>
      <c r="DJ33">
        <f t="shared" si="98"/>
        <v>288.52441433803858</v>
      </c>
      <c r="DK33">
        <f t="shared" si="99"/>
        <v>5.0809909214475892</v>
      </c>
      <c r="DL33">
        <f t="shared" si="100"/>
        <v>56.339222864286505</v>
      </c>
      <c r="DM33">
        <f t="shared" si="101"/>
        <v>9.8401091148396755</v>
      </c>
      <c r="DN33">
        <f t="shared" si="102"/>
        <v>28.853590979261199</v>
      </c>
    </row>
    <row r="34" spans="1:118" x14ac:dyDescent="0.25">
      <c r="A34">
        <v>33</v>
      </c>
      <c r="B34" t="s">
        <v>7</v>
      </c>
      <c r="C34" t="s">
        <v>8</v>
      </c>
      <c r="D34">
        <v>150</v>
      </c>
      <c r="E34" t="s">
        <v>26</v>
      </c>
      <c r="F34">
        <v>21</v>
      </c>
      <c r="G34">
        <v>37313</v>
      </c>
      <c r="J34" s="77">
        <v>140</v>
      </c>
      <c r="K34" s="78" t="s">
        <v>63</v>
      </c>
      <c r="L34" s="34" t="s">
        <v>25</v>
      </c>
      <c r="M34" s="81">
        <f>f_values!G36</f>
        <v>0.40054495912806537</v>
      </c>
      <c r="N34" s="161">
        <f t="shared" si="118"/>
        <v>9448.4550408719333</v>
      </c>
      <c r="O34" s="162">
        <f t="shared" si="116"/>
        <v>2206.2016348773841</v>
      </c>
      <c r="P34" s="162">
        <f t="shared" si="116"/>
        <v>70.896457765667577</v>
      </c>
      <c r="Q34" s="162">
        <f t="shared" si="116"/>
        <v>0</v>
      </c>
      <c r="R34" s="163">
        <f t="shared" si="116"/>
        <v>72.098092643051771</v>
      </c>
      <c r="S34" s="161">
        <f t="shared" si="119"/>
        <v>3392.6158038147137</v>
      </c>
      <c r="T34" s="162">
        <f t="shared" si="117"/>
        <v>0</v>
      </c>
      <c r="U34" s="162">
        <f t="shared" si="117"/>
        <v>1811.6648501362397</v>
      </c>
      <c r="V34" s="162">
        <f t="shared" si="117"/>
        <v>0</v>
      </c>
      <c r="W34" s="163">
        <f t="shared" si="117"/>
        <v>40.054495912806537</v>
      </c>
      <c r="X34" s="106">
        <f>'Constraint 2'!AJ33</f>
        <v>31.338144673390854</v>
      </c>
      <c r="Y34" s="106">
        <f>'Constraint 2'!AK33</f>
        <v>126.44793016625481</v>
      </c>
      <c r="Z34" s="164">
        <f>'Constraint 2'!AL33</f>
        <v>33.014587054329539</v>
      </c>
      <c r="AA34" s="35">
        <f>'Constraint 2'!AN33</f>
        <v>15.669072336695427</v>
      </c>
      <c r="AB34" s="157">
        <f>'Constraint 2'!AP33</f>
        <v>9.4014434020172555</v>
      </c>
      <c r="AC34" s="155">
        <f t="shared" si="13"/>
        <v>889.01951372668873</v>
      </c>
      <c r="AD34" s="2">
        <f t="shared" si="14"/>
        <v>207.58486928681174</v>
      </c>
      <c r="AE34" s="2">
        <f t="shared" si="15"/>
        <v>6.6707556034432978</v>
      </c>
      <c r="AF34" s="2">
        <f t="shared" si="16"/>
        <v>0</v>
      </c>
      <c r="AG34" s="2">
        <f t="shared" si="17"/>
        <v>6.7838192577389469</v>
      </c>
      <c r="AH34" s="2">
        <f t="shared" si="18"/>
        <v>319.21638396138263</v>
      </c>
      <c r="AI34" s="2">
        <f t="shared" si="19"/>
        <v>0</v>
      </c>
      <c r="AJ34" s="2">
        <f t="shared" si="20"/>
        <v>170.4623027930736</v>
      </c>
      <c r="AK34" s="2">
        <f t="shared" si="21"/>
        <v>0</v>
      </c>
      <c r="AL34" s="2">
        <f t="shared" si="22"/>
        <v>3.7687884765216366</v>
      </c>
      <c r="AM34" s="2">
        <f t="shared" si="23"/>
        <v>889.01951372668873</v>
      </c>
      <c r="AN34" s="2">
        <f t="shared" si="24"/>
        <v>207.58486928681174</v>
      </c>
      <c r="AO34" s="2">
        <f t="shared" si="25"/>
        <v>6.6707556034432978</v>
      </c>
      <c r="AP34" s="2">
        <f t="shared" si="26"/>
        <v>0</v>
      </c>
      <c r="AQ34" s="2">
        <f t="shared" si="27"/>
        <v>6.7838192577389469</v>
      </c>
      <c r="AR34" s="2">
        <f t="shared" si="28"/>
        <v>319.21638396138263</v>
      </c>
      <c r="AS34" s="2">
        <f t="shared" si="29"/>
        <v>0</v>
      </c>
      <c r="AT34" s="2">
        <f t="shared" si="30"/>
        <v>170.4623027930736</v>
      </c>
      <c r="AU34" s="2">
        <f t="shared" si="31"/>
        <v>0</v>
      </c>
      <c r="AV34" s="2">
        <f t="shared" si="32"/>
        <v>3.7687884765216366</v>
      </c>
      <c r="AW34" s="2">
        <f t="shared" si="33"/>
        <v>889.01951372668873</v>
      </c>
      <c r="AX34" s="2">
        <f t="shared" si="34"/>
        <v>207.58486928681174</v>
      </c>
      <c r="AY34" s="2">
        <f t="shared" si="35"/>
        <v>6.6707556034432978</v>
      </c>
      <c r="AZ34" s="2">
        <f t="shared" si="36"/>
        <v>0</v>
      </c>
      <c r="BA34" s="2">
        <f t="shared" si="37"/>
        <v>6.7838192577389469</v>
      </c>
      <c r="BB34" s="2">
        <f t="shared" si="38"/>
        <v>319.21638396138263</v>
      </c>
      <c r="BC34" s="2">
        <f t="shared" si="39"/>
        <v>0</v>
      </c>
      <c r="BD34" s="2">
        <f t="shared" si="40"/>
        <v>170.4623027930736</v>
      </c>
      <c r="BE34" s="2">
        <f t="shared" si="41"/>
        <v>0</v>
      </c>
      <c r="BF34" s="156">
        <f t="shared" si="42"/>
        <v>3.7687884765216366</v>
      </c>
      <c r="BG34" s="155">
        <f t="shared" si="43"/>
        <v>421.93806775149358</v>
      </c>
      <c r="BH34" s="2">
        <f t="shared" si="44"/>
        <v>98.521975377304116</v>
      </c>
      <c r="BI34" s="2">
        <f t="shared" si="45"/>
        <v>3.1660111913185971</v>
      </c>
      <c r="BJ34" s="2">
        <f t="shared" si="46"/>
        <v>0</v>
      </c>
      <c r="BK34" s="2">
        <f t="shared" si="47"/>
        <v>3.2196723979511153</v>
      </c>
      <c r="BL34" s="2">
        <f t="shared" si="48"/>
        <v>151.50347339247745</v>
      </c>
      <c r="BM34" s="2">
        <f t="shared" si="49"/>
        <v>0</v>
      </c>
      <c r="BN34" s="2">
        <f t="shared" si="50"/>
        <v>80.903212532960524</v>
      </c>
      <c r="BO34" s="2">
        <f t="shared" si="51"/>
        <v>0</v>
      </c>
      <c r="BP34" s="2">
        <f t="shared" si="52"/>
        <v>1.7887068877506194</v>
      </c>
      <c r="BQ34" s="2">
        <f t="shared" si="53"/>
        <v>421.93806775149358</v>
      </c>
      <c r="BR34" s="2">
        <f t="shared" si="54"/>
        <v>98.521975377304116</v>
      </c>
      <c r="BS34" s="2">
        <f t="shared" si="55"/>
        <v>3.1660111913185971</v>
      </c>
      <c r="BT34" s="2">
        <f t="shared" si="56"/>
        <v>0</v>
      </c>
      <c r="BU34" s="2">
        <f t="shared" si="57"/>
        <v>3.2196723979511153</v>
      </c>
      <c r="BV34" s="2">
        <f t="shared" si="58"/>
        <v>151.50347339247745</v>
      </c>
      <c r="BW34" s="2">
        <f t="shared" si="59"/>
        <v>0</v>
      </c>
      <c r="BX34" s="2">
        <f t="shared" si="60"/>
        <v>80.903212532960524</v>
      </c>
      <c r="BY34" s="2">
        <f t="shared" si="61"/>
        <v>0</v>
      </c>
      <c r="BZ34" s="2">
        <f t="shared" si="62"/>
        <v>1.7887068877506194</v>
      </c>
      <c r="CA34" s="2">
        <f t="shared" si="63"/>
        <v>421.93806775149358</v>
      </c>
      <c r="CB34" s="2">
        <f t="shared" si="64"/>
        <v>98.521975377304116</v>
      </c>
      <c r="CC34" s="2">
        <f t="shared" si="65"/>
        <v>3.1660111913185971</v>
      </c>
      <c r="CD34" s="2">
        <f t="shared" si="66"/>
        <v>0</v>
      </c>
      <c r="CE34" s="2">
        <f t="shared" si="67"/>
        <v>3.2196723979511153</v>
      </c>
      <c r="CF34" s="2">
        <f t="shared" si="68"/>
        <v>151.50347339247745</v>
      </c>
      <c r="CG34" s="2">
        <f t="shared" si="69"/>
        <v>0</v>
      </c>
      <c r="CH34" s="2">
        <f t="shared" si="70"/>
        <v>80.903212532960524</v>
      </c>
      <c r="CI34" s="2">
        <f t="shared" si="71"/>
        <v>0</v>
      </c>
      <c r="CJ34" s="156">
        <f t="shared" si="72"/>
        <v>1.7887068877506194</v>
      </c>
      <c r="CK34">
        <f t="shared" si="73"/>
        <v>253.16284065089616</v>
      </c>
      <c r="CL34">
        <f t="shared" si="74"/>
        <v>59.113185226382463</v>
      </c>
      <c r="CM34">
        <f t="shared" si="75"/>
        <v>1.8996067147911577</v>
      </c>
      <c r="CN34">
        <f t="shared" si="76"/>
        <v>0</v>
      </c>
      <c r="CO34">
        <f t="shared" si="77"/>
        <v>1.9318034387706688</v>
      </c>
      <c r="CP34">
        <f t="shared" si="78"/>
        <v>90.902084035486467</v>
      </c>
      <c r="CQ34">
        <f t="shared" si="79"/>
        <v>0</v>
      </c>
      <c r="CR34">
        <f t="shared" si="80"/>
        <v>48.541927519776301</v>
      </c>
      <c r="CS34">
        <f t="shared" si="81"/>
        <v>0</v>
      </c>
      <c r="CT34">
        <f t="shared" si="82"/>
        <v>1.0732241326503715</v>
      </c>
      <c r="CU34">
        <f t="shared" si="83"/>
        <v>253.16284065089616</v>
      </c>
      <c r="CV34">
        <f t="shared" si="84"/>
        <v>59.113185226382463</v>
      </c>
      <c r="CW34">
        <f t="shared" si="85"/>
        <v>1.8996067147911577</v>
      </c>
      <c r="CX34">
        <f t="shared" si="86"/>
        <v>0</v>
      </c>
      <c r="CY34">
        <f t="shared" si="87"/>
        <v>1.9318034387706688</v>
      </c>
      <c r="CZ34">
        <f t="shared" si="88"/>
        <v>90.902084035486467</v>
      </c>
      <c r="DA34">
        <f t="shared" si="89"/>
        <v>0</v>
      </c>
      <c r="DB34">
        <f t="shared" si="90"/>
        <v>48.541927519776301</v>
      </c>
      <c r="DC34">
        <f t="shared" si="91"/>
        <v>0</v>
      </c>
      <c r="DD34">
        <f t="shared" si="92"/>
        <v>1.0732241326503715</v>
      </c>
      <c r="DE34">
        <f t="shared" si="93"/>
        <v>253.16284065089616</v>
      </c>
      <c r="DF34">
        <f t="shared" si="94"/>
        <v>59.113185226382463</v>
      </c>
      <c r="DG34">
        <f t="shared" si="95"/>
        <v>1.8996067147911577</v>
      </c>
      <c r="DH34">
        <f t="shared" si="96"/>
        <v>0</v>
      </c>
      <c r="DI34">
        <f t="shared" si="97"/>
        <v>1.9318034387706688</v>
      </c>
      <c r="DJ34">
        <f t="shared" si="98"/>
        <v>90.902084035486467</v>
      </c>
      <c r="DK34">
        <f t="shared" si="99"/>
        <v>0</v>
      </c>
      <c r="DL34">
        <f t="shared" si="100"/>
        <v>48.541927519776301</v>
      </c>
      <c r="DM34">
        <f t="shared" si="101"/>
        <v>0</v>
      </c>
      <c r="DN34">
        <f t="shared" si="102"/>
        <v>1.0732241326503715</v>
      </c>
    </row>
    <row r="35" spans="1:118" x14ac:dyDescent="0.25">
      <c r="A35">
        <v>34</v>
      </c>
      <c r="B35" t="s">
        <v>7</v>
      </c>
      <c r="C35" t="s">
        <v>8</v>
      </c>
      <c r="D35">
        <v>150</v>
      </c>
      <c r="E35" t="s">
        <v>27</v>
      </c>
      <c r="F35">
        <v>2</v>
      </c>
      <c r="G35">
        <v>5058</v>
      </c>
      <c r="J35" s="77">
        <v>140</v>
      </c>
      <c r="K35" s="78" t="s">
        <v>65</v>
      </c>
      <c r="L35" s="34" t="s">
        <v>26</v>
      </c>
      <c r="M35" s="81">
        <f>f_values!G37</f>
        <v>0.33437499999999998</v>
      </c>
      <c r="N35" s="161">
        <f t="shared" si="118"/>
        <v>8947.5406249999996</v>
      </c>
      <c r="O35" s="162">
        <f t="shared" si="116"/>
        <v>0</v>
      </c>
      <c r="P35" s="162">
        <f t="shared" si="116"/>
        <v>0</v>
      </c>
      <c r="Q35" s="162">
        <f t="shared" si="116"/>
        <v>0</v>
      </c>
      <c r="R35" s="163">
        <f t="shared" si="116"/>
        <v>55.506249999999994</v>
      </c>
      <c r="S35" s="161">
        <f t="shared" si="119"/>
        <v>14429.61875</v>
      </c>
      <c r="T35" s="162">
        <f t="shared" si="117"/>
        <v>0</v>
      </c>
      <c r="U35" s="162">
        <f t="shared" si="117"/>
        <v>3925.5624999999995</v>
      </c>
      <c r="V35" s="162">
        <f t="shared" si="117"/>
        <v>0</v>
      </c>
      <c r="W35" s="163">
        <f t="shared" si="117"/>
        <v>66.206249999999997</v>
      </c>
      <c r="X35" s="106">
        <f>'Constraint 2'!AJ34</f>
        <v>24.524453063588549</v>
      </c>
      <c r="Y35" s="106">
        <f>'Constraint 2'!AK34</f>
        <v>95.855642139956132</v>
      </c>
      <c r="Z35" s="164">
        <f>'Constraint 2'!AL34</f>
        <v>25.526458705328171</v>
      </c>
      <c r="AA35" s="35">
        <f>'Constraint 2'!AN34</f>
        <v>12.262226531794274</v>
      </c>
      <c r="AB35" s="157">
        <f>'Constraint 2'!AP34</f>
        <v>7.3573359190765641</v>
      </c>
      <c r="AC35" s="155">
        <f t="shared" si="13"/>
        <v>779.75172202725628</v>
      </c>
      <c r="AD35" s="2">
        <f t="shared" si="14"/>
        <v>0</v>
      </c>
      <c r="AE35" s="2">
        <f t="shared" si="15"/>
        <v>0</v>
      </c>
      <c r="AF35" s="2">
        <f t="shared" si="16"/>
        <v>0</v>
      </c>
      <c r="AG35" s="2">
        <f t="shared" si="17"/>
        <v>4.8372056450736025</v>
      </c>
      <c r="AH35" s="2">
        <f t="shared" si="18"/>
        <v>1257.498628960881</v>
      </c>
      <c r="AI35" s="2">
        <f t="shared" si="19"/>
        <v>0</v>
      </c>
      <c r="AJ35" s="2">
        <f t="shared" si="20"/>
        <v>342.10117032026562</v>
      </c>
      <c r="AK35" s="2">
        <f t="shared" si="21"/>
        <v>0</v>
      </c>
      <c r="AL35" s="2">
        <f t="shared" si="22"/>
        <v>5.769679022437189</v>
      </c>
      <c r="AM35" s="2">
        <f t="shared" si="23"/>
        <v>779.75172202725628</v>
      </c>
      <c r="AN35" s="2">
        <f t="shared" si="24"/>
        <v>0</v>
      </c>
      <c r="AO35" s="2">
        <f t="shared" si="25"/>
        <v>0</v>
      </c>
      <c r="AP35" s="2">
        <f t="shared" si="26"/>
        <v>0</v>
      </c>
      <c r="AQ35" s="2">
        <f t="shared" si="27"/>
        <v>4.8372056450736025</v>
      </c>
      <c r="AR35" s="2">
        <f t="shared" si="28"/>
        <v>1257.498628960881</v>
      </c>
      <c r="AS35" s="2">
        <f t="shared" si="29"/>
        <v>0</v>
      </c>
      <c r="AT35" s="2">
        <f t="shared" si="30"/>
        <v>342.10117032026562</v>
      </c>
      <c r="AU35" s="2">
        <f t="shared" si="31"/>
        <v>0</v>
      </c>
      <c r="AV35" s="2">
        <f t="shared" si="32"/>
        <v>5.769679022437189</v>
      </c>
      <c r="AW35" s="2">
        <f t="shared" si="33"/>
        <v>779.75172202725628</v>
      </c>
      <c r="AX35" s="2">
        <f t="shared" si="34"/>
        <v>0</v>
      </c>
      <c r="AY35" s="2">
        <f t="shared" si="35"/>
        <v>0</v>
      </c>
      <c r="AZ35" s="2">
        <f t="shared" si="36"/>
        <v>0</v>
      </c>
      <c r="BA35" s="2">
        <f t="shared" si="37"/>
        <v>4.8372056450736025</v>
      </c>
      <c r="BB35" s="2">
        <f t="shared" si="38"/>
        <v>1257.498628960881</v>
      </c>
      <c r="BC35" s="2">
        <f t="shared" si="39"/>
        <v>0</v>
      </c>
      <c r="BD35" s="2">
        <f t="shared" si="40"/>
        <v>342.10117032026562</v>
      </c>
      <c r="BE35" s="2">
        <f t="shared" si="41"/>
        <v>0</v>
      </c>
      <c r="BF35" s="156">
        <f t="shared" si="42"/>
        <v>5.769679022437189</v>
      </c>
      <c r="BG35" s="155">
        <f t="shared" si="43"/>
        <v>374.5718262149349</v>
      </c>
      <c r="BH35" s="2">
        <f t="shared" si="44"/>
        <v>0</v>
      </c>
      <c r="BI35" s="2">
        <f t="shared" si="45"/>
        <v>0</v>
      </c>
      <c r="BJ35" s="2">
        <f t="shared" si="46"/>
        <v>0</v>
      </c>
      <c r="BK35" s="2">
        <f t="shared" si="47"/>
        <v>2.3236639318240289</v>
      </c>
      <c r="BL35" s="2">
        <f t="shared" si="48"/>
        <v>604.06863442129008</v>
      </c>
      <c r="BM35" s="2">
        <f t="shared" si="49"/>
        <v>0</v>
      </c>
      <c r="BN35" s="2">
        <f t="shared" si="50"/>
        <v>164.33623228683192</v>
      </c>
      <c r="BO35" s="2">
        <f t="shared" si="51"/>
        <v>0</v>
      </c>
      <c r="BP35" s="2">
        <f t="shared" si="52"/>
        <v>2.7715991475973358</v>
      </c>
      <c r="BQ35" s="2">
        <f t="shared" si="53"/>
        <v>374.5718262149349</v>
      </c>
      <c r="BR35" s="2">
        <f t="shared" si="54"/>
        <v>0</v>
      </c>
      <c r="BS35" s="2">
        <f t="shared" si="55"/>
        <v>0</v>
      </c>
      <c r="BT35" s="2">
        <f t="shared" si="56"/>
        <v>0</v>
      </c>
      <c r="BU35" s="2">
        <f t="shared" si="57"/>
        <v>2.3236639318240289</v>
      </c>
      <c r="BV35" s="2">
        <f t="shared" si="58"/>
        <v>604.06863442129008</v>
      </c>
      <c r="BW35" s="2">
        <f t="shared" si="59"/>
        <v>0</v>
      </c>
      <c r="BX35" s="2">
        <f t="shared" si="60"/>
        <v>164.33623228683192</v>
      </c>
      <c r="BY35" s="2">
        <f t="shared" si="61"/>
        <v>0</v>
      </c>
      <c r="BZ35" s="2">
        <f t="shared" si="62"/>
        <v>2.7715991475973358</v>
      </c>
      <c r="CA35" s="2">
        <f t="shared" si="63"/>
        <v>374.5718262149349</v>
      </c>
      <c r="CB35" s="2">
        <f t="shared" si="64"/>
        <v>0</v>
      </c>
      <c r="CC35" s="2">
        <f t="shared" si="65"/>
        <v>0</v>
      </c>
      <c r="CD35" s="2">
        <f t="shared" si="66"/>
        <v>0</v>
      </c>
      <c r="CE35" s="2">
        <f t="shared" si="67"/>
        <v>2.3236639318240289</v>
      </c>
      <c r="CF35" s="2">
        <f t="shared" si="68"/>
        <v>604.06863442129008</v>
      </c>
      <c r="CG35" s="2">
        <f t="shared" si="69"/>
        <v>0</v>
      </c>
      <c r="CH35" s="2">
        <f t="shared" si="70"/>
        <v>164.33623228683192</v>
      </c>
      <c r="CI35" s="2">
        <f t="shared" si="71"/>
        <v>0</v>
      </c>
      <c r="CJ35" s="156">
        <f t="shared" si="72"/>
        <v>2.7715991475973358</v>
      </c>
      <c r="CK35">
        <f t="shared" si="73"/>
        <v>224.7430957289609</v>
      </c>
      <c r="CL35">
        <f t="shared" si="74"/>
        <v>0</v>
      </c>
      <c r="CM35">
        <f t="shared" si="75"/>
        <v>0</v>
      </c>
      <c r="CN35">
        <f t="shared" si="76"/>
        <v>0</v>
      </c>
      <c r="CO35">
        <f t="shared" si="77"/>
        <v>1.3941983590944171</v>
      </c>
      <c r="CP35">
        <f t="shared" si="78"/>
        <v>362.44118065277399</v>
      </c>
      <c r="CQ35">
        <f t="shared" si="79"/>
        <v>0</v>
      </c>
      <c r="CR35">
        <f t="shared" si="80"/>
        <v>98.601739372099146</v>
      </c>
      <c r="CS35">
        <f t="shared" si="81"/>
        <v>0</v>
      </c>
      <c r="CT35">
        <f t="shared" si="82"/>
        <v>1.6629594885584014</v>
      </c>
      <c r="CU35">
        <f t="shared" si="83"/>
        <v>224.7430957289609</v>
      </c>
      <c r="CV35">
        <f t="shared" si="84"/>
        <v>0</v>
      </c>
      <c r="CW35">
        <f t="shared" si="85"/>
        <v>0</v>
      </c>
      <c r="CX35">
        <f t="shared" si="86"/>
        <v>0</v>
      </c>
      <c r="CY35">
        <f t="shared" si="87"/>
        <v>1.3941983590944171</v>
      </c>
      <c r="CZ35">
        <f t="shared" si="88"/>
        <v>362.44118065277399</v>
      </c>
      <c r="DA35">
        <f t="shared" si="89"/>
        <v>0</v>
      </c>
      <c r="DB35">
        <f t="shared" si="90"/>
        <v>98.601739372099146</v>
      </c>
      <c r="DC35">
        <f t="shared" si="91"/>
        <v>0</v>
      </c>
      <c r="DD35">
        <f t="shared" si="92"/>
        <v>1.6629594885584014</v>
      </c>
      <c r="DE35">
        <f t="shared" si="93"/>
        <v>224.7430957289609</v>
      </c>
      <c r="DF35">
        <f t="shared" si="94"/>
        <v>0</v>
      </c>
      <c r="DG35">
        <f t="shared" si="95"/>
        <v>0</v>
      </c>
      <c r="DH35">
        <f t="shared" si="96"/>
        <v>0</v>
      </c>
      <c r="DI35">
        <f t="shared" si="97"/>
        <v>1.3941983590944171</v>
      </c>
      <c r="DJ35">
        <f t="shared" si="98"/>
        <v>362.44118065277399</v>
      </c>
      <c r="DK35">
        <f t="shared" si="99"/>
        <v>0</v>
      </c>
      <c r="DL35">
        <f t="shared" si="100"/>
        <v>98.601739372099146</v>
      </c>
      <c r="DM35">
        <f t="shared" si="101"/>
        <v>0</v>
      </c>
      <c r="DN35">
        <f t="shared" si="102"/>
        <v>1.6629594885584014</v>
      </c>
    </row>
    <row r="36" spans="1:118" x14ac:dyDescent="0.25">
      <c r="A36">
        <v>35</v>
      </c>
      <c r="B36" t="s">
        <v>7</v>
      </c>
      <c r="C36" t="s">
        <v>8</v>
      </c>
      <c r="D36">
        <v>150</v>
      </c>
      <c r="E36" t="s">
        <v>29</v>
      </c>
      <c r="F36">
        <v>7</v>
      </c>
      <c r="G36">
        <v>7052</v>
      </c>
      <c r="J36" s="77">
        <v>140</v>
      </c>
      <c r="K36" s="78" t="s">
        <v>67</v>
      </c>
      <c r="L36" s="34" t="s">
        <v>27</v>
      </c>
      <c r="M36" s="81">
        <f>f_values!G38</f>
        <v>0.20434782608695654</v>
      </c>
      <c r="N36" s="161">
        <f t="shared" si="118"/>
        <v>835.57826086956527</v>
      </c>
      <c r="O36" s="162">
        <f t="shared" si="116"/>
        <v>0</v>
      </c>
      <c r="P36" s="162">
        <f t="shared" si="116"/>
        <v>3682.5521739130436</v>
      </c>
      <c r="Q36" s="162">
        <f t="shared" si="116"/>
        <v>45.160869565217396</v>
      </c>
      <c r="R36" s="163">
        <f t="shared" si="116"/>
        <v>174.92173913043479</v>
      </c>
      <c r="S36" s="161">
        <f t="shared" si="119"/>
        <v>75.608695652173921</v>
      </c>
      <c r="T36" s="162">
        <f t="shared" si="117"/>
        <v>0</v>
      </c>
      <c r="U36" s="162">
        <f t="shared" si="117"/>
        <v>2694.1217391304349</v>
      </c>
      <c r="V36" s="162">
        <f t="shared" si="117"/>
        <v>52.517391304347832</v>
      </c>
      <c r="W36" s="163">
        <f t="shared" si="117"/>
        <v>0</v>
      </c>
      <c r="X36" s="106">
        <f>'Constraint 2'!AJ35</f>
        <v>35.390121463994561</v>
      </c>
      <c r="Y36" s="106">
        <f>'Constraint 2'!AK35</f>
        <v>73.519553611932238</v>
      </c>
      <c r="Z36" s="164">
        <f>'Constraint 2'!AL35</f>
        <v>30.35553431278969</v>
      </c>
      <c r="AA36" s="35">
        <f>'Constraint 2'!AN35</f>
        <v>17.69506073199728</v>
      </c>
      <c r="AB36" s="157">
        <f>'Constraint 2'!AP35</f>
        <v>10.617036439198367</v>
      </c>
      <c r="AC36" s="155">
        <f t="shared" si="13"/>
        <v>141.693812562782</v>
      </c>
      <c r="AD36" s="2">
        <f t="shared" si="14"/>
        <v>0</v>
      </c>
      <c r="AE36" s="2">
        <f t="shared" si="15"/>
        <v>624.47155690728641</v>
      </c>
      <c r="AF36" s="2">
        <f t="shared" si="16"/>
        <v>7.6581884510576721</v>
      </c>
      <c r="AG36" s="2">
        <f t="shared" si="17"/>
        <v>29.662485584187181</v>
      </c>
      <c r="AH36" s="2">
        <f t="shared" si="18"/>
        <v>12.82140147914633</v>
      </c>
      <c r="AI36" s="2">
        <f t="shared" si="19"/>
        <v>0</v>
      </c>
      <c r="AJ36" s="2">
        <f t="shared" si="20"/>
        <v>456.8577218947708</v>
      </c>
      <c r="AK36" s="2">
        <f t="shared" si="21"/>
        <v>8.9056761625421803</v>
      </c>
      <c r="AL36" s="2">
        <f t="shared" si="22"/>
        <v>0</v>
      </c>
      <c r="AM36" s="2">
        <f t="shared" si="23"/>
        <v>141.693812562782</v>
      </c>
      <c r="AN36" s="2">
        <f t="shared" si="24"/>
        <v>0</v>
      </c>
      <c r="AO36" s="2">
        <f t="shared" si="25"/>
        <v>624.47155690728641</v>
      </c>
      <c r="AP36" s="2">
        <f t="shared" si="26"/>
        <v>7.6581884510576721</v>
      </c>
      <c r="AQ36" s="2">
        <f t="shared" si="27"/>
        <v>29.662485584187181</v>
      </c>
      <c r="AR36" s="2">
        <f t="shared" si="28"/>
        <v>12.82140147914633</v>
      </c>
      <c r="AS36" s="2">
        <f t="shared" si="29"/>
        <v>0</v>
      </c>
      <c r="AT36" s="2">
        <f t="shared" si="30"/>
        <v>456.8577218947708</v>
      </c>
      <c r="AU36" s="2">
        <f t="shared" si="31"/>
        <v>8.9056761625421803</v>
      </c>
      <c r="AV36" s="2">
        <f t="shared" si="32"/>
        <v>0</v>
      </c>
      <c r="AW36" s="2">
        <f t="shared" si="33"/>
        <v>141.693812562782</v>
      </c>
      <c r="AX36" s="2">
        <f t="shared" si="34"/>
        <v>0</v>
      </c>
      <c r="AY36" s="2">
        <f t="shared" si="35"/>
        <v>624.47155690728641</v>
      </c>
      <c r="AZ36" s="2">
        <f t="shared" si="36"/>
        <v>7.6581884510576721</v>
      </c>
      <c r="BA36" s="2">
        <f t="shared" si="37"/>
        <v>29.662485584187181</v>
      </c>
      <c r="BB36" s="2">
        <f t="shared" si="38"/>
        <v>12.82140147914633</v>
      </c>
      <c r="BC36" s="2">
        <f t="shared" si="39"/>
        <v>0</v>
      </c>
      <c r="BD36" s="2">
        <f t="shared" si="40"/>
        <v>456.8577218947708</v>
      </c>
      <c r="BE36" s="2">
        <f t="shared" si="41"/>
        <v>8.9056761625421803</v>
      </c>
      <c r="BF36" s="156">
        <f t="shared" si="42"/>
        <v>0</v>
      </c>
      <c r="BG36" s="155">
        <f t="shared" si="43"/>
        <v>82.59714992367222</v>
      </c>
      <c r="BH36" s="2">
        <f t="shared" si="44"/>
        <v>0</v>
      </c>
      <c r="BI36" s="2">
        <f t="shared" si="45"/>
        <v>364.02133499009466</v>
      </c>
      <c r="BJ36" s="2">
        <f t="shared" si="46"/>
        <v>4.4641648650358432</v>
      </c>
      <c r="BK36" s="2">
        <f t="shared" si="47"/>
        <v>17.291063911632044</v>
      </c>
      <c r="BL36" s="2">
        <f t="shared" si="48"/>
        <v>7.4739411767568411</v>
      </c>
      <c r="BM36" s="2">
        <f t="shared" si="49"/>
        <v>0</v>
      </c>
      <c r="BN36" s="2">
        <f t="shared" si="50"/>
        <v>266.31470398476267</v>
      </c>
      <c r="BO36" s="2">
        <f t="shared" si="51"/>
        <v>5.1913591416932663</v>
      </c>
      <c r="BP36" s="2">
        <f t="shared" si="52"/>
        <v>0</v>
      </c>
      <c r="BQ36" s="2">
        <f t="shared" si="53"/>
        <v>82.59714992367222</v>
      </c>
      <c r="BR36" s="2">
        <f t="shared" si="54"/>
        <v>0</v>
      </c>
      <c r="BS36" s="2">
        <f t="shared" si="55"/>
        <v>364.02133499009466</v>
      </c>
      <c r="BT36" s="2">
        <f t="shared" si="56"/>
        <v>4.4641648650358432</v>
      </c>
      <c r="BU36" s="2">
        <f t="shared" si="57"/>
        <v>17.291063911632044</v>
      </c>
      <c r="BV36" s="2">
        <f t="shared" si="58"/>
        <v>7.4739411767568411</v>
      </c>
      <c r="BW36" s="2">
        <f t="shared" si="59"/>
        <v>0</v>
      </c>
      <c r="BX36" s="2">
        <f t="shared" si="60"/>
        <v>266.31470398476267</v>
      </c>
      <c r="BY36" s="2">
        <f t="shared" si="61"/>
        <v>5.1913591416932663</v>
      </c>
      <c r="BZ36" s="2">
        <f t="shared" si="62"/>
        <v>0</v>
      </c>
      <c r="CA36" s="2">
        <f t="shared" si="63"/>
        <v>82.59714992367222</v>
      </c>
      <c r="CB36" s="2">
        <f t="shared" si="64"/>
        <v>0</v>
      </c>
      <c r="CC36" s="2">
        <f t="shared" si="65"/>
        <v>364.02133499009466</v>
      </c>
      <c r="CD36" s="2">
        <f t="shared" si="66"/>
        <v>4.4641648650358432</v>
      </c>
      <c r="CE36" s="2">
        <f t="shared" si="67"/>
        <v>17.291063911632044</v>
      </c>
      <c r="CF36" s="2">
        <f t="shared" si="68"/>
        <v>7.4739411767568411</v>
      </c>
      <c r="CG36" s="2">
        <f t="shared" si="69"/>
        <v>0</v>
      </c>
      <c r="CH36" s="2">
        <f t="shared" si="70"/>
        <v>266.31470398476267</v>
      </c>
      <c r="CI36" s="2">
        <f t="shared" si="71"/>
        <v>5.1913591416932663</v>
      </c>
      <c r="CJ36" s="156">
        <f t="shared" si="72"/>
        <v>0</v>
      </c>
      <c r="CK36">
        <f t="shared" si="73"/>
        <v>49.558289954203332</v>
      </c>
      <c r="CL36">
        <f t="shared" si="74"/>
        <v>0</v>
      </c>
      <c r="CM36">
        <f t="shared" si="75"/>
        <v>218.41280099405679</v>
      </c>
      <c r="CN36">
        <f t="shared" si="76"/>
        <v>2.6784989190215058</v>
      </c>
      <c r="CO36">
        <f t="shared" si="77"/>
        <v>10.374638346979225</v>
      </c>
      <c r="CP36">
        <f t="shared" si="78"/>
        <v>4.4843647060541052</v>
      </c>
      <c r="CQ36">
        <f t="shared" si="79"/>
        <v>0</v>
      </c>
      <c r="CR36">
        <f t="shared" si="80"/>
        <v>159.7888223908576</v>
      </c>
      <c r="CS36">
        <f t="shared" si="81"/>
        <v>3.1148154850159591</v>
      </c>
      <c r="CT36">
        <f t="shared" si="82"/>
        <v>0</v>
      </c>
      <c r="CU36">
        <f t="shared" si="83"/>
        <v>49.558289954203332</v>
      </c>
      <c r="CV36">
        <f t="shared" si="84"/>
        <v>0</v>
      </c>
      <c r="CW36">
        <f t="shared" si="85"/>
        <v>218.41280099405679</v>
      </c>
      <c r="CX36">
        <f t="shared" si="86"/>
        <v>2.6784989190215058</v>
      </c>
      <c r="CY36">
        <f t="shared" si="87"/>
        <v>10.374638346979225</v>
      </c>
      <c r="CZ36">
        <f t="shared" si="88"/>
        <v>4.4843647060541052</v>
      </c>
      <c r="DA36">
        <f t="shared" si="89"/>
        <v>0</v>
      </c>
      <c r="DB36">
        <f t="shared" si="90"/>
        <v>159.7888223908576</v>
      </c>
      <c r="DC36">
        <f t="shared" si="91"/>
        <v>3.1148154850159591</v>
      </c>
      <c r="DD36">
        <f t="shared" si="92"/>
        <v>0</v>
      </c>
      <c r="DE36">
        <f t="shared" si="93"/>
        <v>49.558289954203332</v>
      </c>
      <c r="DF36">
        <f t="shared" si="94"/>
        <v>0</v>
      </c>
      <c r="DG36">
        <f t="shared" si="95"/>
        <v>218.41280099405679</v>
      </c>
      <c r="DH36">
        <f t="shared" si="96"/>
        <v>2.6784989190215058</v>
      </c>
      <c r="DI36">
        <f t="shared" si="97"/>
        <v>10.374638346979225</v>
      </c>
      <c r="DJ36">
        <f t="shared" si="98"/>
        <v>4.4843647060541052</v>
      </c>
      <c r="DK36">
        <f t="shared" si="99"/>
        <v>0</v>
      </c>
      <c r="DL36">
        <f t="shared" si="100"/>
        <v>159.7888223908576</v>
      </c>
      <c r="DM36">
        <f t="shared" si="101"/>
        <v>3.1148154850159591</v>
      </c>
      <c r="DN36">
        <f t="shared" si="102"/>
        <v>0</v>
      </c>
    </row>
    <row r="37" spans="1:118" x14ac:dyDescent="0.25">
      <c r="A37">
        <v>36</v>
      </c>
      <c r="B37" t="s">
        <v>7</v>
      </c>
      <c r="C37" t="s">
        <v>8</v>
      </c>
      <c r="D37">
        <v>150</v>
      </c>
      <c r="E37" t="s">
        <v>344</v>
      </c>
      <c r="F37">
        <v>2</v>
      </c>
      <c r="G37">
        <v>7237</v>
      </c>
      <c r="J37" s="77">
        <v>140</v>
      </c>
      <c r="K37" s="78" t="s">
        <v>69</v>
      </c>
      <c r="L37" s="34" t="s">
        <v>28</v>
      </c>
      <c r="M37" s="81">
        <f>f_values!G39</f>
        <v>0.25672454885938034</v>
      </c>
      <c r="N37" s="161">
        <f t="shared" si="118"/>
        <v>5402.2546816479407</v>
      </c>
      <c r="O37" s="162">
        <f t="shared" si="116"/>
        <v>0</v>
      </c>
      <c r="P37" s="162">
        <f t="shared" si="116"/>
        <v>0</v>
      </c>
      <c r="Q37" s="162">
        <f t="shared" si="116"/>
        <v>143.76574736125298</v>
      </c>
      <c r="R37" s="163">
        <f t="shared" si="116"/>
        <v>0</v>
      </c>
      <c r="S37" s="161">
        <f t="shared" si="119"/>
        <v>5004.5883554647608</v>
      </c>
      <c r="T37" s="162">
        <f t="shared" si="117"/>
        <v>48.777664283282263</v>
      </c>
      <c r="U37" s="162">
        <f t="shared" si="117"/>
        <v>3050.6578140960164</v>
      </c>
      <c r="V37" s="162">
        <f t="shared" si="117"/>
        <v>0</v>
      </c>
      <c r="W37" s="163">
        <f t="shared" si="117"/>
        <v>237.98365679264558</v>
      </c>
      <c r="X37" s="106">
        <f>'Constraint 2'!AJ36</f>
        <v>50.274458591727118</v>
      </c>
      <c r="Y37" s="106">
        <f>'Constraint 2'!AK36</f>
        <v>63.148930254169805</v>
      </c>
      <c r="Z37" s="164">
        <f>'Constraint 2'!AL36</f>
        <v>38.993291110039607</v>
      </c>
      <c r="AA37" s="35">
        <f>'Constraint 2'!AN36</f>
        <v>25.137229295863559</v>
      </c>
      <c r="AB37" s="157">
        <f>'Constraint 2'!AP36</f>
        <v>15.082337577518135</v>
      </c>
      <c r="AC37" s="155">
        <f t="shared" si="13"/>
        <v>936.68473153945592</v>
      </c>
      <c r="AD37" s="2">
        <f t="shared" si="14"/>
        <v>0</v>
      </c>
      <c r="AE37" s="2">
        <f t="shared" si="15"/>
        <v>0</v>
      </c>
      <c r="AF37" s="2">
        <f t="shared" si="16"/>
        <v>24.927218061212532</v>
      </c>
      <c r="AG37" s="2">
        <f t="shared" si="17"/>
        <v>0</v>
      </c>
      <c r="AH37" s="2">
        <f t="shared" si="18"/>
        <v>867.73426586656637</v>
      </c>
      <c r="AI37" s="2">
        <f t="shared" si="19"/>
        <v>8.4574489850542527</v>
      </c>
      <c r="AJ37" s="2">
        <f t="shared" si="20"/>
        <v>528.94666468105083</v>
      </c>
      <c r="AK37" s="2">
        <f t="shared" si="21"/>
        <v>0</v>
      </c>
      <c r="AL37" s="2">
        <f t="shared" si="22"/>
        <v>41.263448469185747</v>
      </c>
      <c r="AM37" s="2">
        <f t="shared" si="23"/>
        <v>936.68473153945592</v>
      </c>
      <c r="AN37" s="2">
        <f t="shared" si="24"/>
        <v>0</v>
      </c>
      <c r="AO37" s="2">
        <f t="shared" si="25"/>
        <v>0</v>
      </c>
      <c r="AP37" s="2">
        <f t="shared" si="26"/>
        <v>24.927218061212532</v>
      </c>
      <c r="AQ37" s="2">
        <f t="shared" si="27"/>
        <v>0</v>
      </c>
      <c r="AR37" s="2">
        <f t="shared" si="28"/>
        <v>867.73426586656637</v>
      </c>
      <c r="AS37" s="2">
        <f t="shared" si="29"/>
        <v>8.4574489850542527</v>
      </c>
      <c r="AT37" s="2">
        <f t="shared" si="30"/>
        <v>528.94666468105083</v>
      </c>
      <c r="AU37" s="2">
        <f t="shared" si="31"/>
        <v>0</v>
      </c>
      <c r="AV37" s="2">
        <f t="shared" si="32"/>
        <v>41.263448469185747</v>
      </c>
      <c r="AW37" s="2">
        <f t="shared" si="33"/>
        <v>936.68473153945592</v>
      </c>
      <c r="AX37" s="2">
        <f t="shared" si="34"/>
        <v>0</v>
      </c>
      <c r="AY37" s="2">
        <f t="shared" si="35"/>
        <v>0</v>
      </c>
      <c r="AZ37" s="2">
        <f t="shared" si="36"/>
        <v>24.927218061212532</v>
      </c>
      <c r="BA37" s="2">
        <f t="shared" si="37"/>
        <v>0</v>
      </c>
      <c r="BB37" s="2">
        <f t="shared" si="38"/>
        <v>867.73426586656637</v>
      </c>
      <c r="BC37" s="2">
        <f t="shared" si="39"/>
        <v>8.4574489850542527</v>
      </c>
      <c r="BD37" s="2">
        <f t="shared" si="40"/>
        <v>528.94666468105083</v>
      </c>
      <c r="BE37" s="2">
        <f t="shared" si="41"/>
        <v>0</v>
      </c>
      <c r="BF37" s="156">
        <f t="shared" si="42"/>
        <v>41.263448469185747</v>
      </c>
      <c r="BG37" s="155">
        <f t="shared" si="43"/>
        <v>603.83871697814709</v>
      </c>
      <c r="BH37" s="2">
        <f t="shared" si="44"/>
        <v>0</v>
      </c>
      <c r="BI37" s="2">
        <f t="shared" si="45"/>
        <v>0</v>
      </c>
      <c r="BJ37" s="2">
        <f t="shared" si="46"/>
        <v>16.069461650323735</v>
      </c>
      <c r="BK37" s="2">
        <f t="shared" si="47"/>
        <v>0</v>
      </c>
      <c r="BL37" s="2">
        <f t="shared" si="48"/>
        <v>559.38943823466229</v>
      </c>
      <c r="BM37" s="2">
        <f t="shared" si="49"/>
        <v>5.4521387742169809</v>
      </c>
      <c r="BN37" s="2">
        <f t="shared" si="50"/>
        <v>340.98823712642314</v>
      </c>
      <c r="BO37" s="2">
        <f t="shared" si="51"/>
        <v>0</v>
      </c>
      <c r="BP37" s="2">
        <f t="shared" si="52"/>
        <v>26.600698124732325</v>
      </c>
      <c r="BQ37" s="2">
        <f t="shared" si="53"/>
        <v>603.83871697814709</v>
      </c>
      <c r="BR37" s="2">
        <f t="shared" si="54"/>
        <v>0</v>
      </c>
      <c r="BS37" s="2">
        <f t="shared" si="55"/>
        <v>0</v>
      </c>
      <c r="BT37" s="2">
        <f t="shared" si="56"/>
        <v>16.069461650323735</v>
      </c>
      <c r="BU37" s="2">
        <f t="shared" si="57"/>
        <v>0</v>
      </c>
      <c r="BV37" s="2">
        <f t="shared" si="58"/>
        <v>559.38943823466229</v>
      </c>
      <c r="BW37" s="2">
        <f t="shared" si="59"/>
        <v>5.4521387742169809</v>
      </c>
      <c r="BX37" s="2">
        <f t="shared" si="60"/>
        <v>340.98823712642314</v>
      </c>
      <c r="BY37" s="2">
        <f t="shared" si="61"/>
        <v>0</v>
      </c>
      <c r="BZ37" s="2">
        <f t="shared" si="62"/>
        <v>26.600698124732325</v>
      </c>
      <c r="CA37" s="2">
        <f t="shared" si="63"/>
        <v>603.83871697814709</v>
      </c>
      <c r="CB37" s="2">
        <f t="shared" si="64"/>
        <v>0</v>
      </c>
      <c r="CC37" s="2">
        <f t="shared" si="65"/>
        <v>0</v>
      </c>
      <c r="CD37" s="2">
        <f t="shared" si="66"/>
        <v>16.069461650323735</v>
      </c>
      <c r="CE37" s="2">
        <f t="shared" si="67"/>
        <v>0</v>
      </c>
      <c r="CF37" s="2">
        <f t="shared" si="68"/>
        <v>559.38943823466229</v>
      </c>
      <c r="CG37" s="2">
        <f t="shared" si="69"/>
        <v>5.4521387742169809</v>
      </c>
      <c r="CH37" s="2">
        <f t="shared" si="70"/>
        <v>340.98823712642314</v>
      </c>
      <c r="CI37" s="2">
        <f t="shared" si="71"/>
        <v>0</v>
      </c>
      <c r="CJ37" s="156">
        <f t="shared" si="72"/>
        <v>26.600698124732325</v>
      </c>
      <c r="CK37">
        <f t="shared" si="73"/>
        <v>362.3032301868883</v>
      </c>
      <c r="CL37">
        <f t="shared" si="74"/>
        <v>0</v>
      </c>
      <c r="CM37">
        <f t="shared" si="75"/>
        <v>0</v>
      </c>
      <c r="CN37">
        <f t="shared" si="76"/>
        <v>9.6416769901942398</v>
      </c>
      <c r="CO37">
        <f t="shared" si="77"/>
        <v>0</v>
      </c>
      <c r="CP37">
        <f t="shared" si="78"/>
        <v>335.63366294079742</v>
      </c>
      <c r="CQ37">
        <f t="shared" si="79"/>
        <v>3.2712832645301892</v>
      </c>
      <c r="CR37">
        <f t="shared" si="80"/>
        <v>204.59294227585386</v>
      </c>
      <c r="CS37">
        <f t="shared" si="81"/>
        <v>0</v>
      </c>
      <c r="CT37">
        <f t="shared" si="82"/>
        <v>15.960418874839396</v>
      </c>
      <c r="CU37">
        <f t="shared" si="83"/>
        <v>362.3032301868883</v>
      </c>
      <c r="CV37">
        <f t="shared" si="84"/>
        <v>0</v>
      </c>
      <c r="CW37">
        <f t="shared" si="85"/>
        <v>0</v>
      </c>
      <c r="CX37">
        <f t="shared" si="86"/>
        <v>9.6416769901942398</v>
      </c>
      <c r="CY37">
        <f t="shared" si="87"/>
        <v>0</v>
      </c>
      <c r="CZ37">
        <f t="shared" si="88"/>
        <v>335.63366294079742</v>
      </c>
      <c r="DA37">
        <f t="shared" si="89"/>
        <v>3.2712832645301892</v>
      </c>
      <c r="DB37">
        <f t="shared" si="90"/>
        <v>204.59294227585386</v>
      </c>
      <c r="DC37">
        <f t="shared" si="91"/>
        <v>0</v>
      </c>
      <c r="DD37">
        <f t="shared" si="92"/>
        <v>15.960418874839396</v>
      </c>
      <c r="DE37">
        <f t="shared" si="93"/>
        <v>362.3032301868883</v>
      </c>
      <c r="DF37">
        <f t="shared" si="94"/>
        <v>0</v>
      </c>
      <c r="DG37">
        <f t="shared" si="95"/>
        <v>0</v>
      </c>
      <c r="DH37">
        <f t="shared" si="96"/>
        <v>9.6416769901942398</v>
      </c>
      <c r="DI37">
        <f t="shared" si="97"/>
        <v>0</v>
      </c>
      <c r="DJ37">
        <f t="shared" si="98"/>
        <v>335.63366294079742</v>
      </c>
      <c r="DK37">
        <f t="shared" si="99"/>
        <v>3.2712832645301892</v>
      </c>
      <c r="DL37">
        <f t="shared" si="100"/>
        <v>204.59294227585386</v>
      </c>
      <c r="DM37">
        <f t="shared" si="101"/>
        <v>0</v>
      </c>
      <c r="DN37">
        <f t="shared" si="102"/>
        <v>15.960418874839396</v>
      </c>
    </row>
    <row r="38" spans="1:118" x14ac:dyDescent="0.25">
      <c r="A38">
        <v>37</v>
      </c>
      <c r="B38" t="s">
        <v>7</v>
      </c>
      <c r="C38" t="s">
        <v>8</v>
      </c>
      <c r="D38">
        <v>160</v>
      </c>
      <c r="E38" t="s">
        <v>53</v>
      </c>
      <c r="F38">
        <v>2</v>
      </c>
      <c r="G38">
        <v>1062</v>
      </c>
      <c r="J38" s="77">
        <v>140</v>
      </c>
      <c r="K38" s="78" t="s">
        <v>71</v>
      </c>
      <c r="L38" s="34" t="s">
        <v>29</v>
      </c>
      <c r="M38" s="81">
        <f>f_values!G40</f>
        <v>0.20341880341880342</v>
      </c>
      <c r="N38" s="161">
        <f t="shared" si="118"/>
        <v>6584.4632478632475</v>
      </c>
      <c r="O38" s="162">
        <f t="shared" si="116"/>
        <v>266.27521367521365</v>
      </c>
      <c r="P38" s="162">
        <f t="shared" si="116"/>
        <v>1978.6547008547009</v>
      </c>
      <c r="Q38" s="162">
        <f t="shared" si="116"/>
        <v>301.46666666666664</v>
      </c>
      <c r="R38" s="163">
        <f t="shared" si="116"/>
        <v>1069.3726495726496</v>
      </c>
      <c r="S38" s="161">
        <f t="shared" si="119"/>
        <v>3480.2923076923075</v>
      </c>
      <c r="T38" s="162">
        <f t="shared" si="119"/>
        <v>0</v>
      </c>
      <c r="U38" s="162">
        <f t="shared" si="119"/>
        <v>6165.2170940170936</v>
      </c>
      <c r="V38" s="162">
        <f t="shared" si="119"/>
        <v>58.584615384615383</v>
      </c>
      <c r="W38" s="163">
        <f t="shared" si="119"/>
        <v>0</v>
      </c>
      <c r="X38" s="106">
        <f>'Constraint 2'!AJ37</f>
        <v>32.614506800370897</v>
      </c>
      <c r="Y38" s="106">
        <f>'Constraint 2'!AK37</f>
        <v>43.693784671916838</v>
      </c>
      <c r="Z38" s="164">
        <f>'Constraint 2'!AL37</f>
        <v>25.568807887432769</v>
      </c>
      <c r="AA38" s="35">
        <f>'Constraint 2'!AN37</f>
        <v>16.307253400185449</v>
      </c>
      <c r="AB38" s="157">
        <f>'Constraint 2'!AP37</f>
        <v>9.7843520401112691</v>
      </c>
      <c r="AC38" s="155">
        <f t="shared" si="13"/>
        <v>944.79080195012693</v>
      </c>
      <c r="AD38" s="2">
        <f t="shared" si="14"/>
        <v>38.207271146860144</v>
      </c>
      <c r="AE38" s="2">
        <f t="shared" si="15"/>
        <v>283.91300721582024</v>
      </c>
      <c r="AF38" s="2">
        <f t="shared" si="16"/>
        <v>43.256818823259543</v>
      </c>
      <c r="AG38" s="2">
        <f t="shared" si="17"/>
        <v>153.4420354614544</v>
      </c>
      <c r="AH38" s="2">
        <f t="shared" si="18"/>
        <v>499.37983350009955</v>
      </c>
      <c r="AI38" s="2">
        <f t="shared" si="19"/>
        <v>0</v>
      </c>
      <c r="AJ38" s="2">
        <f t="shared" si="20"/>
        <v>884.63405188620118</v>
      </c>
      <c r="AK38" s="2">
        <f t="shared" si="21"/>
        <v>8.4061834150463888</v>
      </c>
      <c r="AL38" s="2">
        <f t="shared" si="22"/>
        <v>0</v>
      </c>
      <c r="AM38" s="2">
        <f t="shared" si="23"/>
        <v>944.79080195012693</v>
      </c>
      <c r="AN38" s="2">
        <f t="shared" si="24"/>
        <v>38.207271146860144</v>
      </c>
      <c r="AO38" s="2">
        <f t="shared" si="25"/>
        <v>283.91300721582024</v>
      </c>
      <c r="AP38" s="2">
        <f t="shared" si="26"/>
        <v>43.256818823259543</v>
      </c>
      <c r="AQ38" s="2">
        <f t="shared" si="27"/>
        <v>153.4420354614544</v>
      </c>
      <c r="AR38" s="2">
        <f t="shared" si="28"/>
        <v>499.37983350009955</v>
      </c>
      <c r="AS38" s="2">
        <f t="shared" si="29"/>
        <v>0</v>
      </c>
      <c r="AT38" s="2">
        <f t="shared" si="30"/>
        <v>884.63405188620118</v>
      </c>
      <c r="AU38" s="2">
        <f t="shared" si="31"/>
        <v>8.4061834150463888</v>
      </c>
      <c r="AV38" s="2">
        <f t="shared" si="32"/>
        <v>0</v>
      </c>
      <c r="AW38" s="2">
        <f t="shared" si="33"/>
        <v>944.79080195012693</v>
      </c>
      <c r="AX38" s="2">
        <f t="shared" si="34"/>
        <v>38.207271146860144</v>
      </c>
      <c r="AY38" s="2">
        <f t="shared" si="35"/>
        <v>283.91300721582024</v>
      </c>
      <c r="AZ38" s="2">
        <f t="shared" si="36"/>
        <v>43.256818823259543</v>
      </c>
      <c r="BA38" s="2">
        <f t="shared" si="37"/>
        <v>153.4420354614544</v>
      </c>
      <c r="BB38" s="2">
        <f t="shared" si="38"/>
        <v>499.37983350009955</v>
      </c>
      <c r="BC38" s="2">
        <f t="shared" si="39"/>
        <v>0</v>
      </c>
      <c r="BD38" s="2">
        <f t="shared" si="40"/>
        <v>884.63405188620118</v>
      </c>
      <c r="BE38" s="2">
        <f t="shared" si="41"/>
        <v>8.4061834150463888</v>
      </c>
      <c r="BF38" s="156">
        <f t="shared" si="42"/>
        <v>0</v>
      </c>
      <c r="BG38" s="155">
        <f t="shared" si="43"/>
        <v>602.56790560571085</v>
      </c>
      <c r="BH38" s="2">
        <f t="shared" si="44"/>
        <v>24.367802169911815</v>
      </c>
      <c r="BI38" s="2">
        <f t="shared" si="45"/>
        <v>181.07380573470761</v>
      </c>
      <c r="BJ38" s="2">
        <f t="shared" si="46"/>
        <v>27.588298560587706</v>
      </c>
      <c r="BK38" s="2">
        <f t="shared" si="47"/>
        <v>97.862135987185951</v>
      </c>
      <c r="BL38" s="2">
        <f t="shared" si="48"/>
        <v>318.49406212759453</v>
      </c>
      <c r="BM38" s="2">
        <f t="shared" si="49"/>
        <v>0</v>
      </c>
      <c r="BN38" s="2">
        <f t="shared" si="50"/>
        <v>564.20118270869921</v>
      </c>
      <c r="BO38" s="2">
        <f t="shared" si="51"/>
        <v>5.3612887891020646</v>
      </c>
      <c r="BP38" s="2">
        <f t="shared" si="52"/>
        <v>0</v>
      </c>
      <c r="BQ38" s="2">
        <f t="shared" si="53"/>
        <v>602.56790560571085</v>
      </c>
      <c r="BR38" s="2">
        <f t="shared" si="54"/>
        <v>24.367802169911815</v>
      </c>
      <c r="BS38" s="2">
        <f t="shared" si="55"/>
        <v>181.07380573470761</v>
      </c>
      <c r="BT38" s="2">
        <f t="shared" si="56"/>
        <v>27.588298560587706</v>
      </c>
      <c r="BU38" s="2">
        <f t="shared" si="57"/>
        <v>97.862135987185951</v>
      </c>
      <c r="BV38" s="2">
        <f t="shared" si="58"/>
        <v>318.49406212759453</v>
      </c>
      <c r="BW38" s="2">
        <f t="shared" si="59"/>
        <v>0</v>
      </c>
      <c r="BX38" s="2">
        <f t="shared" si="60"/>
        <v>564.20118270869921</v>
      </c>
      <c r="BY38" s="2">
        <f t="shared" si="61"/>
        <v>5.3612887891020646</v>
      </c>
      <c r="BZ38" s="2">
        <f t="shared" si="62"/>
        <v>0</v>
      </c>
      <c r="CA38" s="2">
        <f t="shared" si="63"/>
        <v>602.56790560571085</v>
      </c>
      <c r="CB38" s="2">
        <f t="shared" si="64"/>
        <v>24.367802169911815</v>
      </c>
      <c r="CC38" s="2">
        <f t="shared" si="65"/>
        <v>181.07380573470761</v>
      </c>
      <c r="CD38" s="2">
        <f t="shared" si="66"/>
        <v>27.588298560587706</v>
      </c>
      <c r="CE38" s="2">
        <f t="shared" si="67"/>
        <v>97.862135987185951</v>
      </c>
      <c r="CF38" s="2">
        <f t="shared" si="68"/>
        <v>318.49406212759453</v>
      </c>
      <c r="CG38" s="2">
        <f t="shared" si="69"/>
        <v>0</v>
      </c>
      <c r="CH38" s="2">
        <f t="shared" si="70"/>
        <v>564.20118270869921</v>
      </c>
      <c r="CI38" s="2">
        <f t="shared" si="71"/>
        <v>5.3612887891020646</v>
      </c>
      <c r="CJ38" s="156">
        <f t="shared" si="72"/>
        <v>0</v>
      </c>
      <c r="CK38">
        <f t="shared" si="73"/>
        <v>361.54074336342654</v>
      </c>
      <c r="CL38">
        <f t="shared" si="74"/>
        <v>14.620681301947089</v>
      </c>
      <c r="CM38">
        <f t="shared" si="75"/>
        <v>108.64428344082457</v>
      </c>
      <c r="CN38">
        <f t="shared" si="76"/>
        <v>16.552979136352626</v>
      </c>
      <c r="CO38">
        <f t="shared" si="77"/>
        <v>58.717281592311579</v>
      </c>
      <c r="CP38">
        <f t="shared" si="78"/>
        <v>191.09643727655674</v>
      </c>
      <c r="CQ38">
        <f t="shared" si="79"/>
        <v>0</v>
      </c>
      <c r="CR38">
        <f t="shared" si="80"/>
        <v>338.52070962521952</v>
      </c>
      <c r="CS38">
        <f t="shared" si="81"/>
        <v>3.2167732734612389</v>
      </c>
      <c r="CT38">
        <f t="shared" si="82"/>
        <v>0</v>
      </c>
      <c r="CU38">
        <f t="shared" si="83"/>
        <v>361.54074336342654</v>
      </c>
      <c r="CV38">
        <f t="shared" si="84"/>
        <v>14.620681301947089</v>
      </c>
      <c r="CW38">
        <f t="shared" si="85"/>
        <v>108.64428344082457</v>
      </c>
      <c r="CX38">
        <f t="shared" si="86"/>
        <v>16.552979136352626</v>
      </c>
      <c r="CY38">
        <f t="shared" si="87"/>
        <v>58.717281592311579</v>
      </c>
      <c r="CZ38">
        <f t="shared" si="88"/>
        <v>191.09643727655674</v>
      </c>
      <c r="DA38">
        <f t="shared" si="89"/>
        <v>0</v>
      </c>
      <c r="DB38">
        <f t="shared" si="90"/>
        <v>338.52070962521952</v>
      </c>
      <c r="DC38">
        <f t="shared" si="91"/>
        <v>3.2167732734612389</v>
      </c>
      <c r="DD38">
        <f t="shared" si="92"/>
        <v>0</v>
      </c>
      <c r="DE38">
        <f t="shared" si="93"/>
        <v>361.54074336342654</v>
      </c>
      <c r="DF38">
        <f t="shared" si="94"/>
        <v>14.620681301947089</v>
      </c>
      <c r="DG38">
        <f t="shared" si="95"/>
        <v>108.64428344082457</v>
      </c>
      <c r="DH38">
        <f t="shared" si="96"/>
        <v>16.552979136352626</v>
      </c>
      <c r="DI38">
        <f t="shared" si="97"/>
        <v>58.717281592311579</v>
      </c>
      <c r="DJ38">
        <f t="shared" si="98"/>
        <v>191.09643727655674</v>
      </c>
      <c r="DK38">
        <f t="shared" si="99"/>
        <v>0</v>
      </c>
      <c r="DL38">
        <f t="shared" si="100"/>
        <v>338.52070962521952</v>
      </c>
      <c r="DM38">
        <f t="shared" si="101"/>
        <v>3.2167732734612389</v>
      </c>
      <c r="DN38">
        <f t="shared" si="102"/>
        <v>0</v>
      </c>
    </row>
    <row r="39" spans="1:118" x14ac:dyDescent="0.25">
      <c r="A39">
        <v>38</v>
      </c>
      <c r="B39" t="s">
        <v>7</v>
      </c>
      <c r="C39" t="s">
        <v>8</v>
      </c>
      <c r="D39">
        <v>160</v>
      </c>
      <c r="E39" t="s">
        <v>24</v>
      </c>
      <c r="F39">
        <v>1</v>
      </c>
      <c r="G39">
        <v>1080</v>
      </c>
      <c r="J39" s="77">
        <v>140</v>
      </c>
      <c r="K39" s="78" t="s">
        <v>73</v>
      </c>
      <c r="L39" s="34" t="s">
        <v>30</v>
      </c>
      <c r="M39" s="81">
        <f>f_values!G41</f>
        <v>0.20984455958549222</v>
      </c>
      <c r="N39" s="161">
        <f>(SUMIFS($G$2:$G$842,$D$2:$D$842,$J39,$E$2:$E$842,"2007-2008",$C$2:$C$842,N$3,$B$2:$B$842,"DKE")+SUMIFS($G$2:$G$842,$D$2:$D$842,$J39,$E$2:$E$842,"after 2009",$C$2:$C$842,N$3,$B$2:$B$842,"DKE"))*$M39</f>
        <v>61251.108808290155</v>
      </c>
      <c r="O39" s="162">
        <f t="shared" ref="O39:R39" si="120">(SUMIFS($G$2:$G$842,$D$2:$D$842,$J39,$E$2:$E$842,"2007-2008",$C$2:$C$842,O$3,$B$2:$B$842,"DKE")+SUMIFS($G$2:$G$842,$D$2:$D$842,$J39,$E$2:$E$842,"after 2009",$C$2:$C$842,O$3,$B$2:$B$842,"DKE"))*$M39</f>
        <v>2669.6424870466321</v>
      </c>
      <c r="P39" s="162">
        <f t="shared" si="120"/>
        <v>12063.334196891192</v>
      </c>
      <c r="Q39" s="162">
        <f t="shared" si="120"/>
        <v>2246.3860103626944</v>
      </c>
      <c r="R39" s="163">
        <f t="shared" si="120"/>
        <v>1838.4481865284974</v>
      </c>
      <c r="S39" s="161">
        <f>(SUMIFS($G$2:$G$842,$D$2:$D$842,$J39,$E$2:$E$842,"2007-2008",$C$2:$C$842,S$3,$B$2:$B$842,"DKW")+SUMIFS($G$2:$G$842,$D$2:$D$842,$J39,$E$2:$E$842,"after 2009",$C$2:$C$842,S$3,$B$2:$B$842,"DKW"))*$M39</f>
        <v>51735.917098445592</v>
      </c>
      <c r="T39" s="162">
        <f t="shared" ref="T39:W39" si="121">(SUMIFS($G$2:$G$842,$D$2:$D$842,$J39,$E$2:$E$842,"2007-2008",$C$2:$C$842,T$3,$B$2:$B$842,"DKW")+SUMIFS($G$2:$G$842,$D$2:$D$842,$J39,$E$2:$E$842,"after 2009",$C$2:$C$842,T$3,$B$2:$B$842,"DKW"))*$M39</f>
        <v>767.40155440414503</v>
      </c>
      <c r="U39" s="162">
        <f t="shared" si="121"/>
        <v>30902.339378238343</v>
      </c>
      <c r="V39" s="162">
        <f t="shared" si="121"/>
        <v>301.75647668393782</v>
      </c>
      <c r="W39" s="163">
        <f t="shared" si="121"/>
        <v>1736.0440414507771</v>
      </c>
      <c r="X39" s="106">
        <f>'Constraint 2'!AJ38</f>
        <v>20.513883416563498</v>
      </c>
      <c r="Y39" s="106">
        <f>'Constraint 2'!AK38</f>
        <v>32.10938556457792</v>
      </c>
      <c r="Z39" s="164">
        <f>'Constraint 2'!AL38</f>
        <v>16.544962777224065</v>
      </c>
      <c r="AA39" s="35">
        <f>'Constraint 2'!AN38</f>
        <v>10.256941708281749</v>
      </c>
      <c r="AB39" s="157">
        <f>'Constraint 2'!AP38</f>
        <v>6.1541650249690489</v>
      </c>
      <c r="AC39" s="155">
        <f t="shared" si="13"/>
        <v>5512.8722547013449</v>
      </c>
      <c r="AD39" s="2">
        <f t="shared" si="14"/>
        <v>240.27969914594127</v>
      </c>
      <c r="AE39" s="2">
        <f t="shared" si="15"/>
        <v>1085.7537387834243</v>
      </c>
      <c r="AF39" s="2">
        <f t="shared" si="16"/>
        <v>202.18473348194476</v>
      </c>
      <c r="AG39" s="2">
        <f t="shared" si="17"/>
        <v>165.46851471605027</v>
      </c>
      <c r="AH39" s="2">
        <f t="shared" si="18"/>
        <v>4656.4626745980931</v>
      </c>
      <c r="AI39" s="2">
        <f t="shared" si="19"/>
        <v>69.06955351176758</v>
      </c>
      <c r="AJ39" s="2">
        <f t="shared" si="20"/>
        <v>2781.3480062355566</v>
      </c>
      <c r="AK39" s="2">
        <f t="shared" si="21"/>
        <v>27.159425198228544</v>
      </c>
      <c r="AL39" s="2">
        <f t="shared" si="22"/>
        <v>156.25168613695737</v>
      </c>
      <c r="AM39" s="2">
        <f t="shared" si="23"/>
        <v>5512.8722547013449</v>
      </c>
      <c r="AN39" s="2">
        <f t="shared" si="24"/>
        <v>240.27969914594127</v>
      </c>
      <c r="AO39" s="2">
        <f t="shared" si="25"/>
        <v>1085.7537387834243</v>
      </c>
      <c r="AP39" s="2">
        <f t="shared" si="26"/>
        <v>202.18473348194476</v>
      </c>
      <c r="AQ39" s="2">
        <f t="shared" si="27"/>
        <v>165.46851471605027</v>
      </c>
      <c r="AR39" s="2">
        <f t="shared" si="28"/>
        <v>4656.4626745980931</v>
      </c>
      <c r="AS39" s="2">
        <f t="shared" si="29"/>
        <v>69.06955351176758</v>
      </c>
      <c r="AT39" s="2">
        <f t="shared" si="30"/>
        <v>2781.3480062355566</v>
      </c>
      <c r="AU39" s="2">
        <f t="shared" si="31"/>
        <v>27.159425198228544</v>
      </c>
      <c r="AV39" s="2">
        <f t="shared" si="32"/>
        <v>156.25168613695737</v>
      </c>
      <c r="AW39" s="2">
        <f t="shared" si="33"/>
        <v>5512.8722547013449</v>
      </c>
      <c r="AX39" s="2">
        <f t="shared" si="34"/>
        <v>240.27969914594127</v>
      </c>
      <c r="AY39" s="2">
        <f t="shared" si="35"/>
        <v>1085.7537387834243</v>
      </c>
      <c r="AZ39" s="2">
        <f t="shared" si="36"/>
        <v>202.18473348194476</v>
      </c>
      <c r="BA39" s="2">
        <f t="shared" si="37"/>
        <v>165.46851471605027</v>
      </c>
      <c r="BB39" s="2">
        <f t="shared" si="38"/>
        <v>4656.4626745980931</v>
      </c>
      <c r="BC39" s="2">
        <f t="shared" si="39"/>
        <v>69.06955351176758</v>
      </c>
      <c r="BD39" s="2">
        <f t="shared" si="40"/>
        <v>2781.3480062355566</v>
      </c>
      <c r="BE39" s="2">
        <f t="shared" si="41"/>
        <v>27.159425198228544</v>
      </c>
      <c r="BF39" s="156">
        <f t="shared" si="42"/>
        <v>156.25168613695737</v>
      </c>
      <c r="BG39" s="155">
        <f t="shared" si="43"/>
        <v>3417.6691796197979</v>
      </c>
      <c r="BH39" s="2">
        <f t="shared" si="44"/>
        <v>148.95983152141599</v>
      </c>
      <c r="BI39" s="2">
        <f t="shared" si="45"/>
        <v>673.10594518720654</v>
      </c>
      <c r="BJ39" s="2">
        <f t="shared" si="46"/>
        <v>125.34310614972161</v>
      </c>
      <c r="BK39" s="2">
        <f t="shared" si="47"/>
        <v>102.58112592038403</v>
      </c>
      <c r="BL39" s="2">
        <f t="shared" si="48"/>
        <v>2886.7436490029854</v>
      </c>
      <c r="BM39" s="2">
        <f t="shared" si="49"/>
        <v>42.81921898080634</v>
      </c>
      <c r="BN39" s="2">
        <f t="shared" si="50"/>
        <v>1724.2785465601544</v>
      </c>
      <c r="BO39" s="2">
        <f t="shared" si="51"/>
        <v>16.837308420672549</v>
      </c>
      <c r="BP39" s="2">
        <f t="shared" si="52"/>
        <v>96.867213187916562</v>
      </c>
      <c r="BQ39" s="2">
        <f t="shared" si="53"/>
        <v>3417.6691796197979</v>
      </c>
      <c r="BR39" s="2">
        <f t="shared" si="54"/>
        <v>148.95983152141599</v>
      </c>
      <c r="BS39" s="2">
        <f t="shared" si="55"/>
        <v>673.10594518720654</v>
      </c>
      <c r="BT39" s="2">
        <f t="shared" si="56"/>
        <v>125.34310614972161</v>
      </c>
      <c r="BU39" s="2">
        <f t="shared" si="57"/>
        <v>102.58112592038403</v>
      </c>
      <c r="BV39" s="2">
        <f t="shared" si="58"/>
        <v>2886.7436490029854</v>
      </c>
      <c r="BW39" s="2">
        <f t="shared" si="59"/>
        <v>42.81921898080634</v>
      </c>
      <c r="BX39" s="2">
        <f t="shared" si="60"/>
        <v>1724.2785465601544</v>
      </c>
      <c r="BY39" s="2">
        <f t="shared" si="61"/>
        <v>16.837308420672549</v>
      </c>
      <c r="BZ39" s="2">
        <f t="shared" si="62"/>
        <v>96.867213187916562</v>
      </c>
      <c r="CA39" s="2">
        <f t="shared" si="63"/>
        <v>3417.6691796197979</v>
      </c>
      <c r="CB39" s="2">
        <f t="shared" si="64"/>
        <v>148.95983152141599</v>
      </c>
      <c r="CC39" s="2">
        <f t="shared" si="65"/>
        <v>673.10594518720654</v>
      </c>
      <c r="CD39" s="2">
        <f t="shared" si="66"/>
        <v>125.34310614972161</v>
      </c>
      <c r="CE39" s="2">
        <f t="shared" si="67"/>
        <v>102.58112592038403</v>
      </c>
      <c r="CF39" s="2">
        <f t="shared" si="68"/>
        <v>2886.7436490029854</v>
      </c>
      <c r="CG39" s="2">
        <f t="shared" si="69"/>
        <v>42.81921898080634</v>
      </c>
      <c r="CH39" s="2">
        <f t="shared" si="70"/>
        <v>1724.2785465601544</v>
      </c>
      <c r="CI39" s="2">
        <f t="shared" si="71"/>
        <v>16.837308420672549</v>
      </c>
      <c r="CJ39" s="156">
        <f t="shared" si="72"/>
        <v>96.867213187916562</v>
      </c>
      <c r="CK39">
        <f t="shared" si="73"/>
        <v>2050.6015077718785</v>
      </c>
      <c r="CL39">
        <f t="shared" si="74"/>
        <v>89.375898912849593</v>
      </c>
      <c r="CM39">
        <f t="shared" si="75"/>
        <v>403.86356711232384</v>
      </c>
      <c r="CN39">
        <f t="shared" si="76"/>
        <v>75.205863689832952</v>
      </c>
      <c r="CO39">
        <f t="shared" si="77"/>
        <v>61.548675552230414</v>
      </c>
      <c r="CP39">
        <f t="shared" si="78"/>
        <v>1732.0461894017913</v>
      </c>
      <c r="CQ39">
        <f t="shared" si="79"/>
        <v>25.691531388483799</v>
      </c>
      <c r="CR39">
        <f t="shared" si="80"/>
        <v>1034.5671279360924</v>
      </c>
      <c r="CS39">
        <f t="shared" si="81"/>
        <v>10.10238505240353</v>
      </c>
      <c r="CT39">
        <f t="shared" si="82"/>
        <v>58.120327912749929</v>
      </c>
      <c r="CU39">
        <f t="shared" si="83"/>
        <v>2050.6015077718785</v>
      </c>
      <c r="CV39">
        <f t="shared" si="84"/>
        <v>89.375898912849593</v>
      </c>
      <c r="CW39">
        <f t="shared" si="85"/>
        <v>403.86356711232384</v>
      </c>
      <c r="CX39">
        <f t="shared" si="86"/>
        <v>75.205863689832952</v>
      </c>
      <c r="CY39">
        <f t="shared" si="87"/>
        <v>61.548675552230414</v>
      </c>
      <c r="CZ39">
        <f t="shared" si="88"/>
        <v>1732.0461894017913</v>
      </c>
      <c r="DA39">
        <f t="shared" si="89"/>
        <v>25.691531388483799</v>
      </c>
      <c r="DB39">
        <f t="shared" si="90"/>
        <v>1034.5671279360924</v>
      </c>
      <c r="DC39">
        <f t="shared" si="91"/>
        <v>10.10238505240353</v>
      </c>
      <c r="DD39">
        <f t="shared" si="92"/>
        <v>58.120327912749929</v>
      </c>
      <c r="DE39">
        <f t="shared" si="93"/>
        <v>2050.6015077718785</v>
      </c>
      <c r="DF39">
        <f t="shared" si="94"/>
        <v>89.375898912849593</v>
      </c>
      <c r="DG39">
        <f t="shared" si="95"/>
        <v>403.86356711232384</v>
      </c>
      <c r="DH39">
        <f t="shared" si="96"/>
        <v>75.205863689832952</v>
      </c>
      <c r="DI39">
        <f t="shared" si="97"/>
        <v>61.548675552230414</v>
      </c>
      <c r="DJ39">
        <f t="shared" si="98"/>
        <v>1732.0461894017913</v>
      </c>
      <c r="DK39">
        <f t="shared" si="99"/>
        <v>25.691531388483799</v>
      </c>
      <c r="DL39">
        <f t="shared" si="100"/>
        <v>1034.5671279360924</v>
      </c>
      <c r="DM39">
        <f t="shared" si="101"/>
        <v>10.10238505240353</v>
      </c>
      <c r="DN39">
        <f t="shared" si="102"/>
        <v>58.120327912749929</v>
      </c>
    </row>
    <row r="40" spans="1:118" x14ac:dyDescent="0.25">
      <c r="A40">
        <v>39</v>
      </c>
      <c r="B40" t="s">
        <v>7</v>
      </c>
      <c r="C40" t="s">
        <v>8</v>
      </c>
      <c r="D40">
        <v>160</v>
      </c>
      <c r="E40" t="s">
        <v>27</v>
      </c>
      <c r="F40">
        <v>4</v>
      </c>
      <c r="G40">
        <v>12072</v>
      </c>
      <c r="J40" s="77">
        <v>150</v>
      </c>
      <c r="K40" s="78" t="s">
        <v>44</v>
      </c>
      <c r="L40" s="76" t="s">
        <v>285</v>
      </c>
      <c r="M40" s="81">
        <f>f_values!G42</f>
        <v>0.459954233409611</v>
      </c>
      <c r="N40" s="161">
        <f>SUMIFS($G$2:$G$842,$D$2:$D$842,$J40,$E$2:$E$842,$L40,$C$2:$C$842,N$3,$B$2:$B$842,"DKE")*$M40</f>
        <v>0</v>
      </c>
      <c r="O40" s="162">
        <f t="shared" ref="O40:R47" si="122">SUMIFS($G$2:$G$842,$D$2:$D$842,$J40,$E$2:$E$842,$L40,$C$2:$C$842,O$3,$B$2:$B$842,"DKE")*$M40</f>
        <v>0</v>
      </c>
      <c r="P40" s="162">
        <f t="shared" si="122"/>
        <v>0</v>
      </c>
      <c r="Q40" s="162">
        <f t="shared" si="122"/>
        <v>0</v>
      </c>
      <c r="R40" s="163">
        <f t="shared" si="122"/>
        <v>0</v>
      </c>
      <c r="S40" s="161">
        <f>SUMIFS($G$2:$G$842,$D$2:$D$842,$J40,$E$2:$E$842,$L40,$C$2:$C$842,S$3,$B$2:$B$842,"DKW")*$M40</f>
        <v>0</v>
      </c>
      <c r="T40" s="162">
        <f>SUMIFS($G$2:$G$842,$D$2:$D$842,$J40,$E$2:$E$842,$L40,$C$2:$C$842,T$3,$B$2:$B$842,"DKW")*$M40</f>
        <v>0</v>
      </c>
      <c r="U40" s="162">
        <f t="shared" si="117"/>
        <v>0</v>
      </c>
      <c r="V40" s="162">
        <f t="shared" si="117"/>
        <v>0</v>
      </c>
      <c r="W40" s="163">
        <f t="shared" si="117"/>
        <v>0</v>
      </c>
      <c r="X40" s="106">
        <f>'Constraint 2'!AJ39</f>
        <v>102.7524082299975</v>
      </c>
      <c r="Y40" s="106">
        <f>'Constraint 2'!AK39</f>
        <v>85.770038822654854</v>
      </c>
      <c r="Z40" s="164">
        <f>'Constraint 2'!AL39</f>
        <v>75.366069231763859</v>
      </c>
      <c r="AA40" s="35">
        <f>'Constraint 2'!AN39</f>
        <v>51.37620411499875</v>
      </c>
      <c r="AB40" s="157">
        <f>'Constraint 2'!AP39</f>
        <v>30.825722468999249</v>
      </c>
      <c r="AC40" s="155">
        <f t="shared" si="13"/>
        <v>0</v>
      </c>
      <c r="AD40" s="2">
        <f t="shared" si="14"/>
        <v>0</v>
      </c>
      <c r="AE40" s="2">
        <f t="shared" si="15"/>
        <v>0</v>
      </c>
      <c r="AF40" s="2">
        <f t="shared" si="16"/>
        <v>0</v>
      </c>
      <c r="AG40" s="2">
        <f t="shared" si="17"/>
        <v>0</v>
      </c>
      <c r="AH40" s="2">
        <f t="shared" si="18"/>
        <v>0</v>
      </c>
      <c r="AI40" s="2">
        <f t="shared" si="19"/>
        <v>0</v>
      </c>
      <c r="AJ40" s="2">
        <f t="shared" si="20"/>
        <v>0</v>
      </c>
      <c r="AK40" s="2">
        <f t="shared" si="21"/>
        <v>0</v>
      </c>
      <c r="AL40" s="2">
        <f t="shared" si="22"/>
        <v>0</v>
      </c>
      <c r="AM40" s="2">
        <f t="shared" si="23"/>
        <v>0</v>
      </c>
      <c r="AN40" s="2">
        <f t="shared" si="24"/>
        <v>0</v>
      </c>
      <c r="AO40" s="2">
        <f t="shared" si="25"/>
        <v>0</v>
      </c>
      <c r="AP40" s="2">
        <f t="shared" si="26"/>
        <v>0</v>
      </c>
      <c r="AQ40" s="2">
        <f t="shared" si="27"/>
        <v>0</v>
      </c>
      <c r="AR40" s="2">
        <f t="shared" si="28"/>
        <v>0</v>
      </c>
      <c r="AS40" s="2">
        <f t="shared" si="29"/>
        <v>0</v>
      </c>
      <c r="AT40" s="2">
        <f t="shared" si="30"/>
        <v>0</v>
      </c>
      <c r="AU40" s="2">
        <f t="shared" si="31"/>
        <v>0</v>
      </c>
      <c r="AV40" s="2">
        <f t="shared" si="32"/>
        <v>0</v>
      </c>
      <c r="AW40" s="2">
        <f t="shared" si="33"/>
        <v>0</v>
      </c>
      <c r="AX40" s="2">
        <f t="shared" si="34"/>
        <v>0</v>
      </c>
      <c r="AY40" s="2">
        <f t="shared" si="35"/>
        <v>0</v>
      </c>
      <c r="AZ40" s="2">
        <f t="shared" si="36"/>
        <v>0</v>
      </c>
      <c r="BA40" s="2">
        <f t="shared" si="37"/>
        <v>0</v>
      </c>
      <c r="BB40" s="2">
        <f t="shared" si="38"/>
        <v>0</v>
      </c>
      <c r="BC40" s="2">
        <f t="shared" si="39"/>
        <v>0</v>
      </c>
      <c r="BD40" s="2">
        <f t="shared" si="40"/>
        <v>0</v>
      </c>
      <c r="BE40" s="2">
        <f t="shared" si="41"/>
        <v>0</v>
      </c>
      <c r="BF40" s="156">
        <f t="shared" si="42"/>
        <v>0</v>
      </c>
      <c r="BG40" s="155">
        <f t="shared" si="43"/>
        <v>0</v>
      </c>
      <c r="BH40" s="2">
        <f t="shared" si="44"/>
        <v>0</v>
      </c>
      <c r="BI40" s="2">
        <f t="shared" si="45"/>
        <v>0</v>
      </c>
      <c r="BJ40" s="2">
        <f t="shared" si="46"/>
        <v>0</v>
      </c>
      <c r="BK40" s="2">
        <f t="shared" si="47"/>
        <v>0</v>
      </c>
      <c r="BL40" s="2">
        <f t="shared" si="48"/>
        <v>0</v>
      </c>
      <c r="BM40" s="2">
        <f t="shared" si="49"/>
        <v>0</v>
      </c>
      <c r="BN40" s="2">
        <f t="shared" si="50"/>
        <v>0</v>
      </c>
      <c r="BO40" s="2">
        <f t="shared" si="51"/>
        <v>0</v>
      </c>
      <c r="BP40" s="2">
        <f t="shared" si="52"/>
        <v>0</v>
      </c>
      <c r="BQ40" s="2">
        <f t="shared" si="53"/>
        <v>0</v>
      </c>
      <c r="BR40" s="2">
        <f t="shared" si="54"/>
        <v>0</v>
      </c>
      <c r="BS40" s="2">
        <f t="shared" si="55"/>
        <v>0</v>
      </c>
      <c r="BT40" s="2">
        <f t="shared" si="56"/>
        <v>0</v>
      </c>
      <c r="BU40" s="2">
        <f t="shared" si="57"/>
        <v>0</v>
      </c>
      <c r="BV40" s="2">
        <f t="shared" si="58"/>
        <v>0</v>
      </c>
      <c r="BW40" s="2">
        <f t="shared" si="59"/>
        <v>0</v>
      </c>
      <c r="BX40" s="2">
        <f t="shared" si="60"/>
        <v>0</v>
      </c>
      <c r="BY40" s="2">
        <f t="shared" si="61"/>
        <v>0</v>
      </c>
      <c r="BZ40" s="2">
        <f t="shared" si="62"/>
        <v>0</v>
      </c>
      <c r="CA40" s="2">
        <f t="shared" si="63"/>
        <v>0</v>
      </c>
      <c r="CB40" s="2">
        <f t="shared" si="64"/>
        <v>0</v>
      </c>
      <c r="CC40" s="2">
        <f t="shared" si="65"/>
        <v>0</v>
      </c>
      <c r="CD40" s="2">
        <f t="shared" si="66"/>
        <v>0</v>
      </c>
      <c r="CE40" s="2">
        <f t="shared" si="67"/>
        <v>0</v>
      </c>
      <c r="CF40" s="2">
        <f t="shared" si="68"/>
        <v>0</v>
      </c>
      <c r="CG40" s="2">
        <f t="shared" si="69"/>
        <v>0</v>
      </c>
      <c r="CH40" s="2">
        <f t="shared" si="70"/>
        <v>0</v>
      </c>
      <c r="CI40" s="2">
        <f t="shared" si="71"/>
        <v>0</v>
      </c>
      <c r="CJ40" s="156">
        <f t="shared" si="72"/>
        <v>0</v>
      </c>
      <c r="CK40">
        <f t="shared" si="73"/>
        <v>0</v>
      </c>
      <c r="CL40">
        <f t="shared" si="74"/>
        <v>0</v>
      </c>
      <c r="CM40">
        <f t="shared" si="75"/>
        <v>0</v>
      </c>
      <c r="CN40">
        <f t="shared" si="76"/>
        <v>0</v>
      </c>
      <c r="CO40">
        <f t="shared" si="77"/>
        <v>0</v>
      </c>
      <c r="CP40">
        <f t="shared" si="78"/>
        <v>0</v>
      </c>
      <c r="CQ40">
        <f t="shared" si="79"/>
        <v>0</v>
      </c>
      <c r="CR40">
        <f t="shared" si="80"/>
        <v>0</v>
      </c>
      <c r="CS40">
        <f t="shared" si="81"/>
        <v>0</v>
      </c>
      <c r="CT40">
        <f t="shared" si="82"/>
        <v>0</v>
      </c>
      <c r="CU40">
        <f t="shared" si="83"/>
        <v>0</v>
      </c>
      <c r="CV40">
        <f t="shared" si="84"/>
        <v>0</v>
      </c>
      <c r="CW40">
        <f t="shared" si="85"/>
        <v>0</v>
      </c>
      <c r="CX40">
        <f t="shared" si="86"/>
        <v>0</v>
      </c>
      <c r="CY40">
        <f t="shared" si="87"/>
        <v>0</v>
      </c>
      <c r="CZ40">
        <f t="shared" si="88"/>
        <v>0</v>
      </c>
      <c r="DA40">
        <f t="shared" si="89"/>
        <v>0</v>
      </c>
      <c r="DB40">
        <f t="shared" si="90"/>
        <v>0</v>
      </c>
      <c r="DC40">
        <f t="shared" si="91"/>
        <v>0</v>
      </c>
      <c r="DD40">
        <f t="shared" si="92"/>
        <v>0</v>
      </c>
      <c r="DE40">
        <f t="shared" si="93"/>
        <v>0</v>
      </c>
      <c r="DF40">
        <f t="shared" si="94"/>
        <v>0</v>
      </c>
      <c r="DG40">
        <f t="shared" si="95"/>
        <v>0</v>
      </c>
      <c r="DH40">
        <f t="shared" si="96"/>
        <v>0</v>
      </c>
      <c r="DI40">
        <f t="shared" si="97"/>
        <v>0</v>
      </c>
      <c r="DJ40">
        <f t="shared" si="98"/>
        <v>0</v>
      </c>
      <c r="DK40">
        <f t="shared" si="99"/>
        <v>0</v>
      </c>
      <c r="DL40">
        <f t="shared" si="100"/>
        <v>0</v>
      </c>
      <c r="DM40">
        <f t="shared" si="101"/>
        <v>0</v>
      </c>
      <c r="DN40">
        <f t="shared" si="102"/>
        <v>0</v>
      </c>
    </row>
    <row r="41" spans="1:118" x14ac:dyDescent="0.25">
      <c r="A41">
        <v>40</v>
      </c>
      <c r="B41" t="s">
        <v>7</v>
      </c>
      <c r="C41" t="s">
        <v>8</v>
      </c>
      <c r="D41">
        <v>160</v>
      </c>
      <c r="E41" t="s">
        <v>28</v>
      </c>
      <c r="F41">
        <v>2</v>
      </c>
      <c r="G41">
        <v>1540</v>
      </c>
      <c r="J41" s="77">
        <v>150</v>
      </c>
      <c r="K41" s="78" t="s">
        <v>52</v>
      </c>
      <c r="L41" s="76" t="s">
        <v>53</v>
      </c>
      <c r="M41" s="81">
        <f>f_values!G43</f>
        <v>0.3433628318584071</v>
      </c>
      <c r="N41" s="161">
        <f t="shared" ref="N41:N47" si="123">SUMIFS($G$2:$G$842,$D$2:$D$842,$J41,$E$2:$E$842,$L41,$C$2:$C$842,N$3,$B$2:$B$842,"DKE")*$M41</f>
        <v>787.67433628318588</v>
      </c>
      <c r="O41" s="162">
        <f t="shared" si="122"/>
        <v>0</v>
      </c>
      <c r="P41" s="162">
        <f t="shared" si="122"/>
        <v>0</v>
      </c>
      <c r="Q41" s="162">
        <f t="shared" si="122"/>
        <v>0</v>
      </c>
      <c r="R41" s="163">
        <f t="shared" si="122"/>
        <v>0</v>
      </c>
      <c r="S41" s="161">
        <f t="shared" ref="S41:W47" si="124">SUMIFS($G$2:$G$842,$D$2:$D$842,$J41,$E$2:$E$842,$L41,$C$2:$C$842,S$3,$B$2:$B$842,"DKW")*$M41</f>
        <v>0</v>
      </c>
      <c r="T41" s="162">
        <f t="shared" si="117"/>
        <v>0</v>
      </c>
      <c r="U41" s="162">
        <f t="shared" si="117"/>
        <v>0</v>
      </c>
      <c r="V41" s="162">
        <f t="shared" si="117"/>
        <v>0</v>
      </c>
      <c r="W41" s="163">
        <f t="shared" si="117"/>
        <v>0</v>
      </c>
      <c r="X41" s="106">
        <f>'Constraint 2'!AJ40</f>
        <v>39.369233936150643</v>
      </c>
      <c r="Y41" s="106">
        <f>'Constraint 2'!AK40</f>
        <v>111.21101549923196</v>
      </c>
      <c r="Z41" s="164">
        <f>'Constraint 2'!AL40</f>
        <v>36.711103608421112</v>
      </c>
      <c r="AA41" s="35">
        <f>'Constraint 2'!AN40</f>
        <v>19.684616968075321</v>
      </c>
      <c r="AB41" s="157">
        <f>'Constraint 2'!AP40</f>
        <v>11.810770180845193</v>
      </c>
      <c r="AC41" s="155">
        <f t="shared" si="13"/>
        <v>96.136154883239755</v>
      </c>
      <c r="AD41" s="2">
        <f t="shared" si="14"/>
        <v>0</v>
      </c>
      <c r="AE41" s="2">
        <f t="shared" si="15"/>
        <v>0</v>
      </c>
      <c r="AF41" s="2">
        <f t="shared" si="16"/>
        <v>0</v>
      </c>
      <c r="AG41" s="2">
        <f t="shared" si="17"/>
        <v>0</v>
      </c>
      <c r="AH41" s="2">
        <f t="shared" si="18"/>
        <v>0</v>
      </c>
      <c r="AI41" s="2">
        <f t="shared" si="19"/>
        <v>0</v>
      </c>
      <c r="AJ41" s="2">
        <f t="shared" si="20"/>
        <v>0</v>
      </c>
      <c r="AK41" s="2">
        <f t="shared" si="21"/>
        <v>0</v>
      </c>
      <c r="AL41" s="2">
        <f t="shared" si="22"/>
        <v>0</v>
      </c>
      <c r="AM41" s="2">
        <f t="shared" si="23"/>
        <v>96.136154883239755</v>
      </c>
      <c r="AN41" s="2">
        <f t="shared" si="24"/>
        <v>0</v>
      </c>
      <c r="AO41" s="2">
        <f t="shared" si="25"/>
        <v>0</v>
      </c>
      <c r="AP41" s="2">
        <f t="shared" si="26"/>
        <v>0</v>
      </c>
      <c r="AQ41" s="2">
        <f t="shared" si="27"/>
        <v>0</v>
      </c>
      <c r="AR41" s="2">
        <f t="shared" si="28"/>
        <v>0</v>
      </c>
      <c r="AS41" s="2">
        <f t="shared" si="29"/>
        <v>0</v>
      </c>
      <c r="AT41" s="2">
        <f t="shared" si="30"/>
        <v>0</v>
      </c>
      <c r="AU41" s="2">
        <f t="shared" si="31"/>
        <v>0</v>
      </c>
      <c r="AV41" s="2">
        <f t="shared" si="32"/>
        <v>0</v>
      </c>
      <c r="AW41" s="2">
        <f t="shared" si="33"/>
        <v>96.136154883239755</v>
      </c>
      <c r="AX41" s="2">
        <f t="shared" si="34"/>
        <v>0</v>
      </c>
      <c r="AY41" s="2">
        <f t="shared" si="35"/>
        <v>0</v>
      </c>
      <c r="AZ41" s="2">
        <f t="shared" si="36"/>
        <v>0</v>
      </c>
      <c r="BA41" s="2">
        <f t="shared" si="37"/>
        <v>0</v>
      </c>
      <c r="BB41" s="2">
        <f t="shared" si="38"/>
        <v>0</v>
      </c>
      <c r="BC41" s="2">
        <f t="shared" si="39"/>
        <v>0</v>
      </c>
      <c r="BD41" s="2">
        <f t="shared" si="40"/>
        <v>0</v>
      </c>
      <c r="BE41" s="2">
        <f t="shared" si="41"/>
        <v>0</v>
      </c>
      <c r="BF41" s="156">
        <f t="shared" si="42"/>
        <v>0</v>
      </c>
      <c r="BG41" s="155">
        <f t="shared" si="43"/>
        <v>51.548528909548835</v>
      </c>
      <c r="BH41" s="2">
        <f t="shared" si="44"/>
        <v>0</v>
      </c>
      <c r="BI41" s="2">
        <f t="shared" si="45"/>
        <v>0</v>
      </c>
      <c r="BJ41" s="2">
        <f t="shared" si="46"/>
        <v>0</v>
      </c>
      <c r="BK41" s="2">
        <f t="shared" si="47"/>
        <v>0</v>
      </c>
      <c r="BL41" s="2">
        <f t="shared" si="48"/>
        <v>0</v>
      </c>
      <c r="BM41" s="2">
        <f t="shared" si="49"/>
        <v>0</v>
      </c>
      <c r="BN41" s="2">
        <f t="shared" si="50"/>
        <v>0</v>
      </c>
      <c r="BO41" s="2">
        <f t="shared" si="51"/>
        <v>0</v>
      </c>
      <c r="BP41" s="2">
        <f t="shared" si="52"/>
        <v>0</v>
      </c>
      <c r="BQ41" s="2">
        <f t="shared" si="53"/>
        <v>51.548528909548835</v>
      </c>
      <c r="BR41" s="2">
        <f t="shared" si="54"/>
        <v>0</v>
      </c>
      <c r="BS41" s="2">
        <f t="shared" si="55"/>
        <v>0</v>
      </c>
      <c r="BT41" s="2">
        <f t="shared" si="56"/>
        <v>0</v>
      </c>
      <c r="BU41" s="2">
        <f t="shared" si="57"/>
        <v>0</v>
      </c>
      <c r="BV41" s="2">
        <f t="shared" si="58"/>
        <v>0</v>
      </c>
      <c r="BW41" s="2">
        <f t="shared" si="59"/>
        <v>0</v>
      </c>
      <c r="BX41" s="2">
        <f t="shared" si="60"/>
        <v>0</v>
      </c>
      <c r="BY41" s="2">
        <f t="shared" si="61"/>
        <v>0</v>
      </c>
      <c r="BZ41" s="2">
        <f t="shared" si="62"/>
        <v>0</v>
      </c>
      <c r="CA41" s="2">
        <f t="shared" si="63"/>
        <v>51.548528909548835</v>
      </c>
      <c r="CB41" s="2">
        <f t="shared" si="64"/>
        <v>0</v>
      </c>
      <c r="CC41" s="2">
        <f t="shared" si="65"/>
        <v>0</v>
      </c>
      <c r="CD41" s="2">
        <f t="shared" si="66"/>
        <v>0</v>
      </c>
      <c r="CE41" s="2">
        <f t="shared" si="67"/>
        <v>0</v>
      </c>
      <c r="CF41" s="2">
        <f t="shared" si="68"/>
        <v>0</v>
      </c>
      <c r="CG41" s="2">
        <f t="shared" si="69"/>
        <v>0</v>
      </c>
      <c r="CH41" s="2">
        <f t="shared" si="70"/>
        <v>0</v>
      </c>
      <c r="CI41" s="2">
        <f t="shared" si="71"/>
        <v>0</v>
      </c>
      <c r="CJ41" s="156">
        <f t="shared" si="72"/>
        <v>0</v>
      </c>
      <c r="CK41">
        <f t="shared" si="73"/>
        <v>30.929117345729303</v>
      </c>
      <c r="CL41">
        <f t="shared" si="74"/>
        <v>0</v>
      </c>
      <c r="CM41">
        <f t="shared" si="75"/>
        <v>0</v>
      </c>
      <c r="CN41">
        <f t="shared" si="76"/>
        <v>0</v>
      </c>
      <c r="CO41">
        <f t="shared" si="77"/>
        <v>0</v>
      </c>
      <c r="CP41">
        <f t="shared" si="78"/>
        <v>0</v>
      </c>
      <c r="CQ41">
        <f t="shared" si="79"/>
        <v>0</v>
      </c>
      <c r="CR41">
        <f t="shared" si="80"/>
        <v>0</v>
      </c>
      <c r="CS41">
        <f t="shared" si="81"/>
        <v>0</v>
      </c>
      <c r="CT41">
        <f t="shared" si="82"/>
        <v>0</v>
      </c>
      <c r="CU41">
        <f t="shared" si="83"/>
        <v>30.929117345729303</v>
      </c>
      <c r="CV41">
        <f t="shared" si="84"/>
        <v>0</v>
      </c>
      <c r="CW41">
        <f t="shared" si="85"/>
        <v>0</v>
      </c>
      <c r="CX41">
        <f t="shared" si="86"/>
        <v>0</v>
      </c>
      <c r="CY41">
        <f t="shared" si="87"/>
        <v>0</v>
      </c>
      <c r="CZ41">
        <f t="shared" si="88"/>
        <v>0</v>
      </c>
      <c r="DA41">
        <f t="shared" si="89"/>
        <v>0</v>
      </c>
      <c r="DB41">
        <f t="shared" si="90"/>
        <v>0</v>
      </c>
      <c r="DC41">
        <f t="shared" si="91"/>
        <v>0</v>
      </c>
      <c r="DD41">
        <f t="shared" si="92"/>
        <v>0</v>
      </c>
      <c r="DE41">
        <f t="shared" si="93"/>
        <v>30.929117345729303</v>
      </c>
      <c r="DF41">
        <f t="shared" si="94"/>
        <v>0</v>
      </c>
      <c r="DG41">
        <f t="shared" si="95"/>
        <v>0</v>
      </c>
      <c r="DH41">
        <f t="shared" si="96"/>
        <v>0</v>
      </c>
      <c r="DI41">
        <f t="shared" si="97"/>
        <v>0</v>
      </c>
      <c r="DJ41">
        <f t="shared" si="98"/>
        <v>0</v>
      </c>
      <c r="DK41">
        <f t="shared" si="99"/>
        <v>0</v>
      </c>
      <c r="DL41">
        <f t="shared" si="100"/>
        <v>0</v>
      </c>
      <c r="DM41">
        <f t="shared" si="101"/>
        <v>0</v>
      </c>
      <c r="DN41">
        <f t="shared" si="102"/>
        <v>0</v>
      </c>
    </row>
    <row r="42" spans="1:118" x14ac:dyDescent="0.25">
      <c r="A42">
        <v>41</v>
      </c>
      <c r="B42" t="s">
        <v>7</v>
      </c>
      <c r="C42" t="s">
        <v>8</v>
      </c>
      <c r="D42">
        <v>160</v>
      </c>
      <c r="E42" t="s">
        <v>344</v>
      </c>
      <c r="F42">
        <v>19</v>
      </c>
      <c r="G42">
        <v>33865</v>
      </c>
      <c r="J42" s="77">
        <v>150</v>
      </c>
      <c r="K42" s="78" t="s">
        <v>61</v>
      </c>
      <c r="L42" s="34" t="s">
        <v>24</v>
      </c>
      <c r="M42" s="81">
        <f>f_values!G44</f>
        <v>0.20181488203266787</v>
      </c>
      <c r="N42" s="161">
        <f t="shared" si="123"/>
        <v>0</v>
      </c>
      <c r="O42" s="162">
        <f t="shared" si="122"/>
        <v>0</v>
      </c>
      <c r="P42" s="162">
        <f t="shared" si="122"/>
        <v>0</v>
      </c>
      <c r="Q42" s="162">
        <f t="shared" si="122"/>
        <v>0</v>
      </c>
      <c r="R42" s="163">
        <f t="shared" si="122"/>
        <v>0</v>
      </c>
      <c r="S42" s="161">
        <f t="shared" si="124"/>
        <v>0</v>
      </c>
      <c r="T42" s="162">
        <f t="shared" si="117"/>
        <v>0</v>
      </c>
      <c r="U42" s="162">
        <f t="shared" si="117"/>
        <v>0</v>
      </c>
      <c r="V42" s="162">
        <f t="shared" si="117"/>
        <v>0</v>
      </c>
      <c r="W42" s="163">
        <f t="shared" si="117"/>
        <v>0</v>
      </c>
      <c r="X42" s="106">
        <f>'Constraint 2'!AJ41</f>
        <v>49.084435814170902</v>
      </c>
      <c r="Y42" s="106">
        <f>'Constraint 2'!AK41</f>
        <v>89.069066580375292</v>
      </c>
      <c r="Z42" s="164">
        <f>'Constraint 2'!AL41</f>
        <v>40.811789937248619</v>
      </c>
      <c r="AA42" s="35">
        <f>'Constraint 2'!AN41</f>
        <v>24.542217907085451</v>
      </c>
      <c r="AB42" s="157">
        <f>'Constraint 2'!AP41</f>
        <v>14.72533074425127</v>
      </c>
      <c r="AC42" s="155">
        <f t="shared" si="13"/>
        <v>0</v>
      </c>
      <c r="AD42" s="2">
        <f t="shared" si="14"/>
        <v>0</v>
      </c>
      <c r="AE42" s="2">
        <f t="shared" si="15"/>
        <v>0</v>
      </c>
      <c r="AF42" s="2">
        <f t="shared" si="16"/>
        <v>0</v>
      </c>
      <c r="AG42" s="2">
        <f t="shared" si="17"/>
        <v>0</v>
      </c>
      <c r="AH42" s="2">
        <f t="shared" si="18"/>
        <v>0</v>
      </c>
      <c r="AI42" s="2">
        <f t="shared" si="19"/>
        <v>0</v>
      </c>
      <c r="AJ42" s="2">
        <f t="shared" si="20"/>
        <v>0</v>
      </c>
      <c r="AK42" s="2">
        <f t="shared" si="21"/>
        <v>0</v>
      </c>
      <c r="AL42" s="2">
        <f t="shared" si="22"/>
        <v>0</v>
      </c>
      <c r="AM42" s="2">
        <f t="shared" si="23"/>
        <v>0</v>
      </c>
      <c r="AN42" s="2">
        <f t="shared" si="24"/>
        <v>0</v>
      </c>
      <c r="AO42" s="2">
        <f t="shared" si="25"/>
        <v>0</v>
      </c>
      <c r="AP42" s="2">
        <f t="shared" si="26"/>
        <v>0</v>
      </c>
      <c r="AQ42" s="2">
        <f t="shared" si="27"/>
        <v>0</v>
      </c>
      <c r="AR42" s="2">
        <f t="shared" si="28"/>
        <v>0</v>
      </c>
      <c r="AS42" s="2">
        <f t="shared" si="29"/>
        <v>0</v>
      </c>
      <c r="AT42" s="2">
        <f t="shared" si="30"/>
        <v>0</v>
      </c>
      <c r="AU42" s="2">
        <f t="shared" si="31"/>
        <v>0</v>
      </c>
      <c r="AV42" s="2">
        <f t="shared" si="32"/>
        <v>0</v>
      </c>
      <c r="AW42" s="2">
        <f t="shared" si="33"/>
        <v>0</v>
      </c>
      <c r="AX42" s="2">
        <f t="shared" si="34"/>
        <v>0</v>
      </c>
      <c r="AY42" s="2">
        <f t="shared" si="35"/>
        <v>0</v>
      </c>
      <c r="AZ42" s="2">
        <f t="shared" si="36"/>
        <v>0</v>
      </c>
      <c r="BA42" s="2">
        <f t="shared" si="37"/>
        <v>0</v>
      </c>
      <c r="BB42" s="2">
        <f t="shared" si="38"/>
        <v>0</v>
      </c>
      <c r="BC42" s="2">
        <f t="shared" si="39"/>
        <v>0</v>
      </c>
      <c r="BD42" s="2">
        <f t="shared" si="40"/>
        <v>0</v>
      </c>
      <c r="BE42" s="2">
        <f t="shared" si="41"/>
        <v>0</v>
      </c>
      <c r="BF42" s="156">
        <f t="shared" si="42"/>
        <v>0</v>
      </c>
      <c r="BG42" s="155">
        <f t="shared" si="43"/>
        <v>0</v>
      </c>
      <c r="BH42" s="2">
        <f t="shared" si="44"/>
        <v>0</v>
      </c>
      <c r="BI42" s="2">
        <f t="shared" si="45"/>
        <v>0</v>
      </c>
      <c r="BJ42" s="2">
        <f t="shared" si="46"/>
        <v>0</v>
      </c>
      <c r="BK42" s="2">
        <f t="shared" si="47"/>
        <v>0</v>
      </c>
      <c r="BL42" s="2">
        <f t="shared" si="48"/>
        <v>0</v>
      </c>
      <c r="BM42" s="2">
        <f t="shared" si="49"/>
        <v>0</v>
      </c>
      <c r="BN42" s="2">
        <f t="shared" si="50"/>
        <v>0</v>
      </c>
      <c r="BO42" s="2">
        <f t="shared" si="51"/>
        <v>0</v>
      </c>
      <c r="BP42" s="2">
        <f t="shared" si="52"/>
        <v>0</v>
      </c>
      <c r="BQ42" s="2">
        <f t="shared" si="53"/>
        <v>0</v>
      </c>
      <c r="BR42" s="2">
        <f t="shared" si="54"/>
        <v>0</v>
      </c>
      <c r="BS42" s="2">
        <f t="shared" si="55"/>
        <v>0</v>
      </c>
      <c r="BT42" s="2">
        <f t="shared" si="56"/>
        <v>0</v>
      </c>
      <c r="BU42" s="2">
        <f t="shared" si="57"/>
        <v>0</v>
      </c>
      <c r="BV42" s="2">
        <f t="shared" si="58"/>
        <v>0</v>
      </c>
      <c r="BW42" s="2">
        <f t="shared" si="59"/>
        <v>0</v>
      </c>
      <c r="BX42" s="2">
        <f t="shared" si="60"/>
        <v>0</v>
      </c>
      <c r="BY42" s="2">
        <f t="shared" si="61"/>
        <v>0</v>
      </c>
      <c r="BZ42" s="2">
        <f t="shared" si="62"/>
        <v>0</v>
      </c>
      <c r="CA42" s="2">
        <f t="shared" si="63"/>
        <v>0</v>
      </c>
      <c r="CB42" s="2">
        <f t="shared" si="64"/>
        <v>0</v>
      </c>
      <c r="CC42" s="2">
        <f t="shared" si="65"/>
        <v>0</v>
      </c>
      <c r="CD42" s="2">
        <f t="shared" si="66"/>
        <v>0</v>
      </c>
      <c r="CE42" s="2">
        <f t="shared" si="67"/>
        <v>0</v>
      </c>
      <c r="CF42" s="2">
        <f t="shared" si="68"/>
        <v>0</v>
      </c>
      <c r="CG42" s="2">
        <f t="shared" si="69"/>
        <v>0</v>
      </c>
      <c r="CH42" s="2">
        <f t="shared" si="70"/>
        <v>0</v>
      </c>
      <c r="CI42" s="2">
        <f t="shared" si="71"/>
        <v>0</v>
      </c>
      <c r="CJ42" s="156">
        <f t="shared" si="72"/>
        <v>0</v>
      </c>
      <c r="CK42">
        <f t="shared" si="73"/>
        <v>0</v>
      </c>
      <c r="CL42">
        <f t="shared" si="74"/>
        <v>0</v>
      </c>
      <c r="CM42">
        <f t="shared" si="75"/>
        <v>0</v>
      </c>
      <c r="CN42">
        <f t="shared" si="76"/>
        <v>0</v>
      </c>
      <c r="CO42">
        <f t="shared" si="77"/>
        <v>0</v>
      </c>
      <c r="CP42">
        <f t="shared" si="78"/>
        <v>0</v>
      </c>
      <c r="CQ42">
        <f t="shared" si="79"/>
        <v>0</v>
      </c>
      <c r="CR42">
        <f t="shared" si="80"/>
        <v>0</v>
      </c>
      <c r="CS42">
        <f t="shared" si="81"/>
        <v>0</v>
      </c>
      <c r="CT42">
        <f t="shared" si="82"/>
        <v>0</v>
      </c>
      <c r="CU42">
        <f t="shared" si="83"/>
        <v>0</v>
      </c>
      <c r="CV42">
        <f t="shared" si="84"/>
        <v>0</v>
      </c>
      <c r="CW42">
        <f t="shared" si="85"/>
        <v>0</v>
      </c>
      <c r="CX42">
        <f t="shared" si="86"/>
        <v>0</v>
      </c>
      <c r="CY42">
        <f t="shared" si="87"/>
        <v>0</v>
      </c>
      <c r="CZ42">
        <f t="shared" si="88"/>
        <v>0</v>
      </c>
      <c r="DA42">
        <f t="shared" si="89"/>
        <v>0</v>
      </c>
      <c r="DB42">
        <f t="shared" si="90"/>
        <v>0</v>
      </c>
      <c r="DC42">
        <f t="shared" si="91"/>
        <v>0</v>
      </c>
      <c r="DD42">
        <f t="shared" si="92"/>
        <v>0</v>
      </c>
      <c r="DE42">
        <f t="shared" si="93"/>
        <v>0</v>
      </c>
      <c r="DF42">
        <f t="shared" si="94"/>
        <v>0</v>
      </c>
      <c r="DG42">
        <f t="shared" si="95"/>
        <v>0</v>
      </c>
      <c r="DH42">
        <f t="shared" si="96"/>
        <v>0</v>
      </c>
      <c r="DI42">
        <f t="shared" si="97"/>
        <v>0</v>
      </c>
      <c r="DJ42">
        <f t="shared" si="98"/>
        <v>0</v>
      </c>
      <c r="DK42">
        <f t="shared" si="99"/>
        <v>0</v>
      </c>
      <c r="DL42">
        <f t="shared" si="100"/>
        <v>0</v>
      </c>
      <c r="DM42">
        <f t="shared" si="101"/>
        <v>0</v>
      </c>
      <c r="DN42">
        <f t="shared" si="102"/>
        <v>0</v>
      </c>
    </row>
    <row r="43" spans="1:118" x14ac:dyDescent="0.25">
      <c r="A43">
        <v>42</v>
      </c>
      <c r="B43" t="s">
        <v>7</v>
      </c>
      <c r="C43" t="s">
        <v>8</v>
      </c>
      <c r="D43">
        <v>190</v>
      </c>
      <c r="E43" t="s">
        <v>344</v>
      </c>
      <c r="F43">
        <v>7</v>
      </c>
      <c r="G43">
        <v>4445</v>
      </c>
      <c r="J43" s="77">
        <v>150</v>
      </c>
      <c r="K43" s="78" t="s">
        <v>63</v>
      </c>
      <c r="L43" s="34" t="s">
        <v>25</v>
      </c>
      <c r="M43" s="81">
        <f>f_values!G45</f>
        <v>0.40054495912806537</v>
      </c>
      <c r="N43" s="161">
        <f t="shared" si="123"/>
        <v>0</v>
      </c>
      <c r="O43" s="162">
        <f t="shared" si="122"/>
        <v>0</v>
      </c>
      <c r="P43" s="162">
        <f t="shared" si="122"/>
        <v>0</v>
      </c>
      <c r="Q43" s="162">
        <f t="shared" si="122"/>
        <v>0</v>
      </c>
      <c r="R43" s="163">
        <f t="shared" si="122"/>
        <v>0</v>
      </c>
      <c r="S43" s="161">
        <f t="shared" si="124"/>
        <v>528.71934604904629</v>
      </c>
      <c r="T43" s="162">
        <f t="shared" si="117"/>
        <v>0</v>
      </c>
      <c r="U43" s="162">
        <f t="shared" si="117"/>
        <v>704.95912806539502</v>
      </c>
      <c r="V43" s="162">
        <f t="shared" si="117"/>
        <v>0</v>
      </c>
      <c r="W43" s="163">
        <f t="shared" si="117"/>
        <v>0</v>
      </c>
      <c r="X43" s="106">
        <f>'Constraint 2'!AJ42</f>
        <v>54.550532492158965</v>
      </c>
      <c r="Y43" s="106">
        <f>'Constraint 2'!AK42</f>
        <v>104.55259659978731</v>
      </c>
      <c r="Z43" s="164">
        <f>'Constraint 2'!AL42</f>
        <v>45.913105779882059</v>
      </c>
      <c r="AA43" s="35">
        <f>'Constraint 2'!AN42</f>
        <v>27.275266246079482</v>
      </c>
      <c r="AB43" s="157">
        <f>'Constraint 2'!AP42</f>
        <v>16.365159747647688</v>
      </c>
      <c r="AC43" s="155">
        <f t="shared" si="13"/>
        <v>0</v>
      </c>
      <c r="AD43" s="2">
        <f t="shared" si="14"/>
        <v>0</v>
      </c>
      <c r="AE43" s="2">
        <f t="shared" si="15"/>
        <v>0</v>
      </c>
      <c r="AF43" s="2">
        <f t="shared" si="16"/>
        <v>0</v>
      </c>
      <c r="AG43" s="2">
        <f t="shared" si="17"/>
        <v>0</v>
      </c>
      <c r="AH43" s="2">
        <f t="shared" si="18"/>
        <v>69.184131997082559</v>
      </c>
      <c r="AI43" s="2">
        <f t="shared" si="19"/>
        <v>0</v>
      </c>
      <c r="AJ43" s="2">
        <f t="shared" si="20"/>
        <v>92.245509329443394</v>
      </c>
      <c r="AK43" s="2">
        <f t="shared" si="21"/>
        <v>0</v>
      </c>
      <c r="AL43" s="2">
        <f t="shared" si="22"/>
        <v>0</v>
      </c>
      <c r="AM43" s="2">
        <f t="shared" si="23"/>
        <v>0</v>
      </c>
      <c r="AN43" s="2">
        <f t="shared" si="24"/>
        <v>0</v>
      </c>
      <c r="AO43" s="2">
        <f t="shared" si="25"/>
        <v>0</v>
      </c>
      <c r="AP43" s="2">
        <f t="shared" si="26"/>
        <v>0</v>
      </c>
      <c r="AQ43" s="2">
        <f t="shared" si="27"/>
        <v>0</v>
      </c>
      <c r="AR43" s="2">
        <f t="shared" si="28"/>
        <v>69.184131997082559</v>
      </c>
      <c r="AS43" s="2">
        <f t="shared" si="29"/>
        <v>0</v>
      </c>
      <c r="AT43" s="2">
        <f t="shared" si="30"/>
        <v>92.245509329443394</v>
      </c>
      <c r="AU43" s="2">
        <f t="shared" si="31"/>
        <v>0</v>
      </c>
      <c r="AV43" s="2">
        <f t="shared" si="32"/>
        <v>0</v>
      </c>
      <c r="AW43" s="2">
        <f t="shared" si="33"/>
        <v>0</v>
      </c>
      <c r="AX43" s="2">
        <f t="shared" si="34"/>
        <v>0</v>
      </c>
      <c r="AY43" s="2">
        <f t="shared" si="35"/>
        <v>0</v>
      </c>
      <c r="AZ43" s="2">
        <f t="shared" si="36"/>
        <v>0</v>
      </c>
      <c r="BA43" s="2">
        <f t="shared" si="37"/>
        <v>0</v>
      </c>
      <c r="BB43" s="2">
        <f t="shared" si="38"/>
        <v>69.184131997082559</v>
      </c>
      <c r="BC43" s="2">
        <f t="shared" si="39"/>
        <v>0</v>
      </c>
      <c r="BD43" s="2">
        <f t="shared" si="40"/>
        <v>92.245509329443394</v>
      </c>
      <c r="BE43" s="2">
        <f t="shared" si="41"/>
        <v>0</v>
      </c>
      <c r="BF43" s="156">
        <f t="shared" si="42"/>
        <v>0</v>
      </c>
      <c r="BG43" s="155">
        <f t="shared" si="43"/>
        <v>0</v>
      </c>
      <c r="BH43" s="2">
        <f t="shared" si="44"/>
        <v>0</v>
      </c>
      <c r="BI43" s="2">
        <f t="shared" si="45"/>
        <v>0</v>
      </c>
      <c r="BJ43" s="2">
        <f t="shared" si="46"/>
        <v>0</v>
      </c>
      <c r="BK43" s="2">
        <f t="shared" si="47"/>
        <v>0</v>
      </c>
      <c r="BL43" s="2">
        <f t="shared" si="48"/>
        <v>41.099716261215654</v>
      </c>
      <c r="BM43" s="2">
        <f t="shared" si="49"/>
        <v>0</v>
      </c>
      <c r="BN43" s="2">
        <f t="shared" si="50"/>
        <v>54.79962168162087</v>
      </c>
      <c r="BO43" s="2">
        <f t="shared" si="51"/>
        <v>0</v>
      </c>
      <c r="BP43" s="2">
        <f t="shared" si="52"/>
        <v>0</v>
      </c>
      <c r="BQ43" s="2">
        <f t="shared" si="53"/>
        <v>0</v>
      </c>
      <c r="BR43" s="2">
        <f t="shared" si="54"/>
        <v>0</v>
      </c>
      <c r="BS43" s="2">
        <f t="shared" si="55"/>
        <v>0</v>
      </c>
      <c r="BT43" s="2">
        <f t="shared" si="56"/>
        <v>0</v>
      </c>
      <c r="BU43" s="2">
        <f t="shared" si="57"/>
        <v>0</v>
      </c>
      <c r="BV43" s="2">
        <f t="shared" si="58"/>
        <v>41.099716261215654</v>
      </c>
      <c r="BW43" s="2">
        <f t="shared" si="59"/>
        <v>0</v>
      </c>
      <c r="BX43" s="2">
        <f t="shared" si="60"/>
        <v>54.79962168162087</v>
      </c>
      <c r="BY43" s="2">
        <f t="shared" si="61"/>
        <v>0</v>
      </c>
      <c r="BZ43" s="2">
        <f t="shared" si="62"/>
        <v>0</v>
      </c>
      <c r="CA43" s="2">
        <f t="shared" si="63"/>
        <v>0</v>
      </c>
      <c r="CB43" s="2">
        <f t="shared" si="64"/>
        <v>0</v>
      </c>
      <c r="CC43" s="2">
        <f t="shared" si="65"/>
        <v>0</v>
      </c>
      <c r="CD43" s="2">
        <f t="shared" si="66"/>
        <v>0</v>
      </c>
      <c r="CE43" s="2">
        <f t="shared" si="67"/>
        <v>0</v>
      </c>
      <c r="CF43" s="2">
        <f t="shared" si="68"/>
        <v>41.099716261215654</v>
      </c>
      <c r="CG43" s="2">
        <f t="shared" si="69"/>
        <v>0</v>
      </c>
      <c r="CH43" s="2">
        <f t="shared" si="70"/>
        <v>54.79962168162087</v>
      </c>
      <c r="CI43" s="2">
        <f t="shared" si="71"/>
        <v>0</v>
      </c>
      <c r="CJ43" s="156">
        <f t="shared" si="72"/>
        <v>0</v>
      </c>
      <c r="CK43">
        <f t="shared" si="73"/>
        <v>0</v>
      </c>
      <c r="CL43">
        <f t="shared" si="74"/>
        <v>0</v>
      </c>
      <c r="CM43">
        <f t="shared" si="75"/>
        <v>0</v>
      </c>
      <c r="CN43">
        <f t="shared" si="76"/>
        <v>0</v>
      </c>
      <c r="CO43">
        <f t="shared" si="77"/>
        <v>0</v>
      </c>
      <c r="CP43">
        <f t="shared" si="78"/>
        <v>24.65982975672939</v>
      </c>
      <c r="CQ43">
        <f t="shared" si="79"/>
        <v>0</v>
      </c>
      <c r="CR43">
        <f t="shared" si="80"/>
        <v>32.879773008972521</v>
      </c>
      <c r="CS43">
        <f t="shared" si="81"/>
        <v>0</v>
      </c>
      <c r="CT43">
        <f t="shared" si="82"/>
        <v>0</v>
      </c>
      <c r="CU43">
        <f t="shared" si="83"/>
        <v>0</v>
      </c>
      <c r="CV43">
        <f t="shared" si="84"/>
        <v>0</v>
      </c>
      <c r="CW43">
        <f t="shared" si="85"/>
        <v>0</v>
      </c>
      <c r="CX43">
        <f t="shared" si="86"/>
        <v>0</v>
      </c>
      <c r="CY43">
        <f t="shared" si="87"/>
        <v>0</v>
      </c>
      <c r="CZ43">
        <f t="shared" si="88"/>
        <v>24.65982975672939</v>
      </c>
      <c r="DA43">
        <f t="shared" si="89"/>
        <v>0</v>
      </c>
      <c r="DB43">
        <f t="shared" si="90"/>
        <v>32.879773008972521</v>
      </c>
      <c r="DC43">
        <f t="shared" si="91"/>
        <v>0</v>
      </c>
      <c r="DD43">
        <f t="shared" si="92"/>
        <v>0</v>
      </c>
      <c r="DE43">
        <f t="shared" si="93"/>
        <v>0</v>
      </c>
      <c r="DF43">
        <f t="shared" si="94"/>
        <v>0</v>
      </c>
      <c r="DG43">
        <f t="shared" si="95"/>
        <v>0</v>
      </c>
      <c r="DH43">
        <f t="shared" si="96"/>
        <v>0</v>
      </c>
      <c r="DI43">
        <f t="shared" si="97"/>
        <v>0</v>
      </c>
      <c r="DJ43">
        <f t="shared" si="98"/>
        <v>24.65982975672939</v>
      </c>
      <c r="DK43">
        <f t="shared" si="99"/>
        <v>0</v>
      </c>
      <c r="DL43">
        <f t="shared" si="100"/>
        <v>32.879773008972521</v>
      </c>
      <c r="DM43">
        <f t="shared" si="101"/>
        <v>0</v>
      </c>
      <c r="DN43">
        <f t="shared" si="102"/>
        <v>0</v>
      </c>
    </row>
    <row r="44" spans="1:118" x14ac:dyDescent="0.25">
      <c r="A44">
        <v>43</v>
      </c>
      <c r="B44" t="s">
        <v>7</v>
      </c>
      <c r="C44" t="s">
        <v>8</v>
      </c>
      <c r="D44">
        <v>5101</v>
      </c>
      <c r="E44" t="s">
        <v>26</v>
      </c>
      <c r="F44">
        <v>1</v>
      </c>
      <c r="G44">
        <v>58</v>
      </c>
      <c r="J44" s="77">
        <v>150</v>
      </c>
      <c r="K44" s="78" t="s">
        <v>65</v>
      </c>
      <c r="L44" s="34" t="s">
        <v>26</v>
      </c>
      <c r="M44" s="81">
        <f>f_values!G46</f>
        <v>0.33437499999999998</v>
      </c>
      <c r="N44" s="161">
        <f t="shared" si="123"/>
        <v>12476.534374999999</v>
      </c>
      <c r="O44" s="162">
        <f t="shared" si="122"/>
        <v>0</v>
      </c>
      <c r="P44" s="162">
        <f t="shared" si="122"/>
        <v>0</v>
      </c>
      <c r="Q44" s="162">
        <f t="shared" si="122"/>
        <v>0</v>
      </c>
      <c r="R44" s="163">
        <f t="shared" si="122"/>
        <v>0</v>
      </c>
      <c r="S44" s="161">
        <f t="shared" si="124"/>
        <v>751.00624999999991</v>
      </c>
      <c r="T44" s="162">
        <f t="shared" si="117"/>
        <v>0</v>
      </c>
      <c r="U44" s="162">
        <f t="shared" si="117"/>
        <v>0</v>
      </c>
      <c r="V44" s="162">
        <f t="shared" si="117"/>
        <v>0</v>
      </c>
      <c r="W44" s="163">
        <f t="shared" si="117"/>
        <v>0</v>
      </c>
      <c r="X44" s="106">
        <f>'Constraint 2'!AJ43</f>
        <v>31.751508823244983</v>
      </c>
      <c r="Y44" s="106">
        <f>'Constraint 2'!AK43</f>
        <v>95.05962905695668</v>
      </c>
      <c r="Z44" s="164">
        <f>'Constraint 2'!AL43</f>
        <v>30.144443640804909</v>
      </c>
      <c r="AA44" s="35">
        <f>'Constraint 2'!AN43</f>
        <v>15.875754411622491</v>
      </c>
      <c r="AB44" s="157">
        <f>'Constraint 2'!AP43</f>
        <v>9.5254526469734948</v>
      </c>
      <c r="AC44" s="155">
        <f t="shared" si="13"/>
        <v>1283.9950063577094</v>
      </c>
      <c r="AD44" s="2">
        <f t="shared" si="14"/>
        <v>0</v>
      </c>
      <c r="AE44" s="2">
        <f t="shared" si="15"/>
        <v>0</v>
      </c>
      <c r="AF44" s="2">
        <f t="shared" si="16"/>
        <v>0</v>
      </c>
      <c r="AG44" s="2">
        <f t="shared" si="17"/>
        <v>0</v>
      </c>
      <c r="AH44" s="2">
        <f t="shared" si="18"/>
        <v>77.2881511612418</v>
      </c>
      <c r="AI44" s="2">
        <f t="shared" si="19"/>
        <v>0</v>
      </c>
      <c r="AJ44" s="2">
        <f t="shared" si="20"/>
        <v>0</v>
      </c>
      <c r="AK44" s="2">
        <f t="shared" si="21"/>
        <v>0</v>
      </c>
      <c r="AL44" s="2">
        <f t="shared" si="22"/>
        <v>0</v>
      </c>
      <c r="AM44" s="2">
        <f t="shared" si="23"/>
        <v>1283.9950063577094</v>
      </c>
      <c r="AN44" s="2">
        <f t="shared" si="24"/>
        <v>0</v>
      </c>
      <c r="AO44" s="2">
        <f t="shared" si="25"/>
        <v>0</v>
      </c>
      <c r="AP44" s="2">
        <f t="shared" si="26"/>
        <v>0</v>
      </c>
      <c r="AQ44" s="2">
        <f t="shared" si="27"/>
        <v>0</v>
      </c>
      <c r="AR44" s="2">
        <f t="shared" si="28"/>
        <v>77.2881511612418</v>
      </c>
      <c r="AS44" s="2">
        <f t="shared" si="29"/>
        <v>0</v>
      </c>
      <c r="AT44" s="2">
        <f t="shared" si="30"/>
        <v>0</v>
      </c>
      <c r="AU44" s="2">
        <f t="shared" si="31"/>
        <v>0</v>
      </c>
      <c r="AV44" s="2">
        <f t="shared" si="32"/>
        <v>0</v>
      </c>
      <c r="AW44" s="2">
        <f t="shared" si="33"/>
        <v>1283.9950063577094</v>
      </c>
      <c r="AX44" s="2">
        <f t="shared" si="34"/>
        <v>0</v>
      </c>
      <c r="AY44" s="2">
        <f t="shared" si="35"/>
        <v>0</v>
      </c>
      <c r="AZ44" s="2">
        <f t="shared" si="36"/>
        <v>0</v>
      </c>
      <c r="BA44" s="2">
        <f t="shared" si="37"/>
        <v>0</v>
      </c>
      <c r="BB44" s="2">
        <f t="shared" si="38"/>
        <v>77.2881511612418</v>
      </c>
      <c r="BC44" s="2">
        <f t="shared" si="39"/>
        <v>0</v>
      </c>
      <c r="BD44" s="2">
        <f t="shared" si="40"/>
        <v>0</v>
      </c>
      <c r="BE44" s="2">
        <f t="shared" si="41"/>
        <v>0</v>
      </c>
      <c r="BF44" s="156">
        <f t="shared" si="42"/>
        <v>0</v>
      </c>
      <c r="BG44" s="155">
        <f t="shared" si="43"/>
        <v>676.22377210144975</v>
      </c>
      <c r="BH44" s="2">
        <f t="shared" si="44"/>
        <v>0</v>
      </c>
      <c r="BI44" s="2">
        <f t="shared" si="45"/>
        <v>0</v>
      </c>
      <c r="BJ44" s="2">
        <f t="shared" si="46"/>
        <v>0</v>
      </c>
      <c r="BK44" s="2">
        <f t="shared" si="47"/>
        <v>0</v>
      </c>
      <c r="BL44" s="2">
        <f t="shared" si="48"/>
        <v>40.704274438931634</v>
      </c>
      <c r="BM44" s="2">
        <f t="shared" si="49"/>
        <v>0</v>
      </c>
      <c r="BN44" s="2">
        <f t="shared" si="50"/>
        <v>0</v>
      </c>
      <c r="BO44" s="2">
        <f t="shared" si="51"/>
        <v>0</v>
      </c>
      <c r="BP44" s="2">
        <f t="shared" si="52"/>
        <v>0</v>
      </c>
      <c r="BQ44" s="2">
        <f t="shared" si="53"/>
        <v>676.22377210144975</v>
      </c>
      <c r="BR44" s="2">
        <f t="shared" si="54"/>
        <v>0</v>
      </c>
      <c r="BS44" s="2">
        <f t="shared" si="55"/>
        <v>0</v>
      </c>
      <c r="BT44" s="2">
        <f t="shared" si="56"/>
        <v>0</v>
      </c>
      <c r="BU44" s="2">
        <f t="shared" si="57"/>
        <v>0</v>
      </c>
      <c r="BV44" s="2">
        <f t="shared" si="58"/>
        <v>40.704274438931634</v>
      </c>
      <c r="BW44" s="2">
        <f t="shared" si="59"/>
        <v>0</v>
      </c>
      <c r="BX44" s="2">
        <f t="shared" si="60"/>
        <v>0</v>
      </c>
      <c r="BY44" s="2">
        <f t="shared" si="61"/>
        <v>0</v>
      </c>
      <c r="BZ44" s="2">
        <f t="shared" si="62"/>
        <v>0</v>
      </c>
      <c r="CA44" s="2">
        <f t="shared" si="63"/>
        <v>676.22377210144975</v>
      </c>
      <c r="CB44" s="2">
        <f t="shared" si="64"/>
        <v>0</v>
      </c>
      <c r="CC44" s="2">
        <f t="shared" si="65"/>
        <v>0</v>
      </c>
      <c r="CD44" s="2">
        <f t="shared" si="66"/>
        <v>0</v>
      </c>
      <c r="CE44" s="2">
        <f t="shared" si="67"/>
        <v>0</v>
      </c>
      <c r="CF44" s="2">
        <f t="shared" si="68"/>
        <v>40.704274438931634</v>
      </c>
      <c r="CG44" s="2">
        <f t="shared" si="69"/>
        <v>0</v>
      </c>
      <c r="CH44" s="2">
        <f t="shared" si="70"/>
        <v>0</v>
      </c>
      <c r="CI44" s="2">
        <f t="shared" si="71"/>
        <v>0</v>
      </c>
      <c r="CJ44" s="156">
        <f t="shared" si="72"/>
        <v>0</v>
      </c>
      <c r="CK44">
        <f t="shared" si="73"/>
        <v>405.73426326086985</v>
      </c>
      <c r="CL44">
        <f t="shared" si="74"/>
        <v>0</v>
      </c>
      <c r="CM44">
        <f t="shared" si="75"/>
        <v>0</v>
      </c>
      <c r="CN44">
        <f t="shared" si="76"/>
        <v>0</v>
      </c>
      <c r="CO44">
        <f t="shared" si="77"/>
        <v>0</v>
      </c>
      <c r="CP44">
        <f t="shared" si="78"/>
        <v>24.42256466335898</v>
      </c>
      <c r="CQ44">
        <f t="shared" si="79"/>
        <v>0</v>
      </c>
      <c r="CR44">
        <f t="shared" si="80"/>
        <v>0</v>
      </c>
      <c r="CS44">
        <f t="shared" si="81"/>
        <v>0</v>
      </c>
      <c r="CT44">
        <f t="shared" si="82"/>
        <v>0</v>
      </c>
      <c r="CU44">
        <f t="shared" si="83"/>
        <v>405.73426326086985</v>
      </c>
      <c r="CV44">
        <f t="shared" si="84"/>
        <v>0</v>
      </c>
      <c r="CW44">
        <f t="shared" si="85"/>
        <v>0</v>
      </c>
      <c r="CX44">
        <f t="shared" si="86"/>
        <v>0</v>
      </c>
      <c r="CY44">
        <f t="shared" si="87"/>
        <v>0</v>
      </c>
      <c r="CZ44">
        <f t="shared" si="88"/>
        <v>24.42256466335898</v>
      </c>
      <c r="DA44">
        <f t="shared" si="89"/>
        <v>0</v>
      </c>
      <c r="DB44">
        <f t="shared" si="90"/>
        <v>0</v>
      </c>
      <c r="DC44">
        <f t="shared" si="91"/>
        <v>0</v>
      </c>
      <c r="DD44">
        <f t="shared" si="92"/>
        <v>0</v>
      </c>
      <c r="DE44">
        <f t="shared" si="93"/>
        <v>405.73426326086985</v>
      </c>
      <c r="DF44">
        <f t="shared" si="94"/>
        <v>0</v>
      </c>
      <c r="DG44">
        <f t="shared" si="95"/>
        <v>0</v>
      </c>
      <c r="DH44">
        <f t="shared" si="96"/>
        <v>0</v>
      </c>
      <c r="DI44">
        <f t="shared" si="97"/>
        <v>0</v>
      </c>
      <c r="DJ44">
        <f t="shared" si="98"/>
        <v>24.42256466335898</v>
      </c>
      <c r="DK44">
        <f t="shared" si="99"/>
        <v>0</v>
      </c>
      <c r="DL44">
        <f t="shared" si="100"/>
        <v>0</v>
      </c>
      <c r="DM44">
        <f t="shared" si="101"/>
        <v>0</v>
      </c>
      <c r="DN44">
        <f t="shared" si="102"/>
        <v>0</v>
      </c>
    </row>
    <row r="45" spans="1:118" x14ac:dyDescent="0.25">
      <c r="A45">
        <v>44</v>
      </c>
      <c r="B45" t="s">
        <v>7</v>
      </c>
      <c r="C45" t="s">
        <v>8</v>
      </c>
      <c r="D45">
        <v>5102</v>
      </c>
      <c r="E45" t="s">
        <v>29</v>
      </c>
      <c r="F45">
        <v>1</v>
      </c>
      <c r="G45">
        <v>133</v>
      </c>
      <c r="J45" s="77">
        <v>150</v>
      </c>
      <c r="K45" s="78" t="s">
        <v>67</v>
      </c>
      <c r="L45" s="34" t="s">
        <v>27</v>
      </c>
      <c r="M45" s="81">
        <f>f_values!G47</f>
        <v>0.20434782608695654</v>
      </c>
      <c r="N45" s="161">
        <f t="shared" si="123"/>
        <v>1033.5913043478261</v>
      </c>
      <c r="O45" s="162">
        <f t="shared" si="122"/>
        <v>0</v>
      </c>
      <c r="P45" s="162">
        <f t="shared" si="122"/>
        <v>0</v>
      </c>
      <c r="Q45" s="162">
        <f t="shared" si="122"/>
        <v>81.739130434782609</v>
      </c>
      <c r="R45" s="163">
        <f t="shared" si="122"/>
        <v>0</v>
      </c>
      <c r="S45" s="161">
        <f t="shared" si="124"/>
        <v>0</v>
      </c>
      <c r="T45" s="162">
        <f t="shared" si="117"/>
        <v>0</v>
      </c>
      <c r="U45" s="162">
        <f t="shared" si="117"/>
        <v>0</v>
      </c>
      <c r="V45" s="162">
        <f t="shared" si="117"/>
        <v>0</v>
      </c>
      <c r="W45" s="163">
        <f t="shared" si="117"/>
        <v>0</v>
      </c>
      <c r="X45" s="106">
        <f>'Constraint 2'!AJ44</f>
        <v>84.660156990036228</v>
      </c>
      <c r="Y45" s="106">
        <f>'Constraint 2'!AK44</f>
        <v>74.113596661144527</v>
      </c>
      <c r="Z45" s="164">
        <f>'Constraint 2'!AL44</f>
        <v>62.440461709638001</v>
      </c>
      <c r="AA45" s="35">
        <f>'Constraint 2'!AN44</f>
        <v>42.330078495018114</v>
      </c>
      <c r="AB45" s="157">
        <f>'Constraint 2'!AP44</f>
        <v>25.398047097010867</v>
      </c>
      <c r="AC45" s="155">
        <f t="shared" si="13"/>
        <v>217.05417391304346</v>
      </c>
      <c r="AD45" s="2">
        <f t="shared" si="14"/>
        <v>0</v>
      </c>
      <c r="AE45" s="2">
        <f t="shared" si="15"/>
        <v>0</v>
      </c>
      <c r="AF45" s="2">
        <f t="shared" si="16"/>
        <v>17.165217391304349</v>
      </c>
      <c r="AG45" s="2">
        <f t="shared" si="17"/>
        <v>0</v>
      </c>
      <c r="AH45" s="2">
        <f t="shared" si="18"/>
        <v>0</v>
      </c>
      <c r="AI45" s="2">
        <f t="shared" si="19"/>
        <v>0</v>
      </c>
      <c r="AJ45" s="2">
        <f t="shared" si="20"/>
        <v>0</v>
      </c>
      <c r="AK45" s="2">
        <f t="shared" si="21"/>
        <v>0</v>
      </c>
      <c r="AL45" s="2">
        <f t="shared" si="22"/>
        <v>0</v>
      </c>
      <c r="AM45" s="2">
        <f t="shared" si="23"/>
        <v>289.40556521739126</v>
      </c>
      <c r="AN45" s="2">
        <f t="shared" si="24"/>
        <v>0</v>
      </c>
      <c r="AO45" s="2">
        <f t="shared" si="25"/>
        <v>0</v>
      </c>
      <c r="AP45" s="2">
        <f t="shared" si="26"/>
        <v>22.88695652173913</v>
      </c>
      <c r="AQ45" s="2">
        <f t="shared" si="27"/>
        <v>0</v>
      </c>
      <c r="AR45" s="2">
        <f t="shared" si="28"/>
        <v>0</v>
      </c>
      <c r="AS45" s="2">
        <f t="shared" si="29"/>
        <v>0</v>
      </c>
      <c r="AT45" s="2">
        <f t="shared" si="30"/>
        <v>0</v>
      </c>
      <c r="AU45" s="2">
        <f t="shared" si="31"/>
        <v>0</v>
      </c>
      <c r="AV45" s="2">
        <f t="shared" si="32"/>
        <v>0</v>
      </c>
      <c r="AW45" s="2">
        <f t="shared" si="33"/>
        <v>360.52951521386865</v>
      </c>
      <c r="AX45" s="2">
        <f t="shared" si="34"/>
        <v>0</v>
      </c>
      <c r="AY45" s="2">
        <f t="shared" si="35"/>
        <v>0</v>
      </c>
      <c r="AZ45" s="2">
        <f t="shared" si="36"/>
        <v>28.511626351432874</v>
      </c>
      <c r="BA45" s="2">
        <f t="shared" si="37"/>
        <v>0</v>
      </c>
      <c r="BB45" s="2">
        <f t="shared" si="38"/>
        <v>0</v>
      </c>
      <c r="BC45" s="2">
        <f t="shared" si="39"/>
        <v>0</v>
      </c>
      <c r="BD45" s="2">
        <f t="shared" si="40"/>
        <v>0</v>
      </c>
      <c r="BE45" s="2">
        <f t="shared" si="41"/>
        <v>0</v>
      </c>
      <c r="BF45" s="156">
        <f t="shared" si="42"/>
        <v>0</v>
      </c>
      <c r="BG45" s="155">
        <f t="shared" si="43"/>
        <v>217.05417391304346</v>
      </c>
      <c r="BH45" s="2">
        <f t="shared" si="44"/>
        <v>0</v>
      </c>
      <c r="BI45" s="2">
        <f t="shared" si="45"/>
        <v>0</v>
      </c>
      <c r="BJ45" s="2">
        <f t="shared" si="46"/>
        <v>17.165217391304349</v>
      </c>
      <c r="BK45" s="2">
        <f t="shared" si="47"/>
        <v>0</v>
      </c>
      <c r="BL45" s="2">
        <f t="shared" si="48"/>
        <v>0</v>
      </c>
      <c r="BM45" s="2">
        <f t="shared" si="49"/>
        <v>0</v>
      </c>
      <c r="BN45" s="2">
        <f t="shared" si="50"/>
        <v>0</v>
      </c>
      <c r="BO45" s="2">
        <f t="shared" si="51"/>
        <v>0</v>
      </c>
      <c r="BP45" s="2">
        <f t="shared" si="52"/>
        <v>0</v>
      </c>
      <c r="BQ45" s="2">
        <f t="shared" si="53"/>
        <v>244.41271350205662</v>
      </c>
      <c r="BR45" s="2">
        <f t="shared" si="54"/>
        <v>0</v>
      </c>
      <c r="BS45" s="2">
        <f t="shared" si="55"/>
        <v>0</v>
      </c>
      <c r="BT45" s="2">
        <f t="shared" si="56"/>
        <v>19.328802965761692</v>
      </c>
      <c r="BU45" s="2">
        <f t="shared" si="57"/>
        <v>0</v>
      </c>
      <c r="BV45" s="2">
        <f t="shared" si="58"/>
        <v>0</v>
      </c>
      <c r="BW45" s="2">
        <f t="shared" si="59"/>
        <v>0</v>
      </c>
      <c r="BX45" s="2">
        <f t="shared" si="60"/>
        <v>0</v>
      </c>
      <c r="BY45" s="2">
        <f t="shared" si="61"/>
        <v>0</v>
      </c>
      <c r="BZ45" s="2">
        <f t="shared" si="62"/>
        <v>0</v>
      </c>
      <c r="CA45" s="2">
        <f t="shared" si="63"/>
        <v>244.41271350205662</v>
      </c>
      <c r="CB45" s="2">
        <f t="shared" si="64"/>
        <v>0</v>
      </c>
      <c r="CC45" s="2">
        <f t="shared" si="65"/>
        <v>0</v>
      </c>
      <c r="CD45" s="2">
        <f t="shared" si="66"/>
        <v>19.328802965761692</v>
      </c>
      <c r="CE45" s="2">
        <f t="shared" si="67"/>
        <v>0</v>
      </c>
      <c r="CF45" s="2">
        <f t="shared" si="68"/>
        <v>0</v>
      </c>
      <c r="CG45" s="2">
        <f t="shared" si="69"/>
        <v>0</v>
      </c>
      <c r="CH45" s="2">
        <f t="shared" si="70"/>
        <v>0</v>
      </c>
      <c r="CI45" s="2">
        <f t="shared" si="71"/>
        <v>0</v>
      </c>
      <c r="CJ45" s="156">
        <f t="shared" si="72"/>
        <v>0</v>
      </c>
      <c r="CK45">
        <f t="shared" si="73"/>
        <v>146.64762810123395</v>
      </c>
      <c r="CL45">
        <f t="shared" si="74"/>
        <v>0</v>
      </c>
      <c r="CM45">
        <f t="shared" si="75"/>
        <v>0</v>
      </c>
      <c r="CN45">
        <f t="shared" si="76"/>
        <v>11.597281779457015</v>
      </c>
      <c r="CO45">
        <f t="shared" si="77"/>
        <v>0</v>
      </c>
      <c r="CP45">
        <f t="shared" si="78"/>
        <v>0</v>
      </c>
      <c r="CQ45">
        <f t="shared" si="79"/>
        <v>0</v>
      </c>
      <c r="CR45">
        <f t="shared" si="80"/>
        <v>0</v>
      </c>
      <c r="CS45">
        <f t="shared" si="81"/>
        <v>0</v>
      </c>
      <c r="CT45">
        <f t="shared" si="82"/>
        <v>0</v>
      </c>
      <c r="CU45">
        <f t="shared" si="83"/>
        <v>146.64762810123395</v>
      </c>
      <c r="CV45">
        <f t="shared" si="84"/>
        <v>0</v>
      </c>
      <c r="CW45">
        <f t="shared" si="85"/>
        <v>0</v>
      </c>
      <c r="CX45">
        <f t="shared" si="86"/>
        <v>11.597281779457015</v>
      </c>
      <c r="CY45">
        <f t="shared" si="87"/>
        <v>0</v>
      </c>
      <c r="CZ45">
        <f t="shared" si="88"/>
        <v>0</v>
      </c>
      <c r="DA45">
        <f t="shared" si="89"/>
        <v>0</v>
      </c>
      <c r="DB45">
        <f t="shared" si="90"/>
        <v>0</v>
      </c>
      <c r="DC45">
        <f t="shared" si="91"/>
        <v>0</v>
      </c>
      <c r="DD45">
        <f t="shared" si="92"/>
        <v>0</v>
      </c>
      <c r="DE45">
        <f t="shared" si="93"/>
        <v>146.64762810123395</v>
      </c>
      <c r="DF45">
        <f t="shared" si="94"/>
        <v>0</v>
      </c>
      <c r="DG45">
        <f t="shared" si="95"/>
        <v>0</v>
      </c>
      <c r="DH45">
        <f t="shared" si="96"/>
        <v>11.597281779457015</v>
      </c>
      <c r="DI45">
        <f t="shared" si="97"/>
        <v>0</v>
      </c>
      <c r="DJ45">
        <f t="shared" si="98"/>
        <v>0</v>
      </c>
      <c r="DK45">
        <f t="shared" si="99"/>
        <v>0</v>
      </c>
      <c r="DL45">
        <f t="shared" si="100"/>
        <v>0</v>
      </c>
      <c r="DM45">
        <f t="shared" si="101"/>
        <v>0</v>
      </c>
      <c r="DN45">
        <f t="shared" si="102"/>
        <v>0</v>
      </c>
    </row>
    <row r="46" spans="1:118" x14ac:dyDescent="0.25">
      <c r="A46">
        <v>45</v>
      </c>
      <c r="B46" t="s">
        <v>7</v>
      </c>
      <c r="C46" t="s">
        <v>8</v>
      </c>
      <c r="D46">
        <v>5102</v>
      </c>
      <c r="E46" t="s">
        <v>344</v>
      </c>
      <c r="F46">
        <v>1</v>
      </c>
      <c r="G46">
        <v>118</v>
      </c>
      <c r="J46" s="77">
        <v>150</v>
      </c>
      <c r="K46" s="78" t="s">
        <v>69</v>
      </c>
      <c r="L46" s="34" t="s">
        <v>28</v>
      </c>
      <c r="M46" s="81">
        <f>f_values!G48</f>
        <v>0.25672454885938034</v>
      </c>
      <c r="N46" s="161">
        <f t="shared" si="123"/>
        <v>0</v>
      </c>
      <c r="O46" s="162">
        <f t="shared" si="122"/>
        <v>0</v>
      </c>
      <c r="P46" s="162">
        <f t="shared" si="122"/>
        <v>323.47293156281921</v>
      </c>
      <c r="Q46" s="162">
        <f t="shared" si="122"/>
        <v>0</v>
      </c>
      <c r="R46" s="163">
        <f t="shared" si="122"/>
        <v>0</v>
      </c>
      <c r="S46" s="161">
        <f t="shared" si="124"/>
        <v>92.934286687095678</v>
      </c>
      <c r="T46" s="162">
        <f t="shared" si="117"/>
        <v>0</v>
      </c>
      <c r="U46" s="162">
        <f t="shared" si="117"/>
        <v>66.23493360572013</v>
      </c>
      <c r="V46" s="162">
        <f t="shared" si="117"/>
        <v>90.623765747361261</v>
      </c>
      <c r="W46" s="163">
        <f t="shared" si="117"/>
        <v>0</v>
      </c>
      <c r="X46" s="106">
        <f>'Constraint 2'!AJ46</f>
        <v>92.003886892328339</v>
      </c>
      <c r="Y46" s="106">
        <f>'Constraint 2'!AK46</f>
        <v>68.494848745631529</v>
      </c>
      <c r="Z46" s="164">
        <f>'Constraint 2'!AL46</f>
        <v>66.652011354576572</v>
      </c>
      <c r="AA46" s="35">
        <f>'Constraint 2'!AN46</f>
        <v>46.001943446164169</v>
      </c>
      <c r="AB46" s="157">
        <f>'Constraint 2'!AP46</f>
        <v>27.6011660676985</v>
      </c>
      <c r="AC46" s="155">
        <f t="shared" si="13"/>
        <v>0</v>
      </c>
      <c r="AD46" s="2">
        <f t="shared" si="14"/>
        <v>0</v>
      </c>
      <c r="AE46" s="2">
        <f t="shared" si="15"/>
        <v>67.929315628192029</v>
      </c>
      <c r="AF46" s="2">
        <f t="shared" si="16"/>
        <v>0</v>
      </c>
      <c r="AG46" s="2">
        <f t="shared" si="17"/>
        <v>0</v>
      </c>
      <c r="AH46" s="2">
        <f t="shared" si="18"/>
        <v>19.51620020429009</v>
      </c>
      <c r="AI46" s="2">
        <f t="shared" si="19"/>
        <v>0</v>
      </c>
      <c r="AJ46" s="2">
        <f t="shared" si="20"/>
        <v>13.909336057201227</v>
      </c>
      <c r="AK46" s="2">
        <f t="shared" si="21"/>
        <v>19.030990806945866</v>
      </c>
      <c r="AL46" s="2">
        <f t="shared" si="22"/>
        <v>0</v>
      </c>
      <c r="AM46" s="2">
        <f t="shared" si="23"/>
        <v>0</v>
      </c>
      <c r="AN46" s="2">
        <f t="shared" si="24"/>
        <v>0</v>
      </c>
      <c r="AO46" s="2">
        <f t="shared" si="25"/>
        <v>90.572420837589377</v>
      </c>
      <c r="AP46" s="2">
        <f t="shared" si="26"/>
        <v>0</v>
      </c>
      <c r="AQ46" s="2">
        <f t="shared" si="27"/>
        <v>0</v>
      </c>
      <c r="AR46" s="2">
        <f t="shared" si="28"/>
        <v>26.021600272386788</v>
      </c>
      <c r="AS46" s="2">
        <f t="shared" si="29"/>
        <v>0</v>
      </c>
      <c r="AT46" s="2">
        <f t="shared" si="30"/>
        <v>18.545781409601634</v>
      </c>
      <c r="AU46" s="2">
        <f t="shared" si="31"/>
        <v>25.374654409261151</v>
      </c>
      <c r="AV46" s="2">
        <f t="shared" si="32"/>
        <v>0</v>
      </c>
      <c r="AW46" s="2">
        <f t="shared" si="33"/>
        <v>0</v>
      </c>
      <c r="AX46" s="2">
        <f t="shared" si="34"/>
        <v>0</v>
      </c>
      <c r="AY46" s="2">
        <f t="shared" si="35"/>
        <v>95.869331400418346</v>
      </c>
      <c r="AZ46" s="2">
        <f t="shared" si="36"/>
        <v>0</v>
      </c>
      <c r="BA46" s="2">
        <f t="shared" si="37"/>
        <v>0</v>
      </c>
      <c r="BB46" s="2">
        <f t="shared" si="38"/>
        <v>27.543411084882099</v>
      </c>
      <c r="BC46" s="2">
        <f t="shared" si="39"/>
        <v>0</v>
      </c>
      <c r="BD46" s="2">
        <f t="shared" si="40"/>
        <v>19.630386905799952</v>
      </c>
      <c r="BE46" s="2">
        <f t="shared" si="41"/>
        <v>26.858630146307682</v>
      </c>
      <c r="BF46" s="156">
        <f t="shared" si="42"/>
        <v>0</v>
      </c>
      <c r="BG46" s="155">
        <f t="shared" si="43"/>
        <v>0</v>
      </c>
      <c r="BH46" s="2">
        <f t="shared" si="44"/>
        <v>0</v>
      </c>
      <c r="BI46" s="2">
        <f t="shared" si="45"/>
        <v>66.167178929414206</v>
      </c>
      <c r="BJ46" s="2">
        <f t="shared" si="46"/>
        <v>0</v>
      </c>
      <c r="BK46" s="2">
        <f t="shared" si="47"/>
        <v>0</v>
      </c>
      <c r="BL46" s="2">
        <f t="shared" si="48"/>
        <v>19.009935533688843</v>
      </c>
      <c r="BM46" s="2">
        <f t="shared" si="49"/>
        <v>0</v>
      </c>
      <c r="BN46" s="2">
        <f t="shared" si="50"/>
        <v>13.548517590308624</v>
      </c>
      <c r="BO46" s="2">
        <f t="shared" si="51"/>
        <v>18.537312827050172</v>
      </c>
      <c r="BP46" s="2">
        <f t="shared" si="52"/>
        <v>0</v>
      </c>
      <c r="BQ46" s="2">
        <f t="shared" si="53"/>
        <v>0</v>
      </c>
      <c r="BR46" s="2">
        <f t="shared" si="54"/>
        <v>0</v>
      </c>
      <c r="BS46" s="2">
        <f t="shared" si="55"/>
        <v>66.167178929414206</v>
      </c>
      <c r="BT46" s="2">
        <f t="shared" si="56"/>
        <v>0</v>
      </c>
      <c r="BU46" s="2">
        <f t="shared" si="57"/>
        <v>0</v>
      </c>
      <c r="BV46" s="2">
        <f t="shared" si="58"/>
        <v>19.009935533688843</v>
      </c>
      <c r="BW46" s="2">
        <f t="shared" si="59"/>
        <v>0</v>
      </c>
      <c r="BX46" s="2">
        <f t="shared" si="60"/>
        <v>13.548517590308624</v>
      </c>
      <c r="BY46" s="2">
        <f t="shared" si="61"/>
        <v>18.537312827050172</v>
      </c>
      <c r="BZ46" s="2">
        <f t="shared" si="62"/>
        <v>0</v>
      </c>
      <c r="CA46" s="2">
        <f t="shared" si="63"/>
        <v>0</v>
      </c>
      <c r="CB46" s="2">
        <f t="shared" si="64"/>
        <v>0</v>
      </c>
      <c r="CC46" s="2">
        <f t="shared" si="65"/>
        <v>66.167178929414206</v>
      </c>
      <c r="CD46" s="2">
        <f t="shared" si="66"/>
        <v>0</v>
      </c>
      <c r="CE46" s="2">
        <f t="shared" si="67"/>
        <v>0</v>
      </c>
      <c r="CF46" s="2">
        <f t="shared" si="68"/>
        <v>19.009935533688843</v>
      </c>
      <c r="CG46" s="2">
        <f t="shared" si="69"/>
        <v>0</v>
      </c>
      <c r="CH46" s="2">
        <f t="shared" si="70"/>
        <v>13.548517590308624</v>
      </c>
      <c r="CI46" s="2">
        <f t="shared" si="71"/>
        <v>18.537312827050172</v>
      </c>
      <c r="CJ46" s="156">
        <f t="shared" si="72"/>
        <v>0</v>
      </c>
      <c r="CK46">
        <f t="shared" si="73"/>
        <v>0</v>
      </c>
      <c r="CL46">
        <f t="shared" si="74"/>
        <v>0</v>
      </c>
      <c r="CM46">
        <f t="shared" si="75"/>
        <v>39.700307357648526</v>
      </c>
      <c r="CN46">
        <f t="shared" si="76"/>
        <v>0</v>
      </c>
      <c r="CO46">
        <f t="shared" si="77"/>
        <v>0</v>
      </c>
      <c r="CP46">
        <f t="shared" si="78"/>
        <v>11.405961320213306</v>
      </c>
      <c r="CQ46">
        <f t="shared" si="79"/>
        <v>0</v>
      </c>
      <c r="CR46">
        <f t="shared" si="80"/>
        <v>8.1291105541851749</v>
      </c>
      <c r="CS46">
        <f t="shared" si="81"/>
        <v>11.122387696230103</v>
      </c>
      <c r="CT46">
        <f t="shared" si="82"/>
        <v>0</v>
      </c>
      <c r="CU46">
        <f t="shared" si="83"/>
        <v>0</v>
      </c>
      <c r="CV46">
        <f t="shared" si="84"/>
        <v>0</v>
      </c>
      <c r="CW46">
        <f t="shared" si="85"/>
        <v>39.700307357648526</v>
      </c>
      <c r="CX46">
        <f t="shared" si="86"/>
        <v>0</v>
      </c>
      <c r="CY46">
        <f t="shared" si="87"/>
        <v>0</v>
      </c>
      <c r="CZ46">
        <f t="shared" si="88"/>
        <v>11.405961320213306</v>
      </c>
      <c r="DA46">
        <f t="shared" si="89"/>
        <v>0</v>
      </c>
      <c r="DB46">
        <f t="shared" si="90"/>
        <v>8.1291105541851749</v>
      </c>
      <c r="DC46">
        <f t="shared" si="91"/>
        <v>11.122387696230103</v>
      </c>
      <c r="DD46">
        <f t="shared" si="92"/>
        <v>0</v>
      </c>
      <c r="DE46">
        <f t="shared" si="93"/>
        <v>0</v>
      </c>
      <c r="DF46">
        <f t="shared" si="94"/>
        <v>0</v>
      </c>
      <c r="DG46">
        <f t="shared" si="95"/>
        <v>39.700307357648526</v>
      </c>
      <c r="DH46">
        <f t="shared" si="96"/>
        <v>0</v>
      </c>
      <c r="DI46">
        <f t="shared" si="97"/>
        <v>0</v>
      </c>
      <c r="DJ46">
        <f t="shared" si="98"/>
        <v>11.405961320213306</v>
      </c>
      <c r="DK46">
        <f t="shared" si="99"/>
        <v>0</v>
      </c>
      <c r="DL46">
        <f t="shared" si="100"/>
        <v>8.1291105541851749</v>
      </c>
      <c r="DM46">
        <f t="shared" si="101"/>
        <v>11.122387696230103</v>
      </c>
      <c r="DN46">
        <f t="shared" si="102"/>
        <v>0</v>
      </c>
    </row>
    <row r="47" spans="1:118" x14ac:dyDescent="0.25">
      <c r="A47">
        <v>46</v>
      </c>
      <c r="B47" t="s">
        <v>7</v>
      </c>
      <c r="C47" t="s">
        <v>11</v>
      </c>
      <c r="D47">
        <v>110</v>
      </c>
      <c r="E47" t="s">
        <v>29</v>
      </c>
      <c r="F47">
        <v>1</v>
      </c>
      <c r="G47">
        <v>184</v>
      </c>
      <c r="J47" s="77">
        <v>150</v>
      </c>
      <c r="K47" s="78" t="s">
        <v>71</v>
      </c>
      <c r="L47" s="34" t="s">
        <v>29</v>
      </c>
      <c r="M47" s="81">
        <f>f_values!G49</f>
        <v>0.20341880341880342</v>
      </c>
      <c r="N47" s="161">
        <f t="shared" si="123"/>
        <v>1434.5094017094018</v>
      </c>
      <c r="O47" s="162">
        <f t="shared" si="122"/>
        <v>0</v>
      </c>
      <c r="P47" s="162">
        <f t="shared" si="122"/>
        <v>0</v>
      </c>
      <c r="Q47" s="162">
        <f t="shared" si="122"/>
        <v>0</v>
      </c>
      <c r="R47" s="163">
        <f t="shared" si="122"/>
        <v>0</v>
      </c>
      <c r="S47" s="161">
        <f t="shared" si="124"/>
        <v>0</v>
      </c>
      <c r="T47" s="162">
        <f t="shared" si="124"/>
        <v>0</v>
      </c>
      <c r="U47" s="162">
        <f t="shared" si="124"/>
        <v>0</v>
      </c>
      <c r="V47" s="162">
        <f t="shared" si="124"/>
        <v>52.48205128205128</v>
      </c>
      <c r="W47" s="163">
        <f t="shared" si="124"/>
        <v>0</v>
      </c>
      <c r="X47" s="106">
        <f>'Constraint 2'!AJ47</f>
        <v>45.418831796263873</v>
      </c>
      <c r="Y47" s="106">
        <f>'Constraint 2'!AK47</f>
        <v>47.88776710443301</v>
      </c>
      <c r="Z47" s="164">
        <f>'Constraint 2'!AL47</f>
        <v>34.311017378014824</v>
      </c>
      <c r="AA47" s="35">
        <f>'Constraint 2'!AN47</f>
        <v>22.709415898131937</v>
      </c>
      <c r="AB47" s="157">
        <f>'Constraint 2'!AP47</f>
        <v>13.625649538879161</v>
      </c>
      <c r="AC47" s="155">
        <f t="shared" si="13"/>
        <v>276.21152345863072</v>
      </c>
      <c r="AD47" s="2">
        <f t="shared" si="14"/>
        <v>0</v>
      </c>
      <c r="AE47" s="2">
        <f t="shared" si="15"/>
        <v>0</v>
      </c>
      <c r="AF47" s="2">
        <f t="shared" si="16"/>
        <v>0</v>
      </c>
      <c r="AG47" s="2">
        <f t="shared" si="17"/>
        <v>0</v>
      </c>
      <c r="AH47" s="2">
        <f t="shared" si="18"/>
        <v>0</v>
      </c>
      <c r="AI47" s="2">
        <f t="shared" si="19"/>
        <v>0</v>
      </c>
      <c r="AJ47" s="2">
        <f t="shared" si="20"/>
        <v>0</v>
      </c>
      <c r="AK47" s="2">
        <f t="shared" si="21"/>
        <v>10.105299638730392</v>
      </c>
      <c r="AL47" s="2">
        <f t="shared" si="22"/>
        <v>0</v>
      </c>
      <c r="AM47" s="2">
        <f t="shared" si="23"/>
        <v>276.21152345863072</v>
      </c>
      <c r="AN47" s="2">
        <f t="shared" si="24"/>
        <v>0</v>
      </c>
      <c r="AO47" s="2">
        <f t="shared" si="25"/>
        <v>0</v>
      </c>
      <c r="AP47" s="2">
        <f t="shared" si="26"/>
        <v>0</v>
      </c>
      <c r="AQ47" s="2">
        <f t="shared" si="27"/>
        <v>0</v>
      </c>
      <c r="AR47" s="2">
        <f t="shared" si="28"/>
        <v>0</v>
      </c>
      <c r="AS47" s="2">
        <f t="shared" si="29"/>
        <v>0</v>
      </c>
      <c r="AT47" s="2">
        <f t="shared" si="30"/>
        <v>0</v>
      </c>
      <c r="AU47" s="2">
        <f t="shared" si="31"/>
        <v>10.105299638730392</v>
      </c>
      <c r="AV47" s="2">
        <f t="shared" si="32"/>
        <v>0</v>
      </c>
      <c r="AW47" s="2">
        <f t="shared" si="33"/>
        <v>276.21152345863072</v>
      </c>
      <c r="AX47" s="2">
        <f t="shared" si="34"/>
        <v>0</v>
      </c>
      <c r="AY47" s="2">
        <f t="shared" si="35"/>
        <v>0</v>
      </c>
      <c r="AZ47" s="2">
        <f t="shared" si="36"/>
        <v>0</v>
      </c>
      <c r="BA47" s="2">
        <f t="shared" si="37"/>
        <v>0</v>
      </c>
      <c r="BB47" s="2">
        <f t="shared" si="38"/>
        <v>0</v>
      </c>
      <c r="BC47" s="2">
        <f t="shared" si="39"/>
        <v>0</v>
      </c>
      <c r="BD47" s="2">
        <f t="shared" si="40"/>
        <v>0</v>
      </c>
      <c r="BE47" s="2">
        <f t="shared" si="41"/>
        <v>10.105299638730392</v>
      </c>
      <c r="BF47" s="156">
        <f t="shared" si="42"/>
        <v>0</v>
      </c>
      <c r="BG47" s="155">
        <f t="shared" si="43"/>
        <v>182.81598277811236</v>
      </c>
      <c r="BH47" s="2">
        <f t="shared" si="44"/>
        <v>0</v>
      </c>
      <c r="BI47" s="2">
        <f t="shared" si="45"/>
        <v>0</v>
      </c>
      <c r="BJ47" s="2">
        <f t="shared" si="46"/>
        <v>0</v>
      </c>
      <c r="BK47" s="2">
        <f t="shared" si="47"/>
        <v>0</v>
      </c>
      <c r="BL47" s="2">
        <f t="shared" si="48"/>
        <v>0</v>
      </c>
      <c r="BM47" s="2">
        <f t="shared" si="49"/>
        <v>0</v>
      </c>
      <c r="BN47" s="2">
        <f t="shared" si="50"/>
        <v>0</v>
      </c>
      <c r="BO47" s="2">
        <f t="shared" si="51"/>
        <v>6.6883896138333778</v>
      </c>
      <c r="BP47" s="2">
        <f t="shared" si="52"/>
        <v>0</v>
      </c>
      <c r="BQ47" s="2">
        <f t="shared" si="53"/>
        <v>182.81598277811236</v>
      </c>
      <c r="BR47" s="2">
        <f t="shared" si="54"/>
        <v>0</v>
      </c>
      <c r="BS47" s="2">
        <f t="shared" si="55"/>
        <v>0</v>
      </c>
      <c r="BT47" s="2">
        <f t="shared" si="56"/>
        <v>0</v>
      </c>
      <c r="BU47" s="2">
        <f t="shared" si="57"/>
        <v>0</v>
      </c>
      <c r="BV47" s="2">
        <f t="shared" si="58"/>
        <v>0</v>
      </c>
      <c r="BW47" s="2">
        <f t="shared" si="59"/>
        <v>0</v>
      </c>
      <c r="BX47" s="2">
        <f t="shared" si="60"/>
        <v>0</v>
      </c>
      <c r="BY47" s="2">
        <f t="shared" si="61"/>
        <v>6.6883896138333778</v>
      </c>
      <c r="BZ47" s="2">
        <f t="shared" si="62"/>
        <v>0</v>
      </c>
      <c r="CA47" s="2">
        <f t="shared" si="63"/>
        <v>182.81598277811236</v>
      </c>
      <c r="CB47" s="2">
        <f t="shared" si="64"/>
        <v>0</v>
      </c>
      <c r="CC47" s="2">
        <f t="shared" si="65"/>
        <v>0</v>
      </c>
      <c r="CD47" s="2">
        <f t="shared" si="66"/>
        <v>0</v>
      </c>
      <c r="CE47" s="2">
        <f t="shared" si="67"/>
        <v>0</v>
      </c>
      <c r="CF47" s="2">
        <f t="shared" si="68"/>
        <v>0</v>
      </c>
      <c r="CG47" s="2">
        <f t="shared" si="69"/>
        <v>0</v>
      </c>
      <c r="CH47" s="2">
        <f t="shared" si="70"/>
        <v>0</v>
      </c>
      <c r="CI47" s="2">
        <f t="shared" si="71"/>
        <v>6.6883896138333778</v>
      </c>
      <c r="CJ47" s="156">
        <f t="shared" si="72"/>
        <v>0</v>
      </c>
      <c r="CK47">
        <f t="shared" si="73"/>
        <v>109.68958966686741</v>
      </c>
      <c r="CL47">
        <f t="shared" si="74"/>
        <v>0</v>
      </c>
      <c r="CM47">
        <f t="shared" si="75"/>
        <v>0</v>
      </c>
      <c r="CN47">
        <f t="shared" si="76"/>
        <v>0</v>
      </c>
      <c r="CO47">
        <f t="shared" si="77"/>
        <v>0</v>
      </c>
      <c r="CP47">
        <f t="shared" si="78"/>
        <v>0</v>
      </c>
      <c r="CQ47">
        <f t="shared" si="79"/>
        <v>0</v>
      </c>
      <c r="CR47">
        <f t="shared" si="80"/>
        <v>0</v>
      </c>
      <c r="CS47">
        <f t="shared" si="81"/>
        <v>4.0130337683000263</v>
      </c>
      <c r="CT47">
        <f t="shared" si="82"/>
        <v>0</v>
      </c>
      <c r="CU47">
        <f t="shared" si="83"/>
        <v>109.68958966686741</v>
      </c>
      <c r="CV47">
        <f t="shared" si="84"/>
        <v>0</v>
      </c>
      <c r="CW47">
        <f t="shared" si="85"/>
        <v>0</v>
      </c>
      <c r="CX47">
        <f t="shared" si="86"/>
        <v>0</v>
      </c>
      <c r="CY47">
        <f t="shared" si="87"/>
        <v>0</v>
      </c>
      <c r="CZ47">
        <f t="shared" si="88"/>
        <v>0</v>
      </c>
      <c r="DA47">
        <f t="shared" si="89"/>
        <v>0</v>
      </c>
      <c r="DB47">
        <f t="shared" si="90"/>
        <v>0</v>
      </c>
      <c r="DC47">
        <f t="shared" si="91"/>
        <v>4.0130337683000263</v>
      </c>
      <c r="DD47">
        <f t="shared" si="92"/>
        <v>0</v>
      </c>
      <c r="DE47">
        <f t="shared" si="93"/>
        <v>109.68958966686741</v>
      </c>
      <c r="DF47">
        <f t="shared" si="94"/>
        <v>0</v>
      </c>
      <c r="DG47">
        <f t="shared" si="95"/>
        <v>0</v>
      </c>
      <c r="DH47">
        <f t="shared" si="96"/>
        <v>0</v>
      </c>
      <c r="DI47">
        <f t="shared" si="97"/>
        <v>0</v>
      </c>
      <c r="DJ47">
        <f t="shared" si="98"/>
        <v>0</v>
      </c>
      <c r="DK47">
        <f t="shared" si="99"/>
        <v>0</v>
      </c>
      <c r="DL47">
        <f t="shared" si="100"/>
        <v>0</v>
      </c>
      <c r="DM47">
        <f t="shared" si="101"/>
        <v>4.0130337683000263</v>
      </c>
      <c r="DN47">
        <f t="shared" si="102"/>
        <v>0</v>
      </c>
    </row>
    <row r="48" spans="1:118" x14ac:dyDescent="0.25">
      <c r="A48">
        <v>47</v>
      </c>
      <c r="B48" t="s">
        <v>7</v>
      </c>
      <c r="C48" t="s">
        <v>11</v>
      </c>
      <c r="D48">
        <v>110</v>
      </c>
      <c r="E48" t="s">
        <v>344</v>
      </c>
      <c r="F48">
        <v>2</v>
      </c>
      <c r="G48">
        <v>602</v>
      </c>
      <c r="J48" s="77">
        <v>150</v>
      </c>
      <c r="K48" s="78" t="s">
        <v>73</v>
      </c>
      <c r="L48" s="34" t="s">
        <v>30</v>
      </c>
      <c r="M48" s="81">
        <f>f_values!G50</f>
        <v>0.20984455958549222</v>
      </c>
      <c r="N48" s="161">
        <f>(SUMIFS($G$2:$G$842,$D$2:$D$842,$J48,$E$2:$E$842,"2007-2008",$C$2:$C$842,N$3,$B$2:$B$842,"DKE")+SUMIFS($G$2:$G$842,$D$2:$D$842,$J48,$E$2:$E$842,"after 2009",$C$2:$C$842,N$3,$B$2:$B$842,"DKE"))*$M48</f>
        <v>1518.6450777202072</v>
      </c>
      <c r="O48" s="162">
        <f t="shared" ref="O48:R48" si="125">(SUMIFS($G$2:$G$842,$D$2:$D$842,$J48,$E$2:$E$842,"2007-2008",$C$2:$C$842,O$3,$B$2:$B$842,"DKE")+SUMIFS($G$2:$G$842,$D$2:$D$842,$J48,$E$2:$E$842,"after 2009",$C$2:$C$842,O$3,$B$2:$B$842,"DKE"))*$M48</f>
        <v>709.90414507772016</v>
      </c>
      <c r="P48" s="162">
        <f t="shared" si="125"/>
        <v>752.92227979274605</v>
      </c>
      <c r="Q48" s="162">
        <f>(SUMIFS($G$2:$G$842,$D$2:$D$842,$J48,$E$2:$E$842,"2007-2008",$C$2:$C$842,Q$3,$B$2:$B$842,"DKE")+SUMIFS($G$2:$G$842,$D$2:$D$842,$J48,$E$2:$E$842,"after 2009",$C$2:$C$842,Q$3,$B$2:$B$842,"DKE"))*$M48</f>
        <v>0</v>
      </c>
      <c r="R48" s="163">
        <f t="shared" si="125"/>
        <v>0</v>
      </c>
      <c r="S48" s="161">
        <f>(SUMIFS($G$2:$G$842,$D$2:$D$842,$J48,$E$2:$E$842,"2007-2008",$C$2:$C$842,S$3,$B$2:$B$842,"DKW")+SUMIFS($G$2:$G$842,$D$2:$D$842,$J48,$E$2:$E$842,"after 2009",$C$2:$C$842,S$3,$B$2:$B$842,"DKW"))*$M48</f>
        <v>2971.1891191709842</v>
      </c>
      <c r="T48" s="162">
        <f t="shared" ref="T48:W48" si="126">(SUMIFS($G$2:$G$842,$D$2:$D$842,$J48,$E$2:$E$842,"2007-2008",$C$2:$C$842,T$3,$B$2:$B$842,"DKW")+SUMIFS($G$2:$G$842,$D$2:$D$842,$J48,$E$2:$E$842,"after 2009",$C$2:$C$842,T$3,$B$2:$B$842,"DKW"))*$M48</f>
        <v>0</v>
      </c>
      <c r="U48" s="162">
        <f t="shared" si="126"/>
        <v>665.83678756476684</v>
      </c>
      <c r="V48" s="162">
        <f t="shared" si="126"/>
        <v>0</v>
      </c>
      <c r="W48" s="163">
        <f t="shared" si="126"/>
        <v>56.238341968911918</v>
      </c>
      <c r="X48" s="106">
        <f>'Constraint 2'!AJ48</f>
        <v>36.841646776526744</v>
      </c>
      <c r="Y48" s="106">
        <f>'Constraint 2'!AK48</f>
        <v>29.997231370694706</v>
      </c>
      <c r="Z48" s="164">
        <f>'Constraint 2'!AL48</f>
        <v>26.946793541811854</v>
      </c>
      <c r="AA48" s="35">
        <f>'Constraint 2'!AN48</f>
        <v>18.420823388263372</v>
      </c>
      <c r="AB48" s="157">
        <f>'Constraint 2'!AP48</f>
        <v>11.052494032958023</v>
      </c>
      <c r="AC48" s="155">
        <f t="shared" si="13"/>
        <v>222.6186585183703</v>
      </c>
      <c r="AD48" s="2">
        <f t="shared" si="14"/>
        <v>104.06507140633504</v>
      </c>
      <c r="AE48" s="2">
        <f t="shared" si="15"/>
        <v>110.37111327399647</v>
      </c>
      <c r="AF48" s="2">
        <f t="shared" si="16"/>
        <v>0</v>
      </c>
      <c r="AG48" s="2">
        <f t="shared" si="17"/>
        <v>0</v>
      </c>
      <c r="AH48" s="2">
        <f t="shared" si="18"/>
        <v>435.54754538643152</v>
      </c>
      <c r="AI48" s="2">
        <f t="shared" si="19"/>
        <v>0</v>
      </c>
      <c r="AJ48" s="2">
        <f t="shared" si="20"/>
        <v>97.605223639462338</v>
      </c>
      <c r="AK48" s="2">
        <f t="shared" si="21"/>
        <v>0</v>
      </c>
      <c r="AL48" s="2">
        <f t="shared" si="22"/>
        <v>8.243996197723261</v>
      </c>
      <c r="AM48" s="2">
        <f t="shared" si="23"/>
        <v>222.6186585183703</v>
      </c>
      <c r="AN48" s="2">
        <f t="shared" si="24"/>
        <v>104.06507140633504</v>
      </c>
      <c r="AO48" s="2">
        <f t="shared" si="25"/>
        <v>110.37111327399647</v>
      </c>
      <c r="AP48" s="2">
        <f t="shared" si="26"/>
        <v>0</v>
      </c>
      <c r="AQ48" s="2">
        <f t="shared" si="27"/>
        <v>0</v>
      </c>
      <c r="AR48" s="2">
        <f t="shared" si="28"/>
        <v>435.54754538643152</v>
      </c>
      <c r="AS48" s="2">
        <f t="shared" si="29"/>
        <v>0</v>
      </c>
      <c r="AT48" s="2">
        <f t="shared" si="30"/>
        <v>97.605223639462338</v>
      </c>
      <c r="AU48" s="2">
        <f t="shared" si="31"/>
        <v>0</v>
      </c>
      <c r="AV48" s="2">
        <f t="shared" si="32"/>
        <v>8.243996197723261</v>
      </c>
      <c r="AW48" s="2">
        <f t="shared" si="33"/>
        <v>222.6186585183703</v>
      </c>
      <c r="AX48" s="2">
        <f t="shared" si="34"/>
        <v>104.06507140633504</v>
      </c>
      <c r="AY48" s="2">
        <f t="shared" si="35"/>
        <v>110.37111327399647</v>
      </c>
      <c r="AZ48" s="2">
        <f t="shared" si="36"/>
        <v>0</v>
      </c>
      <c r="BA48" s="2">
        <f t="shared" si="37"/>
        <v>0</v>
      </c>
      <c r="BB48" s="2">
        <f t="shared" si="38"/>
        <v>435.54754538643152</v>
      </c>
      <c r="BC48" s="2">
        <f t="shared" si="39"/>
        <v>0</v>
      </c>
      <c r="BD48" s="2">
        <f t="shared" si="40"/>
        <v>97.605223639462338</v>
      </c>
      <c r="BE48" s="2">
        <f t="shared" si="41"/>
        <v>0</v>
      </c>
      <c r="BF48" s="156">
        <f t="shared" si="42"/>
        <v>8.243996197723261</v>
      </c>
      <c r="BG48" s="155">
        <f t="shared" si="43"/>
        <v>152.18207632518494</v>
      </c>
      <c r="BH48" s="2">
        <f t="shared" si="44"/>
        <v>71.138864751706592</v>
      </c>
      <c r="BI48" s="2">
        <f t="shared" si="45"/>
        <v>75.449673877955448</v>
      </c>
      <c r="BJ48" s="2">
        <f t="shared" si="46"/>
        <v>0</v>
      </c>
      <c r="BK48" s="2">
        <f t="shared" si="47"/>
        <v>0</v>
      </c>
      <c r="BL48" s="2">
        <f t="shared" si="48"/>
        <v>297.74022643198754</v>
      </c>
      <c r="BM48" s="2">
        <f t="shared" si="49"/>
        <v>0</v>
      </c>
      <c r="BN48" s="2">
        <f t="shared" si="50"/>
        <v>66.722913939451686</v>
      </c>
      <c r="BO48" s="2">
        <f t="shared" si="51"/>
        <v>0</v>
      </c>
      <c r="BP48" s="2">
        <f t="shared" si="52"/>
        <v>5.6355943699253235</v>
      </c>
      <c r="BQ48" s="2">
        <f t="shared" si="53"/>
        <v>152.18207632518494</v>
      </c>
      <c r="BR48" s="2">
        <f t="shared" si="54"/>
        <v>71.138864751706592</v>
      </c>
      <c r="BS48" s="2">
        <f t="shared" si="55"/>
        <v>75.449673877955448</v>
      </c>
      <c r="BT48" s="2">
        <f t="shared" si="56"/>
        <v>0</v>
      </c>
      <c r="BU48" s="2">
        <f t="shared" si="57"/>
        <v>0</v>
      </c>
      <c r="BV48" s="2">
        <f t="shared" si="58"/>
        <v>297.74022643198754</v>
      </c>
      <c r="BW48" s="2">
        <f t="shared" si="59"/>
        <v>0</v>
      </c>
      <c r="BX48" s="2">
        <f t="shared" si="60"/>
        <v>66.722913939451686</v>
      </c>
      <c r="BY48" s="2">
        <f t="shared" si="61"/>
        <v>0</v>
      </c>
      <c r="BZ48" s="2">
        <f t="shared" si="62"/>
        <v>5.6355943699253235</v>
      </c>
      <c r="CA48" s="2">
        <f t="shared" si="63"/>
        <v>152.18207632518494</v>
      </c>
      <c r="CB48" s="2">
        <f t="shared" si="64"/>
        <v>71.138864751706592</v>
      </c>
      <c r="CC48" s="2">
        <f t="shared" si="65"/>
        <v>75.449673877955448</v>
      </c>
      <c r="CD48" s="2">
        <f t="shared" si="66"/>
        <v>0</v>
      </c>
      <c r="CE48" s="2">
        <f t="shared" si="67"/>
        <v>0</v>
      </c>
      <c r="CF48" s="2">
        <f t="shared" si="68"/>
        <v>297.74022643198754</v>
      </c>
      <c r="CG48" s="2">
        <f t="shared" si="69"/>
        <v>0</v>
      </c>
      <c r="CH48" s="2">
        <f t="shared" si="70"/>
        <v>66.722913939451686</v>
      </c>
      <c r="CI48" s="2">
        <f t="shared" si="71"/>
        <v>0</v>
      </c>
      <c r="CJ48" s="156">
        <f t="shared" si="72"/>
        <v>5.6355943699253235</v>
      </c>
      <c r="CK48">
        <f t="shared" si="73"/>
        <v>91.309245795110968</v>
      </c>
      <c r="CL48">
        <f t="shared" si="74"/>
        <v>42.683318851023962</v>
      </c>
      <c r="CM48">
        <f t="shared" si="75"/>
        <v>45.269804326773269</v>
      </c>
      <c r="CN48">
        <f t="shared" si="76"/>
        <v>0</v>
      </c>
      <c r="CO48">
        <f t="shared" si="77"/>
        <v>0</v>
      </c>
      <c r="CP48">
        <f t="shared" si="78"/>
        <v>178.64413585919249</v>
      </c>
      <c r="CQ48">
        <f t="shared" si="79"/>
        <v>0</v>
      </c>
      <c r="CR48">
        <f t="shared" si="80"/>
        <v>40.033748363671009</v>
      </c>
      <c r="CS48">
        <f t="shared" si="81"/>
        <v>0</v>
      </c>
      <c r="CT48">
        <f t="shared" si="82"/>
        <v>3.3813566219551943</v>
      </c>
      <c r="CU48">
        <f t="shared" si="83"/>
        <v>91.309245795110968</v>
      </c>
      <c r="CV48">
        <f t="shared" si="84"/>
        <v>42.683318851023962</v>
      </c>
      <c r="CW48">
        <f t="shared" si="85"/>
        <v>45.269804326773269</v>
      </c>
      <c r="CX48">
        <f t="shared" si="86"/>
        <v>0</v>
      </c>
      <c r="CY48">
        <f t="shared" si="87"/>
        <v>0</v>
      </c>
      <c r="CZ48">
        <f t="shared" si="88"/>
        <v>178.64413585919249</v>
      </c>
      <c r="DA48">
        <f t="shared" si="89"/>
        <v>0</v>
      </c>
      <c r="DB48">
        <f t="shared" si="90"/>
        <v>40.033748363671009</v>
      </c>
      <c r="DC48">
        <f t="shared" si="91"/>
        <v>0</v>
      </c>
      <c r="DD48">
        <f t="shared" si="92"/>
        <v>3.3813566219551943</v>
      </c>
      <c r="DE48">
        <f t="shared" si="93"/>
        <v>91.309245795110968</v>
      </c>
      <c r="DF48">
        <f t="shared" si="94"/>
        <v>42.683318851023962</v>
      </c>
      <c r="DG48">
        <f t="shared" si="95"/>
        <v>45.269804326773269</v>
      </c>
      <c r="DH48">
        <f t="shared" si="96"/>
        <v>0</v>
      </c>
      <c r="DI48">
        <f t="shared" si="97"/>
        <v>0</v>
      </c>
      <c r="DJ48">
        <f t="shared" si="98"/>
        <v>178.64413585919249</v>
      </c>
      <c r="DK48">
        <f t="shared" si="99"/>
        <v>0</v>
      </c>
      <c r="DL48">
        <f t="shared" si="100"/>
        <v>40.033748363671009</v>
      </c>
      <c r="DM48">
        <f t="shared" si="101"/>
        <v>0</v>
      </c>
      <c r="DN48">
        <f t="shared" si="102"/>
        <v>3.3813566219551943</v>
      </c>
    </row>
    <row r="49" spans="1:118" x14ac:dyDescent="0.25">
      <c r="A49">
        <v>48</v>
      </c>
      <c r="B49" t="s">
        <v>7</v>
      </c>
      <c r="C49" t="s">
        <v>11</v>
      </c>
      <c r="D49">
        <v>120</v>
      </c>
      <c r="E49" t="s">
        <v>53</v>
      </c>
      <c r="F49">
        <v>16</v>
      </c>
      <c r="G49">
        <v>1949</v>
      </c>
      <c r="J49" s="77">
        <v>160</v>
      </c>
      <c r="K49" s="78" t="s">
        <v>44</v>
      </c>
      <c r="L49" s="76" t="s">
        <v>285</v>
      </c>
      <c r="M49" s="81">
        <f>f_values!G51</f>
        <v>0.459954233409611</v>
      </c>
      <c r="N49" s="161">
        <f>SUMIFS($G$2:$G$842,$D$2:$D$842,$J49,$E$2:$E$842,$L49,$C$2:$C$842,N$3,$B$2:$B$842,"DKE")*$M49</f>
        <v>0</v>
      </c>
      <c r="O49" s="162">
        <f t="shared" ref="O49:R56" si="127">SUMIFS($G$2:$G$842,$D$2:$D$842,$J49,$E$2:$E$842,$L49,$C$2:$C$842,O$3,$B$2:$B$842,"DKE")*$M49</f>
        <v>0</v>
      </c>
      <c r="P49" s="162">
        <f t="shared" si="127"/>
        <v>0</v>
      </c>
      <c r="Q49" s="162">
        <f t="shared" si="127"/>
        <v>0</v>
      </c>
      <c r="R49" s="163">
        <f t="shared" si="127"/>
        <v>0</v>
      </c>
      <c r="S49" s="161">
        <f>SUMIFS($G$2:$G$842,$D$2:$D$842,$J49,$E$2:$E$842,$L49,$C$2:$C$842,S$3,$B$2:$B$842,"DKW")*$M49</f>
        <v>364.74370709382151</v>
      </c>
      <c r="T49" s="162">
        <f t="shared" ref="T49:W64" si="128">SUMIFS($G$2:$G$842,$D$2:$D$842,$J49,$E$2:$E$842,$L49,$C$2:$C$842,T$3,$B$2:$B$842,"DKW")*$M49</f>
        <v>0</v>
      </c>
      <c r="U49" s="162">
        <f t="shared" si="128"/>
        <v>0</v>
      </c>
      <c r="V49" s="162">
        <f t="shared" si="128"/>
        <v>0</v>
      </c>
      <c r="W49" s="163">
        <f t="shared" si="128"/>
        <v>0</v>
      </c>
      <c r="X49" s="106">
        <f>'Constraint 2'!AJ49</f>
        <v>12.69774899593793</v>
      </c>
      <c r="Y49" s="106">
        <f>'Constraint 2'!AK49</f>
        <v>117.36468536341508</v>
      </c>
      <c r="Z49" s="164">
        <f>'Constraint 2'!AL49</f>
        <v>19.990005383701163</v>
      </c>
      <c r="AA49" s="35">
        <f>'Constraint 2'!AN49</f>
        <v>6.3488744979689651</v>
      </c>
      <c r="AB49" s="157">
        <f>'Constraint 2'!AP49</f>
        <v>3.8093246987813787</v>
      </c>
      <c r="AC49" s="155">
        <f t="shared" si="13"/>
        <v>0</v>
      </c>
      <c r="AD49" s="2">
        <f t="shared" si="14"/>
        <v>0</v>
      </c>
      <c r="AE49" s="2">
        <f t="shared" si="15"/>
        <v>0</v>
      </c>
      <c r="AF49" s="2">
        <f t="shared" si="16"/>
        <v>0</v>
      </c>
      <c r="AG49" s="2">
        <f t="shared" si="17"/>
        <v>0</v>
      </c>
      <c r="AH49" s="2">
        <f t="shared" si="18"/>
        <v>18.095975193236324</v>
      </c>
      <c r="AI49" s="2">
        <f t="shared" si="19"/>
        <v>0</v>
      </c>
      <c r="AJ49" s="2">
        <f t="shared" si="20"/>
        <v>0</v>
      </c>
      <c r="AK49" s="2">
        <f t="shared" si="21"/>
        <v>0</v>
      </c>
      <c r="AL49" s="2">
        <f t="shared" si="22"/>
        <v>0</v>
      </c>
      <c r="AM49" s="2">
        <f t="shared" si="23"/>
        <v>0</v>
      </c>
      <c r="AN49" s="2">
        <f t="shared" si="24"/>
        <v>0</v>
      </c>
      <c r="AO49" s="2">
        <f t="shared" si="25"/>
        <v>0</v>
      </c>
      <c r="AP49" s="2">
        <f t="shared" si="26"/>
        <v>0</v>
      </c>
      <c r="AQ49" s="2">
        <f t="shared" si="27"/>
        <v>0</v>
      </c>
      <c r="AR49" s="2">
        <f t="shared" si="28"/>
        <v>18.095975193236324</v>
      </c>
      <c r="AS49" s="2">
        <f t="shared" si="29"/>
        <v>0</v>
      </c>
      <c r="AT49" s="2">
        <f t="shared" si="30"/>
        <v>0</v>
      </c>
      <c r="AU49" s="2">
        <f t="shared" si="31"/>
        <v>0</v>
      </c>
      <c r="AV49" s="2">
        <f t="shared" si="32"/>
        <v>0</v>
      </c>
      <c r="AW49" s="2">
        <f t="shared" si="33"/>
        <v>0</v>
      </c>
      <c r="AX49" s="2">
        <f t="shared" si="34"/>
        <v>0</v>
      </c>
      <c r="AY49" s="2">
        <f t="shared" si="35"/>
        <v>0</v>
      </c>
      <c r="AZ49" s="2">
        <f t="shared" si="36"/>
        <v>0</v>
      </c>
      <c r="BA49" s="2">
        <f t="shared" si="37"/>
        <v>0</v>
      </c>
      <c r="BB49" s="2">
        <f t="shared" si="38"/>
        <v>18.095975193236324</v>
      </c>
      <c r="BC49" s="2">
        <f t="shared" si="39"/>
        <v>0</v>
      </c>
      <c r="BD49" s="2">
        <f t="shared" si="40"/>
        <v>0</v>
      </c>
      <c r="BE49" s="2">
        <f t="shared" si="41"/>
        <v>0</v>
      </c>
      <c r="BF49" s="156">
        <f t="shared" si="42"/>
        <v>0</v>
      </c>
      <c r="BG49" s="155">
        <f t="shared" si="43"/>
        <v>0</v>
      </c>
      <c r="BH49" s="2">
        <f t="shared" si="44"/>
        <v>0</v>
      </c>
      <c r="BI49" s="2">
        <f t="shared" si="45"/>
        <v>0</v>
      </c>
      <c r="BJ49" s="2">
        <f t="shared" si="46"/>
        <v>0</v>
      </c>
      <c r="BK49" s="2">
        <f t="shared" si="47"/>
        <v>0</v>
      </c>
      <c r="BL49" s="2">
        <f t="shared" si="48"/>
        <v>5.7473258868600325</v>
      </c>
      <c r="BM49" s="2">
        <f t="shared" si="49"/>
        <v>0</v>
      </c>
      <c r="BN49" s="2">
        <f t="shared" si="50"/>
        <v>0</v>
      </c>
      <c r="BO49" s="2">
        <f t="shared" si="51"/>
        <v>0</v>
      </c>
      <c r="BP49" s="2">
        <f t="shared" si="52"/>
        <v>0</v>
      </c>
      <c r="BQ49" s="2">
        <f t="shared" si="53"/>
        <v>0</v>
      </c>
      <c r="BR49" s="2">
        <f t="shared" si="54"/>
        <v>0</v>
      </c>
      <c r="BS49" s="2">
        <f t="shared" si="55"/>
        <v>0</v>
      </c>
      <c r="BT49" s="2">
        <f t="shared" si="56"/>
        <v>0</v>
      </c>
      <c r="BU49" s="2">
        <f t="shared" si="57"/>
        <v>0</v>
      </c>
      <c r="BV49" s="2">
        <f t="shared" si="58"/>
        <v>5.7473258868600325</v>
      </c>
      <c r="BW49" s="2">
        <f t="shared" si="59"/>
        <v>0</v>
      </c>
      <c r="BX49" s="2">
        <f t="shared" si="60"/>
        <v>0</v>
      </c>
      <c r="BY49" s="2">
        <f t="shared" si="61"/>
        <v>0</v>
      </c>
      <c r="BZ49" s="2">
        <f t="shared" si="62"/>
        <v>0</v>
      </c>
      <c r="CA49" s="2">
        <f t="shared" si="63"/>
        <v>0</v>
      </c>
      <c r="CB49" s="2">
        <f t="shared" si="64"/>
        <v>0</v>
      </c>
      <c r="CC49" s="2">
        <f t="shared" si="65"/>
        <v>0</v>
      </c>
      <c r="CD49" s="2">
        <f t="shared" si="66"/>
        <v>0</v>
      </c>
      <c r="CE49" s="2">
        <f t="shared" si="67"/>
        <v>0</v>
      </c>
      <c r="CF49" s="2">
        <f t="shared" si="68"/>
        <v>5.7473258868600325</v>
      </c>
      <c r="CG49" s="2">
        <f t="shared" si="69"/>
        <v>0</v>
      </c>
      <c r="CH49" s="2">
        <f t="shared" si="70"/>
        <v>0</v>
      </c>
      <c r="CI49" s="2">
        <f t="shared" si="71"/>
        <v>0</v>
      </c>
      <c r="CJ49" s="156">
        <f t="shared" si="72"/>
        <v>0</v>
      </c>
      <c r="CK49">
        <f t="shared" si="73"/>
        <v>0</v>
      </c>
      <c r="CL49">
        <f t="shared" si="74"/>
        <v>0</v>
      </c>
      <c r="CM49">
        <f t="shared" si="75"/>
        <v>0</v>
      </c>
      <c r="CN49">
        <f t="shared" si="76"/>
        <v>0</v>
      </c>
      <c r="CO49">
        <f t="shared" si="77"/>
        <v>0</v>
      </c>
      <c r="CP49">
        <f t="shared" si="78"/>
        <v>3.4483955321160193</v>
      </c>
      <c r="CQ49">
        <f t="shared" si="79"/>
        <v>0</v>
      </c>
      <c r="CR49">
        <f t="shared" si="80"/>
        <v>0</v>
      </c>
      <c r="CS49">
        <f t="shared" si="81"/>
        <v>0</v>
      </c>
      <c r="CT49">
        <f t="shared" si="82"/>
        <v>0</v>
      </c>
      <c r="CU49">
        <f t="shared" si="83"/>
        <v>0</v>
      </c>
      <c r="CV49">
        <f t="shared" si="84"/>
        <v>0</v>
      </c>
      <c r="CW49">
        <f t="shared" si="85"/>
        <v>0</v>
      </c>
      <c r="CX49">
        <f t="shared" si="86"/>
        <v>0</v>
      </c>
      <c r="CY49">
        <f t="shared" si="87"/>
        <v>0</v>
      </c>
      <c r="CZ49">
        <f t="shared" si="88"/>
        <v>3.4483955321160193</v>
      </c>
      <c r="DA49">
        <f t="shared" si="89"/>
        <v>0</v>
      </c>
      <c r="DB49">
        <f t="shared" si="90"/>
        <v>0</v>
      </c>
      <c r="DC49">
        <f t="shared" si="91"/>
        <v>0</v>
      </c>
      <c r="DD49">
        <f t="shared" si="92"/>
        <v>0</v>
      </c>
      <c r="DE49">
        <f t="shared" si="93"/>
        <v>0</v>
      </c>
      <c r="DF49">
        <f t="shared" si="94"/>
        <v>0</v>
      </c>
      <c r="DG49">
        <f t="shared" si="95"/>
        <v>0</v>
      </c>
      <c r="DH49">
        <f t="shared" si="96"/>
        <v>0</v>
      </c>
      <c r="DI49">
        <f t="shared" si="97"/>
        <v>0</v>
      </c>
      <c r="DJ49">
        <f t="shared" si="98"/>
        <v>3.4483955321160193</v>
      </c>
      <c r="DK49">
        <f t="shared" si="99"/>
        <v>0</v>
      </c>
      <c r="DL49">
        <f t="shared" si="100"/>
        <v>0</v>
      </c>
      <c r="DM49">
        <f t="shared" si="101"/>
        <v>0</v>
      </c>
      <c r="DN49">
        <f t="shared" si="102"/>
        <v>0</v>
      </c>
    </row>
    <row r="50" spans="1:118" x14ac:dyDescent="0.25">
      <c r="A50">
        <v>49</v>
      </c>
      <c r="B50" t="s">
        <v>7</v>
      </c>
      <c r="C50" t="s">
        <v>11</v>
      </c>
      <c r="D50">
        <v>120</v>
      </c>
      <c r="E50" t="s">
        <v>24</v>
      </c>
      <c r="F50">
        <v>15</v>
      </c>
      <c r="G50">
        <v>2214</v>
      </c>
      <c r="J50" s="77">
        <v>160</v>
      </c>
      <c r="K50" s="78" t="s">
        <v>52</v>
      </c>
      <c r="L50" s="76" t="s">
        <v>53</v>
      </c>
      <c r="M50" s="81">
        <f>f_values!G52</f>
        <v>0.3433628318584071</v>
      </c>
      <c r="N50" s="161">
        <f t="shared" ref="N50:N56" si="129">SUMIFS($G$2:$G$842,$D$2:$D$842,$J50,$E$2:$E$842,$L50,$C$2:$C$842,N$3,$B$2:$B$842,"DKE")*$M50</f>
        <v>364.65132743362835</v>
      </c>
      <c r="O50" s="162">
        <f t="shared" si="127"/>
        <v>0</v>
      </c>
      <c r="P50" s="162">
        <f t="shared" si="127"/>
        <v>0</v>
      </c>
      <c r="Q50" s="162">
        <f t="shared" si="127"/>
        <v>0</v>
      </c>
      <c r="R50" s="163">
        <f t="shared" si="127"/>
        <v>0</v>
      </c>
      <c r="S50" s="161">
        <f t="shared" ref="S50:W56" si="130">SUMIFS($G$2:$G$842,$D$2:$D$842,$J50,$E$2:$E$842,$L50,$C$2:$C$842,S$3,$B$2:$B$842,"DKW")*$M50</f>
        <v>1591.8300884955754</v>
      </c>
      <c r="T50" s="162">
        <f t="shared" si="128"/>
        <v>0</v>
      </c>
      <c r="U50" s="162">
        <f t="shared" si="128"/>
        <v>0</v>
      </c>
      <c r="V50" s="162">
        <f t="shared" si="128"/>
        <v>0</v>
      </c>
      <c r="W50" s="163">
        <f t="shared" si="128"/>
        <v>66.612389380530985</v>
      </c>
      <c r="X50" s="106">
        <f>'Constraint 2'!AJ50</f>
        <v>8.9643646124323748</v>
      </c>
      <c r="Y50" s="106">
        <f>'Constraint 2'!AK50</f>
        <v>115.92225593675073</v>
      </c>
      <c r="Z50" s="164">
        <f>'Constraint 2'!AL50</f>
        <v>17.419062591756116</v>
      </c>
      <c r="AA50" s="35">
        <f>'Constraint 2'!AN50</f>
        <v>4.4821823062161874</v>
      </c>
      <c r="AB50" s="157">
        <f>'Constraint 2'!AP50</f>
        <v>2.6893093837297122</v>
      </c>
      <c r="AC50" s="155">
        <f t="shared" si="13"/>
        <v>21.117630676307069</v>
      </c>
      <c r="AD50" s="2">
        <f t="shared" si="14"/>
        <v>0</v>
      </c>
      <c r="AE50" s="2">
        <f t="shared" si="15"/>
        <v>0</v>
      </c>
      <c r="AF50" s="2">
        <f t="shared" si="16"/>
        <v>0</v>
      </c>
      <c r="AG50" s="2">
        <f t="shared" si="17"/>
        <v>0</v>
      </c>
      <c r="AH50" s="2">
        <f t="shared" si="18"/>
        <v>92.185815268700168</v>
      </c>
      <c r="AI50" s="2">
        <f t="shared" si="19"/>
        <v>0</v>
      </c>
      <c r="AJ50" s="2">
        <f t="shared" si="20"/>
        <v>0</v>
      </c>
      <c r="AK50" s="2">
        <f t="shared" si="21"/>
        <v>0</v>
      </c>
      <c r="AL50" s="2">
        <f t="shared" si="22"/>
        <v>3.8576462817359434</v>
      </c>
      <c r="AM50" s="2">
        <f t="shared" si="23"/>
        <v>21.117630676307069</v>
      </c>
      <c r="AN50" s="2">
        <f t="shared" si="24"/>
        <v>0</v>
      </c>
      <c r="AO50" s="2">
        <f t="shared" si="25"/>
        <v>0</v>
      </c>
      <c r="AP50" s="2">
        <f t="shared" si="26"/>
        <v>0</v>
      </c>
      <c r="AQ50" s="2">
        <f t="shared" si="27"/>
        <v>0</v>
      </c>
      <c r="AR50" s="2">
        <f t="shared" si="28"/>
        <v>92.185815268700168</v>
      </c>
      <c r="AS50" s="2">
        <f t="shared" si="29"/>
        <v>0</v>
      </c>
      <c r="AT50" s="2">
        <f t="shared" si="30"/>
        <v>0</v>
      </c>
      <c r="AU50" s="2">
        <f t="shared" si="31"/>
        <v>0</v>
      </c>
      <c r="AV50" s="2">
        <f t="shared" si="32"/>
        <v>3.8576462817359434</v>
      </c>
      <c r="AW50" s="2">
        <f t="shared" si="33"/>
        <v>21.117630676307069</v>
      </c>
      <c r="AX50" s="2">
        <f t="shared" si="34"/>
        <v>0</v>
      </c>
      <c r="AY50" s="2">
        <f t="shared" si="35"/>
        <v>0</v>
      </c>
      <c r="AZ50" s="2">
        <f t="shared" si="36"/>
        <v>0</v>
      </c>
      <c r="BA50" s="2">
        <f t="shared" si="37"/>
        <v>0</v>
      </c>
      <c r="BB50" s="2">
        <f t="shared" si="38"/>
        <v>92.185815268700168</v>
      </c>
      <c r="BC50" s="2">
        <f t="shared" si="39"/>
        <v>0</v>
      </c>
      <c r="BD50" s="2">
        <f t="shared" si="40"/>
        <v>0</v>
      </c>
      <c r="BE50" s="2">
        <f t="shared" si="41"/>
        <v>0</v>
      </c>
      <c r="BF50" s="156">
        <f t="shared" si="42"/>
        <v>3.8576462817359434</v>
      </c>
      <c r="BG50" s="155">
        <f t="shared" si="43"/>
        <v>5.4338785493168844</v>
      </c>
      <c r="BH50" s="2">
        <f t="shared" si="44"/>
        <v>0</v>
      </c>
      <c r="BI50" s="2">
        <f t="shared" si="45"/>
        <v>0</v>
      </c>
      <c r="BJ50" s="2">
        <f t="shared" si="46"/>
        <v>0</v>
      </c>
      <c r="BK50" s="2">
        <f t="shared" si="47"/>
        <v>0</v>
      </c>
      <c r="BL50" s="2">
        <f t="shared" si="48"/>
        <v>23.720773026961464</v>
      </c>
      <c r="BM50" s="2">
        <f t="shared" si="49"/>
        <v>0</v>
      </c>
      <c r="BN50" s="2">
        <f t="shared" si="50"/>
        <v>0</v>
      </c>
      <c r="BO50" s="2">
        <f t="shared" si="51"/>
        <v>0</v>
      </c>
      <c r="BP50" s="2">
        <f t="shared" si="52"/>
        <v>0.99262941484696388</v>
      </c>
      <c r="BQ50" s="2">
        <f t="shared" si="53"/>
        <v>5.4338785493168844</v>
      </c>
      <c r="BR50" s="2">
        <f t="shared" si="54"/>
        <v>0</v>
      </c>
      <c r="BS50" s="2">
        <f t="shared" si="55"/>
        <v>0</v>
      </c>
      <c r="BT50" s="2">
        <f t="shared" si="56"/>
        <v>0</v>
      </c>
      <c r="BU50" s="2">
        <f t="shared" si="57"/>
        <v>0</v>
      </c>
      <c r="BV50" s="2">
        <f t="shared" si="58"/>
        <v>23.720773026961464</v>
      </c>
      <c r="BW50" s="2">
        <f t="shared" si="59"/>
        <v>0</v>
      </c>
      <c r="BX50" s="2">
        <f t="shared" si="60"/>
        <v>0</v>
      </c>
      <c r="BY50" s="2">
        <f t="shared" si="61"/>
        <v>0</v>
      </c>
      <c r="BZ50" s="2">
        <f t="shared" si="62"/>
        <v>0.99262941484696388</v>
      </c>
      <c r="CA50" s="2">
        <f t="shared" si="63"/>
        <v>5.4338785493168844</v>
      </c>
      <c r="CB50" s="2">
        <f t="shared" si="64"/>
        <v>0</v>
      </c>
      <c r="CC50" s="2">
        <f t="shared" si="65"/>
        <v>0</v>
      </c>
      <c r="CD50" s="2">
        <f t="shared" si="66"/>
        <v>0</v>
      </c>
      <c r="CE50" s="2">
        <f t="shared" si="67"/>
        <v>0</v>
      </c>
      <c r="CF50" s="2">
        <f t="shared" si="68"/>
        <v>23.720773026961464</v>
      </c>
      <c r="CG50" s="2">
        <f t="shared" si="69"/>
        <v>0</v>
      </c>
      <c r="CH50" s="2">
        <f t="shared" si="70"/>
        <v>0</v>
      </c>
      <c r="CI50" s="2">
        <f t="shared" si="71"/>
        <v>0</v>
      </c>
      <c r="CJ50" s="156">
        <f t="shared" si="72"/>
        <v>0.99262941484696388</v>
      </c>
      <c r="CK50">
        <f t="shared" si="73"/>
        <v>3.2603271295901299</v>
      </c>
      <c r="CL50">
        <f t="shared" si="74"/>
        <v>0</v>
      </c>
      <c r="CM50">
        <f t="shared" si="75"/>
        <v>0</v>
      </c>
      <c r="CN50">
        <f t="shared" si="76"/>
        <v>0</v>
      </c>
      <c r="CO50">
        <f t="shared" si="77"/>
        <v>0</v>
      </c>
      <c r="CP50">
        <f t="shared" si="78"/>
        <v>14.232463816176876</v>
      </c>
      <c r="CQ50">
        <f t="shared" si="79"/>
        <v>0</v>
      </c>
      <c r="CR50">
        <f t="shared" si="80"/>
        <v>0</v>
      </c>
      <c r="CS50">
        <f t="shared" si="81"/>
        <v>0</v>
      </c>
      <c r="CT50">
        <f t="shared" si="82"/>
        <v>0.59557764890817821</v>
      </c>
      <c r="CU50">
        <f t="shared" si="83"/>
        <v>3.2603271295901299</v>
      </c>
      <c r="CV50">
        <f t="shared" si="84"/>
        <v>0</v>
      </c>
      <c r="CW50">
        <f t="shared" si="85"/>
        <v>0</v>
      </c>
      <c r="CX50">
        <f t="shared" si="86"/>
        <v>0</v>
      </c>
      <c r="CY50">
        <f t="shared" si="87"/>
        <v>0</v>
      </c>
      <c r="CZ50">
        <f t="shared" si="88"/>
        <v>14.232463816176876</v>
      </c>
      <c r="DA50">
        <f t="shared" si="89"/>
        <v>0</v>
      </c>
      <c r="DB50">
        <f t="shared" si="90"/>
        <v>0</v>
      </c>
      <c r="DC50">
        <f t="shared" si="91"/>
        <v>0</v>
      </c>
      <c r="DD50">
        <f t="shared" si="92"/>
        <v>0.59557764890817821</v>
      </c>
      <c r="DE50">
        <f t="shared" si="93"/>
        <v>3.2603271295901299</v>
      </c>
      <c r="DF50">
        <f t="shared" si="94"/>
        <v>0</v>
      </c>
      <c r="DG50">
        <f t="shared" si="95"/>
        <v>0</v>
      </c>
      <c r="DH50">
        <f t="shared" si="96"/>
        <v>0</v>
      </c>
      <c r="DI50">
        <f t="shared" si="97"/>
        <v>0</v>
      </c>
      <c r="DJ50">
        <f t="shared" si="98"/>
        <v>14.232463816176876</v>
      </c>
      <c r="DK50">
        <f t="shared" si="99"/>
        <v>0</v>
      </c>
      <c r="DL50">
        <f t="shared" si="100"/>
        <v>0</v>
      </c>
      <c r="DM50">
        <f t="shared" si="101"/>
        <v>0</v>
      </c>
      <c r="DN50">
        <f t="shared" si="102"/>
        <v>0.59557764890817821</v>
      </c>
    </row>
    <row r="51" spans="1:118" x14ac:dyDescent="0.25">
      <c r="A51">
        <v>50</v>
      </c>
      <c r="B51" t="s">
        <v>7</v>
      </c>
      <c r="C51" t="s">
        <v>11</v>
      </c>
      <c r="D51">
        <v>120</v>
      </c>
      <c r="E51" t="s">
        <v>25</v>
      </c>
      <c r="F51">
        <v>21</v>
      </c>
      <c r="G51">
        <v>3012</v>
      </c>
      <c r="J51" s="77">
        <v>160</v>
      </c>
      <c r="K51" s="78" t="s">
        <v>61</v>
      </c>
      <c r="L51" s="34" t="s">
        <v>24</v>
      </c>
      <c r="M51" s="81">
        <f>f_values!G53</f>
        <v>0.20181488203266787</v>
      </c>
      <c r="N51" s="161">
        <f t="shared" si="129"/>
        <v>217.9600725952813</v>
      </c>
      <c r="O51" s="162">
        <f t="shared" si="127"/>
        <v>0</v>
      </c>
      <c r="P51" s="162">
        <f t="shared" si="127"/>
        <v>0</v>
      </c>
      <c r="Q51" s="162">
        <f t="shared" si="127"/>
        <v>0</v>
      </c>
      <c r="R51" s="163">
        <f t="shared" si="127"/>
        <v>0</v>
      </c>
      <c r="S51" s="161">
        <f t="shared" si="130"/>
        <v>0</v>
      </c>
      <c r="T51" s="162">
        <f t="shared" si="128"/>
        <v>0</v>
      </c>
      <c r="U51" s="162">
        <f t="shared" si="128"/>
        <v>106.96188747731397</v>
      </c>
      <c r="V51" s="162">
        <f t="shared" si="128"/>
        <v>0</v>
      </c>
      <c r="W51" s="163">
        <f t="shared" si="128"/>
        <v>0</v>
      </c>
      <c r="X51" s="106">
        <f>'Constraint 2'!AJ51</f>
        <v>7.6043318415385457</v>
      </c>
      <c r="Y51" s="106">
        <f>'Constraint 2'!AK51</f>
        <v>103.97973794981007</v>
      </c>
      <c r="Z51" s="164">
        <f>'Constraint 2'!AL51</f>
        <v>15.340789491981063</v>
      </c>
      <c r="AA51" s="35">
        <f>'Constraint 2'!AN51</f>
        <v>3.8021659207692728</v>
      </c>
      <c r="AB51" s="157">
        <f>'Constraint 2'!AP51</f>
        <v>2.2812995524615638</v>
      </c>
      <c r="AC51" s="155">
        <f t="shared" si="13"/>
        <v>18.913302113401308</v>
      </c>
      <c r="AD51" s="2">
        <f t="shared" si="14"/>
        <v>0</v>
      </c>
      <c r="AE51" s="2">
        <f t="shared" si="15"/>
        <v>0</v>
      </c>
      <c r="AF51" s="2">
        <f t="shared" si="16"/>
        <v>0</v>
      </c>
      <c r="AG51" s="2">
        <f t="shared" si="17"/>
        <v>0</v>
      </c>
      <c r="AH51" s="2">
        <f t="shared" si="18"/>
        <v>0</v>
      </c>
      <c r="AI51" s="2">
        <f t="shared" si="19"/>
        <v>0</v>
      </c>
      <c r="AJ51" s="2">
        <f t="shared" si="20"/>
        <v>9.2815278889839732</v>
      </c>
      <c r="AK51" s="2">
        <f t="shared" si="21"/>
        <v>0</v>
      </c>
      <c r="AL51" s="2">
        <f t="shared" si="22"/>
        <v>0</v>
      </c>
      <c r="AM51" s="2">
        <f t="shared" si="23"/>
        <v>18.913302113401308</v>
      </c>
      <c r="AN51" s="2">
        <f t="shared" si="24"/>
        <v>0</v>
      </c>
      <c r="AO51" s="2">
        <f t="shared" si="25"/>
        <v>0</v>
      </c>
      <c r="AP51" s="2">
        <f t="shared" si="26"/>
        <v>0</v>
      </c>
      <c r="AQ51" s="2">
        <f t="shared" si="27"/>
        <v>0</v>
      </c>
      <c r="AR51" s="2">
        <f t="shared" si="28"/>
        <v>0</v>
      </c>
      <c r="AS51" s="2">
        <f t="shared" si="29"/>
        <v>0</v>
      </c>
      <c r="AT51" s="2">
        <f t="shared" si="30"/>
        <v>9.2815278889839732</v>
      </c>
      <c r="AU51" s="2">
        <f t="shared" si="31"/>
        <v>0</v>
      </c>
      <c r="AV51" s="2">
        <f t="shared" si="32"/>
        <v>0</v>
      </c>
      <c r="AW51" s="2">
        <f t="shared" si="33"/>
        <v>18.913302113401308</v>
      </c>
      <c r="AX51" s="2">
        <f t="shared" si="34"/>
        <v>0</v>
      </c>
      <c r="AY51" s="2">
        <f t="shared" si="35"/>
        <v>0</v>
      </c>
      <c r="AZ51" s="2">
        <f t="shared" si="36"/>
        <v>0</v>
      </c>
      <c r="BA51" s="2">
        <f t="shared" si="37"/>
        <v>0</v>
      </c>
      <c r="BB51" s="2">
        <f t="shared" si="38"/>
        <v>0</v>
      </c>
      <c r="BC51" s="2">
        <f t="shared" si="39"/>
        <v>0</v>
      </c>
      <c r="BD51" s="2">
        <f t="shared" si="40"/>
        <v>9.2815278889839732</v>
      </c>
      <c r="BE51" s="2">
        <f t="shared" si="41"/>
        <v>0</v>
      </c>
      <c r="BF51" s="156">
        <f t="shared" si="42"/>
        <v>0</v>
      </c>
      <c r="BG51" s="155">
        <f t="shared" si="43"/>
        <v>4.6876018201265</v>
      </c>
      <c r="BH51" s="2">
        <f t="shared" si="44"/>
        <v>0</v>
      </c>
      <c r="BI51" s="2">
        <f t="shared" si="45"/>
        <v>0</v>
      </c>
      <c r="BJ51" s="2">
        <f t="shared" si="46"/>
        <v>0</v>
      </c>
      <c r="BK51" s="2">
        <f t="shared" si="47"/>
        <v>0</v>
      </c>
      <c r="BL51" s="2">
        <f t="shared" si="48"/>
        <v>0</v>
      </c>
      <c r="BM51" s="2">
        <f t="shared" si="49"/>
        <v>0</v>
      </c>
      <c r="BN51" s="2">
        <f t="shared" si="50"/>
        <v>2.3003971895065232</v>
      </c>
      <c r="BO51" s="2">
        <f t="shared" si="51"/>
        <v>0</v>
      </c>
      <c r="BP51" s="2">
        <f t="shared" si="52"/>
        <v>0</v>
      </c>
      <c r="BQ51" s="2">
        <f t="shared" si="53"/>
        <v>4.6876018201265</v>
      </c>
      <c r="BR51" s="2">
        <f t="shared" si="54"/>
        <v>0</v>
      </c>
      <c r="BS51" s="2">
        <f t="shared" si="55"/>
        <v>0</v>
      </c>
      <c r="BT51" s="2">
        <f t="shared" si="56"/>
        <v>0</v>
      </c>
      <c r="BU51" s="2">
        <f t="shared" si="57"/>
        <v>0</v>
      </c>
      <c r="BV51" s="2">
        <f t="shared" si="58"/>
        <v>0</v>
      </c>
      <c r="BW51" s="2">
        <f t="shared" si="59"/>
        <v>0</v>
      </c>
      <c r="BX51" s="2">
        <f t="shared" si="60"/>
        <v>2.3003971895065232</v>
      </c>
      <c r="BY51" s="2">
        <f t="shared" si="61"/>
        <v>0</v>
      </c>
      <c r="BZ51" s="2">
        <f t="shared" si="62"/>
        <v>0</v>
      </c>
      <c r="CA51" s="2">
        <f t="shared" si="63"/>
        <v>4.6876018201265</v>
      </c>
      <c r="CB51" s="2">
        <f t="shared" si="64"/>
        <v>0</v>
      </c>
      <c r="CC51" s="2">
        <f t="shared" si="65"/>
        <v>0</v>
      </c>
      <c r="CD51" s="2">
        <f t="shared" si="66"/>
        <v>0</v>
      </c>
      <c r="CE51" s="2">
        <f t="shared" si="67"/>
        <v>0</v>
      </c>
      <c r="CF51" s="2">
        <f t="shared" si="68"/>
        <v>0</v>
      </c>
      <c r="CG51" s="2">
        <f t="shared" si="69"/>
        <v>0</v>
      </c>
      <c r="CH51" s="2">
        <f t="shared" si="70"/>
        <v>2.3003971895065232</v>
      </c>
      <c r="CI51" s="2">
        <f t="shared" si="71"/>
        <v>0</v>
      </c>
      <c r="CJ51" s="156">
        <f t="shared" si="72"/>
        <v>0</v>
      </c>
      <c r="CK51">
        <f t="shared" si="73"/>
        <v>2.8125610920759003</v>
      </c>
      <c r="CL51">
        <f t="shared" si="74"/>
        <v>0</v>
      </c>
      <c r="CM51">
        <f t="shared" si="75"/>
        <v>0</v>
      </c>
      <c r="CN51">
        <f t="shared" si="76"/>
        <v>0</v>
      </c>
      <c r="CO51">
        <f t="shared" si="77"/>
        <v>0</v>
      </c>
      <c r="CP51">
        <f t="shared" si="78"/>
        <v>0</v>
      </c>
      <c r="CQ51">
        <f t="shared" si="79"/>
        <v>0</v>
      </c>
      <c r="CR51">
        <f t="shared" si="80"/>
        <v>1.3802383137039138</v>
      </c>
      <c r="CS51">
        <f t="shared" si="81"/>
        <v>0</v>
      </c>
      <c r="CT51">
        <f t="shared" si="82"/>
        <v>0</v>
      </c>
      <c r="CU51">
        <f t="shared" si="83"/>
        <v>2.8125610920759003</v>
      </c>
      <c r="CV51">
        <f t="shared" si="84"/>
        <v>0</v>
      </c>
      <c r="CW51">
        <f t="shared" si="85"/>
        <v>0</v>
      </c>
      <c r="CX51">
        <f t="shared" si="86"/>
        <v>0</v>
      </c>
      <c r="CY51">
        <f t="shared" si="87"/>
        <v>0</v>
      </c>
      <c r="CZ51">
        <f t="shared" si="88"/>
        <v>0</v>
      </c>
      <c r="DA51">
        <f t="shared" si="89"/>
        <v>0</v>
      </c>
      <c r="DB51">
        <f t="shared" si="90"/>
        <v>1.3802383137039138</v>
      </c>
      <c r="DC51">
        <f t="shared" si="91"/>
        <v>0</v>
      </c>
      <c r="DD51">
        <f t="shared" si="92"/>
        <v>0</v>
      </c>
      <c r="DE51">
        <f t="shared" si="93"/>
        <v>2.8125610920759003</v>
      </c>
      <c r="DF51">
        <f t="shared" si="94"/>
        <v>0</v>
      </c>
      <c r="DG51">
        <f t="shared" si="95"/>
        <v>0</v>
      </c>
      <c r="DH51">
        <f t="shared" si="96"/>
        <v>0</v>
      </c>
      <c r="DI51">
        <f t="shared" si="97"/>
        <v>0</v>
      </c>
      <c r="DJ51">
        <f t="shared" si="98"/>
        <v>0</v>
      </c>
      <c r="DK51">
        <f t="shared" si="99"/>
        <v>0</v>
      </c>
      <c r="DL51">
        <f t="shared" si="100"/>
        <v>1.3802383137039138</v>
      </c>
      <c r="DM51">
        <f t="shared" si="101"/>
        <v>0</v>
      </c>
      <c r="DN51">
        <f t="shared" si="102"/>
        <v>0</v>
      </c>
    </row>
    <row r="52" spans="1:118" x14ac:dyDescent="0.25">
      <c r="A52">
        <v>51</v>
      </c>
      <c r="B52" t="s">
        <v>7</v>
      </c>
      <c r="C52" t="s">
        <v>11</v>
      </c>
      <c r="D52">
        <v>120</v>
      </c>
      <c r="E52" t="s">
        <v>26</v>
      </c>
      <c r="F52">
        <v>32</v>
      </c>
      <c r="G52">
        <v>4715</v>
      </c>
      <c r="J52" s="77">
        <v>160</v>
      </c>
      <c r="K52" s="78" t="s">
        <v>63</v>
      </c>
      <c r="L52" s="34" t="s">
        <v>25</v>
      </c>
      <c r="M52" s="81">
        <f>f_values!G54</f>
        <v>0.40054495912806537</v>
      </c>
      <c r="N52" s="161">
        <f t="shared" si="129"/>
        <v>0</v>
      </c>
      <c r="O52" s="162">
        <f t="shared" si="127"/>
        <v>0</v>
      </c>
      <c r="P52" s="162">
        <f t="shared" si="127"/>
        <v>0</v>
      </c>
      <c r="Q52" s="162">
        <f t="shared" si="127"/>
        <v>0</v>
      </c>
      <c r="R52" s="163">
        <f t="shared" si="127"/>
        <v>0</v>
      </c>
      <c r="S52" s="161">
        <f t="shared" si="130"/>
        <v>0</v>
      </c>
      <c r="T52" s="162">
        <f t="shared" si="128"/>
        <v>0</v>
      </c>
      <c r="U52" s="162">
        <f t="shared" si="128"/>
        <v>291.99727520435965</v>
      </c>
      <c r="V52" s="162">
        <f t="shared" si="128"/>
        <v>0</v>
      </c>
      <c r="W52" s="163">
        <f t="shared" si="128"/>
        <v>201.87465940054494</v>
      </c>
      <c r="X52" s="106">
        <f>'Constraint 2'!AJ52</f>
        <v>5.7218381979366244</v>
      </c>
      <c r="Y52" s="106">
        <f>'Constraint 2'!AK52</f>
        <v>106.71777239696178</v>
      </c>
      <c r="Z52" s="164">
        <f>'Constraint 2'!AL52</f>
        <v>14.390972068354984</v>
      </c>
      <c r="AA52" s="35">
        <f>'Constraint 2'!AN52</f>
        <v>2.8609190989683122</v>
      </c>
      <c r="AB52" s="157">
        <f>'Constraint 2'!AP52</f>
        <v>1.7165514593809872</v>
      </c>
      <c r="AC52" s="155">
        <f t="shared" si="13"/>
        <v>0</v>
      </c>
      <c r="AD52" s="2">
        <f t="shared" si="14"/>
        <v>0</v>
      </c>
      <c r="AE52" s="2">
        <f t="shared" si="15"/>
        <v>0</v>
      </c>
      <c r="AF52" s="2">
        <f t="shared" si="16"/>
        <v>0</v>
      </c>
      <c r="AG52" s="2">
        <f t="shared" si="17"/>
        <v>0</v>
      </c>
      <c r="AH52" s="2">
        <f t="shared" si="18"/>
        <v>0</v>
      </c>
      <c r="AI52" s="2">
        <f t="shared" si="19"/>
        <v>0</v>
      </c>
      <c r="AJ52" s="2">
        <f t="shared" si="20"/>
        <v>11.976048673322811</v>
      </c>
      <c r="AK52" s="2">
        <f t="shared" si="21"/>
        <v>0</v>
      </c>
      <c r="AL52" s="2">
        <f t="shared" si="22"/>
        <v>8.2797373543960173</v>
      </c>
      <c r="AM52" s="2">
        <f t="shared" si="23"/>
        <v>0</v>
      </c>
      <c r="AN52" s="2">
        <f t="shared" si="24"/>
        <v>0</v>
      </c>
      <c r="AO52" s="2">
        <f t="shared" si="25"/>
        <v>0</v>
      </c>
      <c r="AP52" s="2">
        <f t="shared" si="26"/>
        <v>0</v>
      </c>
      <c r="AQ52" s="2">
        <f t="shared" si="27"/>
        <v>0</v>
      </c>
      <c r="AR52" s="2">
        <f t="shared" si="28"/>
        <v>0</v>
      </c>
      <c r="AS52" s="2">
        <f t="shared" si="29"/>
        <v>0</v>
      </c>
      <c r="AT52" s="2">
        <f t="shared" si="30"/>
        <v>11.976048673322811</v>
      </c>
      <c r="AU52" s="2">
        <f t="shared" si="31"/>
        <v>0</v>
      </c>
      <c r="AV52" s="2">
        <f t="shared" si="32"/>
        <v>8.2797373543960173</v>
      </c>
      <c r="AW52" s="2">
        <f t="shared" si="33"/>
        <v>0</v>
      </c>
      <c r="AX52" s="2">
        <f t="shared" si="34"/>
        <v>0</v>
      </c>
      <c r="AY52" s="2">
        <f t="shared" si="35"/>
        <v>0</v>
      </c>
      <c r="AZ52" s="2">
        <f t="shared" si="36"/>
        <v>0</v>
      </c>
      <c r="BA52" s="2">
        <f t="shared" si="37"/>
        <v>0</v>
      </c>
      <c r="BB52" s="2">
        <f t="shared" si="38"/>
        <v>0</v>
      </c>
      <c r="BC52" s="2">
        <f t="shared" si="39"/>
        <v>0</v>
      </c>
      <c r="BD52" s="2">
        <f t="shared" si="40"/>
        <v>11.976048673322811</v>
      </c>
      <c r="BE52" s="2">
        <f t="shared" si="41"/>
        <v>0</v>
      </c>
      <c r="BF52" s="156">
        <f t="shared" si="42"/>
        <v>8.2797373543960173</v>
      </c>
      <c r="BG52" s="155">
        <f t="shared" si="43"/>
        <v>0</v>
      </c>
      <c r="BH52" s="2">
        <f t="shared" si="44"/>
        <v>0</v>
      </c>
      <c r="BI52" s="2">
        <f t="shared" si="45"/>
        <v>0</v>
      </c>
      <c r="BJ52" s="2">
        <f t="shared" si="46"/>
        <v>0</v>
      </c>
      <c r="BK52" s="2">
        <f t="shared" si="47"/>
        <v>0</v>
      </c>
      <c r="BL52" s="2">
        <f t="shared" si="48"/>
        <v>0</v>
      </c>
      <c r="BM52" s="2">
        <f t="shared" si="49"/>
        <v>0</v>
      </c>
      <c r="BN52" s="2">
        <f t="shared" si="50"/>
        <v>2.3808333597578759</v>
      </c>
      <c r="BO52" s="2">
        <f t="shared" si="51"/>
        <v>0</v>
      </c>
      <c r="BP52" s="2">
        <f t="shared" si="52"/>
        <v>1.6460082487214944</v>
      </c>
      <c r="BQ52" s="2">
        <f t="shared" si="53"/>
        <v>0</v>
      </c>
      <c r="BR52" s="2">
        <f t="shared" si="54"/>
        <v>0</v>
      </c>
      <c r="BS52" s="2">
        <f t="shared" si="55"/>
        <v>0</v>
      </c>
      <c r="BT52" s="2">
        <f t="shared" si="56"/>
        <v>0</v>
      </c>
      <c r="BU52" s="2">
        <f t="shared" si="57"/>
        <v>0</v>
      </c>
      <c r="BV52" s="2">
        <f t="shared" si="58"/>
        <v>0</v>
      </c>
      <c r="BW52" s="2">
        <f t="shared" si="59"/>
        <v>0</v>
      </c>
      <c r="BX52" s="2">
        <f t="shared" si="60"/>
        <v>2.3808333597578759</v>
      </c>
      <c r="BY52" s="2">
        <f t="shared" si="61"/>
        <v>0</v>
      </c>
      <c r="BZ52" s="2">
        <f t="shared" si="62"/>
        <v>1.6460082487214944</v>
      </c>
      <c r="CA52" s="2">
        <f t="shared" si="63"/>
        <v>0</v>
      </c>
      <c r="CB52" s="2">
        <f t="shared" si="64"/>
        <v>0</v>
      </c>
      <c r="CC52" s="2">
        <f t="shared" si="65"/>
        <v>0</v>
      </c>
      <c r="CD52" s="2">
        <f t="shared" si="66"/>
        <v>0</v>
      </c>
      <c r="CE52" s="2">
        <f t="shared" si="67"/>
        <v>0</v>
      </c>
      <c r="CF52" s="2">
        <f t="shared" si="68"/>
        <v>0</v>
      </c>
      <c r="CG52" s="2">
        <f t="shared" si="69"/>
        <v>0</v>
      </c>
      <c r="CH52" s="2">
        <f t="shared" si="70"/>
        <v>2.3808333597578759</v>
      </c>
      <c r="CI52" s="2">
        <f t="shared" si="71"/>
        <v>0</v>
      </c>
      <c r="CJ52" s="156">
        <f t="shared" si="72"/>
        <v>1.6460082487214944</v>
      </c>
      <c r="CK52">
        <f t="shared" si="73"/>
        <v>0</v>
      </c>
      <c r="CL52">
        <f t="shared" si="74"/>
        <v>0</v>
      </c>
      <c r="CM52">
        <f t="shared" si="75"/>
        <v>0</v>
      </c>
      <c r="CN52">
        <f t="shared" si="76"/>
        <v>0</v>
      </c>
      <c r="CO52">
        <f t="shared" si="77"/>
        <v>0</v>
      </c>
      <c r="CP52">
        <f t="shared" si="78"/>
        <v>0</v>
      </c>
      <c r="CQ52">
        <f t="shared" si="79"/>
        <v>0</v>
      </c>
      <c r="CR52">
        <f t="shared" si="80"/>
        <v>1.4285000158547254</v>
      </c>
      <c r="CS52">
        <f t="shared" si="81"/>
        <v>0</v>
      </c>
      <c r="CT52">
        <f t="shared" si="82"/>
        <v>0.98760494923289666</v>
      </c>
      <c r="CU52">
        <f t="shared" si="83"/>
        <v>0</v>
      </c>
      <c r="CV52">
        <f t="shared" si="84"/>
        <v>0</v>
      </c>
      <c r="CW52">
        <f t="shared" si="85"/>
        <v>0</v>
      </c>
      <c r="CX52">
        <f t="shared" si="86"/>
        <v>0</v>
      </c>
      <c r="CY52">
        <f t="shared" si="87"/>
        <v>0</v>
      </c>
      <c r="CZ52">
        <f t="shared" si="88"/>
        <v>0</v>
      </c>
      <c r="DA52">
        <f t="shared" si="89"/>
        <v>0</v>
      </c>
      <c r="DB52">
        <f t="shared" si="90"/>
        <v>1.4285000158547254</v>
      </c>
      <c r="DC52">
        <f t="shared" si="91"/>
        <v>0</v>
      </c>
      <c r="DD52">
        <f t="shared" si="92"/>
        <v>0.98760494923289666</v>
      </c>
      <c r="DE52">
        <f t="shared" si="93"/>
        <v>0</v>
      </c>
      <c r="DF52">
        <f t="shared" si="94"/>
        <v>0</v>
      </c>
      <c r="DG52">
        <f t="shared" si="95"/>
        <v>0</v>
      </c>
      <c r="DH52">
        <f t="shared" si="96"/>
        <v>0</v>
      </c>
      <c r="DI52">
        <f t="shared" si="97"/>
        <v>0</v>
      </c>
      <c r="DJ52">
        <f t="shared" si="98"/>
        <v>0</v>
      </c>
      <c r="DK52">
        <f t="shared" si="99"/>
        <v>0</v>
      </c>
      <c r="DL52">
        <f t="shared" si="100"/>
        <v>1.4285000158547254</v>
      </c>
      <c r="DM52">
        <f t="shared" si="101"/>
        <v>0</v>
      </c>
      <c r="DN52">
        <f t="shared" si="102"/>
        <v>0.98760494923289666</v>
      </c>
    </row>
    <row r="53" spans="1:118" x14ac:dyDescent="0.25">
      <c r="A53">
        <v>52</v>
      </c>
      <c r="B53" t="s">
        <v>7</v>
      </c>
      <c r="C53" t="s">
        <v>11</v>
      </c>
      <c r="D53">
        <v>120</v>
      </c>
      <c r="E53" t="s">
        <v>27</v>
      </c>
      <c r="F53">
        <v>9</v>
      </c>
      <c r="G53">
        <v>1450</v>
      </c>
      <c r="J53" s="77">
        <v>160</v>
      </c>
      <c r="K53" s="78" t="s">
        <v>65</v>
      </c>
      <c r="L53" s="34" t="s">
        <v>26</v>
      </c>
      <c r="M53" s="81">
        <f>f_values!G55</f>
        <v>0.33437499999999998</v>
      </c>
      <c r="N53" s="161">
        <f t="shared" si="129"/>
        <v>0</v>
      </c>
      <c r="O53" s="162">
        <f t="shared" si="127"/>
        <v>18.390625</v>
      </c>
      <c r="P53" s="162">
        <f t="shared" si="127"/>
        <v>0</v>
      </c>
      <c r="Q53" s="162">
        <f t="shared" si="127"/>
        <v>274.1875</v>
      </c>
      <c r="R53" s="163">
        <f t="shared" si="127"/>
        <v>0</v>
      </c>
      <c r="S53" s="161">
        <f t="shared" si="130"/>
        <v>262.14999999999998</v>
      </c>
      <c r="T53" s="162">
        <f t="shared" si="128"/>
        <v>0</v>
      </c>
      <c r="U53" s="162">
        <f t="shared" si="128"/>
        <v>42.131249999999994</v>
      </c>
      <c r="V53" s="162">
        <f t="shared" si="128"/>
        <v>125.72499999999999</v>
      </c>
      <c r="W53" s="163">
        <f t="shared" si="128"/>
        <v>749.33437499999991</v>
      </c>
      <c r="X53" s="106">
        <f>'Constraint 2'!AJ53</f>
        <v>4.7191694956911157</v>
      </c>
      <c r="Y53" s="106">
        <f>'Constraint 2'!AK53</f>
        <v>94.271827089453069</v>
      </c>
      <c r="Z53" s="164">
        <f>'Constraint 2'!AL53</f>
        <v>12.494642881144532</v>
      </c>
      <c r="AA53" s="35">
        <f>'Constraint 2'!AN53</f>
        <v>2.3595847478455578</v>
      </c>
      <c r="AB53" s="157">
        <f>'Constraint 2'!AP53</f>
        <v>1.4157508487073347</v>
      </c>
      <c r="AC53" s="155">
        <f t="shared" si="13"/>
        <v>0</v>
      </c>
      <c r="AD53" s="2">
        <f t="shared" si="14"/>
        <v>0.78448100281158584</v>
      </c>
      <c r="AE53" s="2">
        <f t="shared" si="15"/>
        <v>0</v>
      </c>
      <c r="AF53" s="2">
        <f t="shared" si="16"/>
        <v>11.695898587372735</v>
      </c>
      <c r="AG53" s="2">
        <f t="shared" si="17"/>
        <v>0</v>
      </c>
      <c r="AH53" s="2">
        <f t="shared" si="18"/>
        <v>11.182420112805151</v>
      </c>
      <c r="AI53" s="2">
        <f t="shared" si="19"/>
        <v>0</v>
      </c>
      <c r="AJ53" s="2">
        <f t="shared" si="20"/>
        <v>1.797174660986542</v>
      </c>
      <c r="AK53" s="2">
        <f t="shared" si="21"/>
        <v>5.3629974010392054</v>
      </c>
      <c r="AL53" s="2">
        <f t="shared" si="22"/>
        <v>31.964035041832069</v>
      </c>
      <c r="AM53" s="2">
        <f t="shared" si="23"/>
        <v>0</v>
      </c>
      <c r="AN53" s="2">
        <f t="shared" si="24"/>
        <v>0.78448100281158584</v>
      </c>
      <c r="AO53" s="2">
        <f t="shared" si="25"/>
        <v>0</v>
      </c>
      <c r="AP53" s="2">
        <f t="shared" si="26"/>
        <v>11.695898587372735</v>
      </c>
      <c r="AQ53" s="2">
        <f t="shared" si="27"/>
        <v>0</v>
      </c>
      <c r="AR53" s="2">
        <f t="shared" si="28"/>
        <v>11.182420112805151</v>
      </c>
      <c r="AS53" s="2">
        <f t="shared" si="29"/>
        <v>0</v>
      </c>
      <c r="AT53" s="2">
        <f t="shared" si="30"/>
        <v>1.797174660986542</v>
      </c>
      <c r="AU53" s="2">
        <f t="shared" si="31"/>
        <v>5.3629974010392054</v>
      </c>
      <c r="AV53" s="2">
        <f t="shared" si="32"/>
        <v>31.964035041832069</v>
      </c>
      <c r="AW53" s="2">
        <f t="shared" si="33"/>
        <v>0</v>
      </c>
      <c r="AX53" s="2">
        <f t="shared" si="34"/>
        <v>0.78448100281158584</v>
      </c>
      <c r="AY53" s="2">
        <f t="shared" si="35"/>
        <v>0</v>
      </c>
      <c r="AZ53" s="2">
        <f t="shared" si="36"/>
        <v>11.695898587372735</v>
      </c>
      <c r="BA53" s="2">
        <f t="shared" si="37"/>
        <v>0</v>
      </c>
      <c r="BB53" s="2">
        <f t="shared" si="38"/>
        <v>11.182420112805151</v>
      </c>
      <c r="BC53" s="2">
        <f t="shared" si="39"/>
        <v>0</v>
      </c>
      <c r="BD53" s="2">
        <f t="shared" si="40"/>
        <v>1.797174660986542</v>
      </c>
      <c r="BE53" s="2">
        <f t="shared" si="41"/>
        <v>5.3629974010392054</v>
      </c>
      <c r="BF53" s="156">
        <f t="shared" si="42"/>
        <v>31.964035041832069</v>
      </c>
      <c r="BG53" s="155">
        <f t="shared" si="43"/>
        <v>0</v>
      </c>
      <c r="BH53" s="2">
        <f t="shared" si="44"/>
        <v>0.14814744421404757</v>
      </c>
      <c r="BI53" s="2">
        <f t="shared" si="45"/>
        <v>0</v>
      </c>
      <c r="BJ53" s="2">
        <f t="shared" si="46"/>
        <v>2.2087437137367094</v>
      </c>
      <c r="BK53" s="2">
        <f t="shared" si="47"/>
        <v>0</v>
      </c>
      <c r="BL53" s="2">
        <f t="shared" si="48"/>
        <v>2.1117744775238778</v>
      </c>
      <c r="BM53" s="2">
        <f t="shared" si="49"/>
        <v>0</v>
      </c>
      <c r="BN53" s="2">
        <f t="shared" si="50"/>
        <v>0.33939232674490893</v>
      </c>
      <c r="BO53" s="2">
        <f t="shared" si="51"/>
        <v>1.0127898004451252</v>
      </c>
      <c r="BP53" s="2">
        <f t="shared" si="52"/>
        <v>6.0363349542487379</v>
      </c>
      <c r="BQ53" s="2">
        <f t="shared" si="53"/>
        <v>0</v>
      </c>
      <c r="BR53" s="2">
        <f t="shared" si="54"/>
        <v>0.14814744421404757</v>
      </c>
      <c r="BS53" s="2">
        <f t="shared" si="55"/>
        <v>0</v>
      </c>
      <c r="BT53" s="2">
        <f t="shared" si="56"/>
        <v>2.2087437137367094</v>
      </c>
      <c r="BU53" s="2">
        <f t="shared" si="57"/>
        <v>0</v>
      </c>
      <c r="BV53" s="2">
        <f t="shared" si="58"/>
        <v>2.1117744775238778</v>
      </c>
      <c r="BW53" s="2">
        <f t="shared" si="59"/>
        <v>0</v>
      </c>
      <c r="BX53" s="2">
        <f t="shared" si="60"/>
        <v>0.33939232674490893</v>
      </c>
      <c r="BY53" s="2">
        <f t="shared" si="61"/>
        <v>1.0127898004451252</v>
      </c>
      <c r="BZ53" s="2">
        <f t="shared" si="62"/>
        <v>6.0363349542487379</v>
      </c>
      <c r="CA53" s="2">
        <f t="shared" si="63"/>
        <v>0</v>
      </c>
      <c r="CB53" s="2">
        <f t="shared" si="64"/>
        <v>0.14814744421404757</v>
      </c>
      <c r="CC53" s="2">
        <f t="shared" si="65"/>
        <v>0</v>
      </c>
      <c r="CD53" s="2">
        <f t="shared" si="66"/>
        <v>2.2087437137367094</v>
      </c>
      <c r="CE53" s="2">
        <f t="shared" si="67"/>
        <v>0</v>
      </c>
      <c r="CF53" s="2">
        <f t="shared" si="68"/>
        <v>2.1117744775238778</v>
      </c>
      <c r="CG53" s="2">
        <f t="shared" si="69"/>
        <v>0</v>
      </c>
      <c r="CH53" s="2">
        <f t="shared" si="70"/>
        <v>0.33939232674490893</v>
      </c>
      <c r="CI53" s="2">
        <f t="shared" si="71"/>
        <v>1.0127898004451252</v>
      </c>
      <c r="CJ53" s="156">
        <f t="shared" si="72"/>
        <v>6.0363349542487379</v>
      </c>
      <c r="CK53">
        <f t="shared" si="73"/>
        <v>0</v>
      </c>
      <c r="CL53">
        <f t="shared" si="74"/>
        <v>8.888846652842855E-2</v>
      </c>
      <c r="CM53">
        <f t="shared" si="75"/>
        <v>0</v>
      </c>
      <c r="CN53">
        <f t="shared" si="76"/>
        <v>1.3252462282420254</v>
      </c>
      <c r="CO53">
        <f t="shared" si="77"/>
        <v>0</v>
      </c>
      <c r="CP53">
        <f t="shared" si="78"/>
        <v>1.2670646865143267</v>
      </c>
      <c r="CQ53">
        <f t="shared" si="79"/>
        <v>0</v>
      </c>
      <c r="CR53">
        <f t="shared" si="80"/>
        <v>0.20363539604694536</v>
      </c>
      <c r="CS53">
        <f t="shared" si="81"/>
        <v>0.60767388026707514</v>
      </c>
      <c r="CT53">
        <f t="shared" si="82"/>
        <v>3.6218009725492428</v>
      </c>
      <c r="CU53">
        <f t="shared" si="83"/>
        <v>0</v>
      </c>
      <c r="CV53">
        <f t="shared" si="84"/>
        <v>8.888846652842855E-2</v>
      </c>
      <c r="CW53">
        <f t="shared" si="85"/>
        <v>0</v>
      </c>
      <c r="CX53">
        <f t="shared" si="86"/>
        <v>1.3252462282420254</v>
      </c>
      <c r="CY53">
        <f t="shared" si="87"/>
        <v>0</v>
      </c>
      <c r="CZ53">
        <f t="shared" si="88"/>
        <v>1.2670646865143267</v>
      </c>
      <c r="DA53">
        <f t="shared" si="89"/>
        <v>0</v>
      </c>
      <c r="DB53">
        <f t="shared" si="90"/>
        <v>0.20363539604694536</v>
      </c>
      <c r="DC53">
        <f t="shared" si="91"/>
        <v>0.60767388026707514</v>
      </c>
      <c r="DD53">
        <f t="shared" si="92"/>
        <v>3.6218009725492428</v>
      </c>
      <c r="DE53">
        <f t="shared" si="93"/>
        <v>0</v>
      </c>
      <c r="DF53">
        <f t="shared" si="94"/>
        <v>8.888846652842855E-2</v>
      </c>
      <c r="DG53">
        <f t="shared" si="95"/>
        <v>0</v>
      </c>
      <c r="DH53">
        <f t="shared" si="96"/>
        <v>1.3252462282420254</v>
      </c>
      <c r="DI53">
        <f t="shared" si="97"/>
        <v>0</v>
      </c>
      <c r="DJ53">
        <f t="shared" si="98"/>
        <v>1.2670646865143267</v>
      </c>
      <c r="DK53">
        <f t="shared" si="99"/>
        <v>0</v>
      </c>
      <c r="DL53">
        <f t="shared" si="100"/>
        <v>0.20363539604694536</v>
      </c>
      <c r="DM53">
        <f t="shared" si="101"/>
        <v>0.60767388026707514</v>
      </c>
      <c r="DN53">
        <f t="shared" si="102"/>
        <v>3.6218009725492428</v>
      </c>
    </row>
    <row r="54" spans="1:118" x14ac:dyDescent="0.25">
      <c r="A54">
        <v>53</v>
      </c>
      <c r="B54" t="s">
        <v>7</v>
      </c>
      <c r="C54" t="s">
        <v>11</v>
      </c>
      <c r="D54">
        <v>120</v>
      </c>
      <c r="E54" t="s">
        <v>28</v>
      </c>
      <c r="F54">
        <v>41</v>
      </c>
      <c r="G54">
        <v>5019</v>
      </c>
      <c r="J54" s="77">
        <v>160</v>
      </c>
      <c r="K54" s="78" t="s">
        <v>67</v>
      </c>
      <c r="L54" s="34" t="s">
        <v>27</v>
      </c>
      <c r="M54" s="81">
        <f>f_values!G56</f>
        <v>0.20434782608695654</v>
      </c>
      <c r="N54" s="161">
        <f t="shared" si="129"/>
        <v>2466.8869565217392</v>
      </c>
      <c r="O54" s="162">
        <f t="shared" si="127"/>
        <v>0</v>
      </c>
      <c r="P54" s="162">
        <f t="shared" si="127"/>
        <v>261.56521739130437</v>
      </c>
      <c r="Q54" s="162">
        <f t="shared" si="127"/>
        <v>0</v>
      </c>
      <c r="R54" s="163">
        <f t="shared" si="127"/>
        <v>0</v>
      </c>
      <c r="S54" s="161">
        <f t="shared" si="130"/>
        <v>487.1652173913044</v>
      </c>
      <c r="T54" s="162">
        <f t="shared" si="128"/>
        <v>0</v>
      </c>
      <c r="U54" s="162">
        <f t="shared" si="128"/>
        <v>0</v>
      </c>
      <c r="V54" s="162">
        <f t="shared" si="128"/>
        <v>0</v>
      </c>
      <c r="W54" s="163">
        <f t="shared" si="128"/>
        <v>0</v>
      </c>
      <c r="X54" s="106">
        <f>'Constraint 2'!AJ54</f>
        <v>4.3620288672400305</v>
      </c>
      <c r="Y54" s="106">
        <f>'Constraint 2'!AK54</f>
        <v>76.933525785851316</v>
      </c>
      <c r="Z54" s="164">
        <f>'Constraint 2'!AL54</f>
        <v>10.528671342291151</v>
      </c>
      <c r="AA54" s="35">
        <f>'Constraint 2'!AN54</f>
        <v>2.1810144336200152</v>
      </c>
      <c r="AB54" s="157">
        <f>'Constraint 2'!AP54</f>
        <v>1.3086086601720091</v>
      </c>
      <c r="AC54" s="155">
        <f t="shared" si="13"/>
        <v>145.09374479924514</v>
      </c>
      <c r="AD54" s="2">
        <f t="shared" si="14"/>
        <v>0</v>
      </c>
      <c r="AE54" s="2">
        <f t="shared" si="15"/>
        <v>15.384359952206248</v>
      </c>
      <c r="AF54" s="2">
        <f t="shared" si="16"/>
        <v>0</v>
      </c>
      <c r="AG54" s="2">
        <f t="shared" si="17"/>
        <v>0</v>
      </c>
      <c r="AH54" s="2">
        <f t="shared" si="18"/>
        <v>28.653370410984135</v>
      </c>
      <c r="AI54" s="2">
        <f t="shared" si="19"/>
        <v>0</v>
      </c>
      <c r="AJ54" s="2">
        <f t="shared" si="20"/>
        <v>0</v>
      </c>
      <c r="AK54" s="2">
        <f t="shared" si="21"/>
        <v>0</v>
      </c>
      <c r="AL54" s="2">
        <f t="shared" si="22"/>
        <v>0</v>
      </c>
      <c r="AM54" s="2">
        <f t="shared" si="23"/>
        <v>145.09374479924514</v>
      </c>
      <c r="AN54" s="2">
        <f t="shared" si="24"/>
        <v>0</v>
      </c>
      <c r="AO54" s="2">
        <f t="shared" si="25"/>
        <v>15.384359952206248</v>
      </c>
      <c r="AP54" s="2">
        <f t="shared" si="26"/>
        <v>0</v>
      </c>
      <c r="AQ54" s="2">
        <f t="shared" si="27"/>
        <v>0</v>
      </c>
      <c r="AR54" s="2">
        <f t="shared" si="28"/>
        <v>28.653370410984135</v>
      </c>
      <c r="AS54" s="2">
        <f t="shared" si="29"/>
        <v>0</v>
      </c>
      <c r="AT54" s="2">
        <f t="shared" si="30"/>
        <v>0</v>
      </c>
      <c r="AU54" s="2">
        <f t="shared" si="31"/>
        <v>0</v>
      </c>
      <c r="AV54" s="2">
        <f t="shared" si="32"/>
        <v>0</v>
      </c>
      <c r="AW54" s="2">
        <f t="shared" si="33"/>
        <v>145.09374479924514</v>
      </c>
      <c r="AX54" s="2">
        <f t="shared" si="34"/>
        <v>0</v>
      </c>
      <c r="AY54" s="2">
        <f t="shared" si="35"/>
        <v>15.384359952206248</v>
      </c>
      <c r="AZ54" s="2">
        <f t="shared" si="36"/>
        <v>0</v>
      </c>
      <c r="BA54" s="2">
        <f t="shared" si="37"/>
        <v>0</v>
      </c>
      <c r="BB54" s="2">
        <f t="shared" si="38"/>
        <v>28.653370410984135</v>
      </c>
      <c r="BC54" s="2">
        <f t="shared" si="39"/>
        <v>0</v>
      </c>
      <c r="BD54" s="2">
        <f t="shared" si="40"/>
        <v>0</v>
      </c>
      <c r="BE54" s="2">
        <f t="shared" si="41"/>
        <v>0</v>
      </c>
      <c r="BF54" s="156">
        <f t="shared" si="42"/>
        <v>0</v>
      </c>
      <c r="BG54" s="155">
        <f t="shared" si="43"/>
        <v>30.056171509886781</v>
      </c>
      <c r="BH54" s="2">
        <f t="shared" si="44"/>
        <v>0</v>
      </c>
      <c r="BI54" s="2">
        <f t="shared" si="45"/>
        <v>3.18687040528952</v>
      </c>
      <c r="BJ54" s="2">
        <f t="shared" si="46"/>
        <v>0</v>
      </c>
      <c r="BK54" s="2">
        <f t="shared" si="47"/>
        <v>0</v>
      </c>
      <c r="BL54" s="2">
        <f t="shared" si="48"/>
        <v>5.9355461298517307</v>
      </c>
      <c r="BM54" s="2">
        <f t="shared" si="49"/>
        <v>0</v>
      </c>
      <c r="BN54" s="2">
        <f t="shared" si="50"/>
        <v>0</v>
      </c>
      <c r="BO54" s="2">
        <f t="shared" si="51"/>
        <v>0</v>
      </c>
      <c r="BP54" s="2">
        <f t="shared" si="52"/>
        <v>0</v>
      </c>
      <c r="BQ54" s="2">
        <f t="shared" si="53"/>
        <v>30.056171509886781</v>
      </c>
      <c r="BR54" s="2">
        <f t="shared" si="54"/>
        <v>0</v>
      </c>
      <c r="BS54" s="2">
        <f t="shared" si="55"/>
        <v>3.18687040528952</v>
      </c>
      <c r="BT54" s="2">
        <f t="shared" si="56"/>
        <v>0</v>
      </c>
      <c r="BU54" s="2">
        <f t="shared" si="57"/>
        <v>0</v>
      </c>
      <c r="BV54" s="2">
        <f t="shared" si="58"/>
        <v>5.9355461298517307</v>
      </c>
      <c r="BW54" s="2">
        <f t="shared" si="59"/>
        <v>0</v>
      </c>
      <c r="BX54" s="2">
        <f t="shared" si="60"/>
        <v>0</v>
      </c>
      <c r="BY54" s="2">
        <f t="shared" si="61"/>
        <v>0</v>
      </c>
      <c r="BZ54" s="2">
        <f t="shared" si="62"/>
        <v>0</v>
      </c>
      <c r="CA54" s="2">
        <f t="shared" si="63"/>
        <v>30.056171509886781</v>
      </c>
      <c r="CB54" s="2">
        <f t="shared" si="64"/>
        <v>0</v>
      </c>
      <c r="CC54" s="2">
        <f t="shared" si="65"/>
        <v>3.18687040528952</v>
      </c>
      <c r="CD54" s="2">
        <f t="shared" si="66"/>
        <v>0</v>
      </c>
      <c r="CE54" s="2">
        <f t="shared" si="67"/>
        <v>0</v>
      </c>
      <c r="CF54" s="2">
        <f t="shared" si="68"/>
        <v>5.9355461298517307</v>
      </c>
      <c r="CG54" s="2">
        <f t="shared" si="69"/>
        <v>0</v>
      </c>
      <c r="CH54" s="2">
        <f t="shared" si="70"/>
        <v>0</v>
      </c>
      <c r="CI54" s="2">
        <f t="shared" si="71"/>
        <v>0</v>
      </c>
      <c r="CJ54" s="156">
        <f t="shared" si="72"/>
        <v>0</v>
      </c>
      <c r="CK54">
        <f t="shared" si="73"/>
        <v>18.033702905932067</v>
      </c>
      <c r="CL54">
        <f t="shared" si="74"/>
        <v>0</v>
      </c>
      <c r="CM54">
        <f t="shared" si="75"/>
        <v>1.9121222431737117</v>
      </c>
      <c r="CN54">
        <f t="shared" si="76"/>
        <v>0</v>
      </c>
      <c r="CO54">
        <f t="shared" si="77"/>
        <v>0</v>
      </c>
      <c r="CP54">
        <f t="shared" si="78"/>
        <v>3.5613276779110383</v>
      </c>
      <c r="CQ54">
        <f t="shared" si="79"/>
        <v>0</v>
      </c>
      <c r="CR54">
        <f t="shared" si="80"/>
        <v>0</v>
      </c>
      <c r="CS54">
        <f t="shared" si="81"/>
        <v>0</v>
      </c>
      <c r="CT54">
        <f t="shared" si="82"/>
        <v>0</v>
      </c>
      <c r="CU54">
        <f t="shared" si="83"/>
        <v>18.033702905932067</v>
      </c>
      <c r="CV54">
        <f t="shared" si="84"/>
        <v>0</v>
      </c>
      <c r="CW54">
        <f t="shared" si="85"/>
        <v>1.9121222431737117</v>
      </c>
      <c r="CX54">
        <f t="shared" si="86"/>
        <v>0</v>
      </c>
      <c r="CY54">
        <f t="shared" si="87"/>
        <v>0</v>
      </c>
      <c r="CZ54">
        <f t="shared" si="88"/>
        <v>3.5613276779110383</v>
      </c>
      <c r="DA54">
        <f t="shared" si="89"/>
        <v>0</v>
      </c>
      <c r="DB54">
        <f t="shared" si="90"/>
        <v>0</v>
      </c>
      <c r="DC54">
        <f t="shared" si="91"/>
        <v>0</v>
      </c>
      <c r="DD54">
        <f t="shared" si="92"/>
        <v>0</v>
      </c>
      <c r="DE54">
        <f t="shared" si="93"/>
        <v>18.033702905932067</v>
      </c>
      <c r="DF54">
        <f t="shared" si="94"/>
        <v>0</v>
      </c>
      <c r="DG54">
        <f t="shared" si="95"/>
        <v>1.9121222431737117</v>
      </c>
      <c r="DH54">
        <f t="shared" si="96"/>
        <v>0</v>
      </c>
      <c r="DI54">
        <f t="shared" si="97"/>
        <v>0</v>
      </c>
      <c r="DJ54">
        <f t="shared" si="98"/>
        <v>3.5613276779110383</v>
      </c>
      <c r="DK54">
        <f t="shared" si="99"/>
        <v>0</v>
      </c>
      <c r="DL54">
        <f t="shared" si="100"/>
        <v>0</v>
      </c>
      <c r="DM54">
        <f t="shared" si="101"/>
        <v>0</v>
      </c>
      <c r="DN54">
        <f t="shared" si="102"/>
        <v>0</v>
      </c>
    </row>
    <row r="55" spans="1:118" x14ac:dyDescent="0.25">
      <c r="A55">
        <v>54</v>
      </c>
      <c r="B55" t="s">
        <v>7</v>
      </c>
      <c r="C55" t="s">
        <v>11</v>
      </c>
      <c r="D55">
        <v>120</v>
      </c>
      <c r="E55" t="s">
        <v>29</v>
      </c>
      <c r="F55">
        <v>72</v>
      </c>
      <c r="G55">
        <v>12298</v>
      </c>
      <c r="J55" s="77">
        <v>160</v>
      </c>
      <c r="K55" s="78" t="s">
        <v>69</v>
      </c>
      <c r="L55" s="34" t="s">
        <v>28</v>
      </c>
      <c r="M55" s="81">
        <f>f_values!G57</f>
        <v>0.25672454885938034</v>
      </c>
      <c r="N55" s="161">
        <f t="shared" si="129"/>
        <v>395.35580524344573</v>
      </c>
      <c r="O55" s="162">
        <f t="shared" si="127"/>
        <v>70.855975485188978</v>
      </c>
      <c r="P55" s="162">
        <f t="shared" si="127"/>
        <v>188.69254341164455</v>
      </c>
      <c r="Q55" s="162">
        <f t="shared" si="127"/>
        <v>0</v>
      </c>
      <c r="R55" s="163">
        <f t="shared" si="127"/>
        <v>56.992849846782434</v>
      </c>
      <c r="S55" s="161">
        <f t="shared" si="130"/>
        <v>1976.7790262172286</v>
      </c>
      <c r="T55" s="162">
        <f t="shared" si="128"/>
        <v>0</v>
      </c>
      <c r="U55" s="162">
        <f t="shared" si="128"/>
        <v>1618.648280558393</v>
      </c>
      <c r="V55" s="162">
        <f t="shared" si="128"/>
        <v>0</v>
      </c>
      <c r="W55" s="163">
        <f t="shared" si="128"/>
        <v>296.26012938372492</v>
      </c>
      <c r="X55" s="106">
        <f>'Constraint 2'!AJ55</f>
        <v>7.6341244437090623</v>
      </c>
      <c r="Y55" s="106">
        <f>'Constraint 2'!AK55</f>
        <v>72.465070741509777</v>
      </c>
      <c r="Z55" s="164">
        <f>'Constraint 2'!AL55</f>
        <v>12.208687962561868</v>
      </c>
      <c r="AA55" s="35">
        <f>'Constraint 2'!AN55</f>
        <v>3.8170622218545311</v>
      </c>
      <c r="AB55" s="157">
        <f>'Constraint 2'!AP55</f>
        <v>2.2902373331127186</v>
      </c>
      <c r="AC55" s="155">
        <f t="shared" si="13"/>
        <v>21.462761943316526</v>
      </c>
      <c r="AD55" s="2">
        <f t="shared" si="14"/>
        <v>3.8465729197112735</v>
      </c>
      <c r="AE55" s="2">
        <f t="shared" si="15"/>
        <v>10.243590927491978</v>
      </c>
      <c r="AF55" s="2">
        <f t="shared" si="16"/>
        <v>0</v>
      </c>
      <c r="AG55" s="2">
        <f t="shared" si="17"/>
        <v>3.0939825658547195</v>
      </c>
      <c r="AH55" s="2">
        <f t="shared" si="18"/>
        <v>107.31380971658263</v>
      </c>
      <c r="AI55" s="2">
        <f t="shared" si="19"/>
        <v>0</v>
      </c>
      <c r="AJ55" s="2">
        <f t="shared" si="20"/>
        <v>87.871892241954995</v>
      </c>
      <c r="AK55" s="2">
        <f t="shared" si="21"/>
        <v>0</v>
      </c>
      <c r="AL55" s="2">
        <f t="shared" si="22"/>
        <v>16.083134599082644</v>
      </c>
      <c r="AM55" s="2">
        <f t="shared" si="23"/>
        <v>21.462761943316526</v>
      </c>
      <c r="AN55" s="2">
        <f t="shared" si="24"/>
        <v>3.8465729197112735</v>
      </c>
      <c r="AO55" s="2">
        <f t="shared" si="25"/>
        <v>10.243590927491978</v>
      </c>
      <c r="AP55" s="2">
        <f t="shared" si="26"/>
        <v>0</v>
      </c>
      <c r="AQ55" s="2">
        <f t="shared" si="27"/>
        <v>3.0939825658547195</v>
      </c>
      <c r="AR55" s="2">
        <f t="shared" si="28"/>
        <v>107.31380971658263</v>
      </c>
      <c r="AS55" s="2">
        <f t="shared" si="29"/>
        <v>0</v>
      </c>
      <c r="AT55" s="2">
        <f t="shared" si="30"/>
        <v>87.871892241954995</v>
      </c>
      <c r="AU55" s="2">
        <f t="shared" si="31"/>
        <v>0</v>
      </c>
      <c r="AV55" s="2">
        <f t="shared" si="32"/>
        <v>16.083134599082644</v>
      </c>
      <c r="AW55" s="2">
        <f t="shared" si="33"/>
        <v>21.462761943316526</v>
      </c>
      <c r="AX55" s="2">
        <f t="shared" si="34"/>
        <v>3.8465729197112735</v>
      </c>
      <c r="AY55" s="2">
        <f t="shared" si="35"/>
        <v>10.243590927491978</v>
      </c>
      <c r="AZ55" s="2">
        <f t="shared" si="36"/>
        <v>0</v>
      </c>
      <c r="BA55" s="2">
        <f t="shared" si="37"/>
        <v>3.0939825658547195</v>
      </c>
      <c r="BB55" s="2">
        <f t="shared" si="38"/>
        <v>107.31380971658263</v>
      </c>
      <c r="BC55" s="2">
        <f t="shared" si="39"/>
        <v>0</v>
      </c>
      <c r="BD55" s="2">
        <f t="shared" si="40"/>
        <v>87.871892241954995</v>
      </c>
      <c r="BE55" s="2">
        <f t="shared" si="41"/>
        <v>0</v>
      </c>
      <c r="BF55" s="156">
        <f t="shared" si="42"/>
        <v>16.083134599082644</v>
      </c>
      <c r="BG55" s="155">
        <f t="shared" si="43"/>
        <v>6.7103605270045401</v>
      </c>
      <c r="BH55" s="2">
        <f t="shared" si="44"/>
        <v>1.2026360425021128</v>
      </c>
      <c r="BI55" s="2">
        <f t="shared" si="45"/>
        <v>3.2026720697067126</v>
      </c>
      <c r="BJ55" s="2">
        <f t="shared" si="46"/>
        <v>0</v>
      </c>
      <c r="BK55" s="2">
        <f t="shared" si="47"/>
        <v>0.96733768636039474</v>
      </c>
      <c r="BL55" s="2">
        <f t="shared" si="48"/>
        <v>33.551802635022703</v>
      </c>
      <c r="BM55" s="2">
        <f t="shared" si="49"/>
        <v>0</v>
      </c>
      <c r="BN55" s="2">
        <f t="shared" si="50"/>
        <v>27.47326176802833</v>
      </c>
      <c r="BO55" s="2">
        <f t="shared" si="51"/>
        <v>0</v>
      </c>
      <c r="BP55" s="2">
        <f t="shared" si="52"/>
        <v>5.0284130182878188</v>
      </c>
      <c r="BQ55" s="2">
        <f t="shared" si="53"/>
        <v>6.7103605270045401</v>
      </c>
      <c r="BR55" s="2">
        <f t="shared" si="54"/>
        <v>1.2026360425021128</v>
      </c>
      <c r="BS55" s="2">
        <f t="shared" si="55"/>
        <v>3.2026720697067126</v>
      </c>
      <c r="BT55" s="2">
        <f t="shared" si="56"/>
        <v>0</v>
      </c>
      <c r="BU55" s="2">
        <f t="shared" si="57"/>
        <v>0.96733768636039474</v>
      </c>
      <c r="BV55" s="2">
        <f t="shared" si="58"/>
        <v>33.551802635022703</v>
      </c>
      <c r="BW55" s="2">
        <f t="shared" si="59"/>
        <v>0</v>
      </c>
      <c r="BX55" s="2">
        <f t="shared" si="60"/>
        <v>27.47326176802833</v>
      </c>
      <c r="BY55" s="2">
        <f t="shared" si="61"/>
        <v>0</v>
      </c>
      <c r="BZ55" s="2">
        <f t="shared" si="62"/>
        <v>5.0284130182878188</v>
      </c>
      <c r="CA55" s="2">
        <f t="shared" si="63"/>
        <v>6.7103605270045401</v>
      </c>
      <c r="CB55" s="2">
        <f t="shared" si="64"/>
        <v>1.2026360425021128</v>
      </c>
      <c r="CC55" s="2">
        <f t="shared" si="65"/>
        <v>3.2026720697067126</v>
      </c>
      <c r="CD55" s="2">
        <f t="shared" si="66"/>
        <v>0</v>
      </c>
      <c r="CE55" s="2">
        <f t="shared" si="67"/>
        <v>0.96733768636039474</v>
      </c>
      <c r="CF55" s="2">
        <f t="shared" si="68"/>
        <v>33.551802635022703</v>
      </c>
      <c r="CG55" s="2">
        <f t="shared" si="69"/>
        <v>0</v>
      </c>
      <c r="CH55" s="2">
        <f t="shared" si="70"/>
        <v>27.47326176802833</v>
      </c>
      <c r="CI55" s="2">
        <f t="shared" si="71"/>
        <v>0</v>
      </c>
      <c r="CJ55" s="156">
        <f t="shared" si="72"/>
        <v>5.0284130182878188</v>
      </c>
      <c r="CK55">
        <f t="shared" si="73"/>
        <v>4.0262163162027242</v>
      </c>
      <c r="CL55">
        <f t="shared" si="74"/>
        <v>0.72158162550126748</v>
      </c>
      <c r="CM55">
        <f t="shared" si="75"/>
        <v>1.9216032418240274</v>
      </c>
      <c r="CN55">
        <f t="shared" si="76"/>
        <v>0</v>
      </c>
      <c r="CO55">
        <f t="shared" si="77"/>
        <v>0.58040261181623687</v>
      </c>
      <c r="CP55">
        <f t="shared" si="78"/>
        <v>20.131081581013621</v>
      </c>
      <c r="CQ55">
        <f t="shared" si="79"/>
        <v>0</v>
      </c>
      <c r="CR55">
        <f t="shared" si="80"/>
        <v>16.483957060816998</v>
      </c>
      <c r="CS55">
        <f t="shared" si="81"/>
        <v>0</v>
      </c>
      <c r="CT55">
        <f t="shared" si="82"/>
        <v>3.017047810972691</v>
      </c>
      <c r="CU55">
        <f t="shared" si="83"/>
        <v>4.0262163162027242</v>
      </c>
      <c r="CV55">
        <f t="shared" si="84"/>
        <v>0.72158162550126748</v>
      </c>
      <c r="CW55">
        <f t="shared" si="85"/>
        <v>1.9216032418240274</v>
      </c>
      <c r="CX55">
        <f t="shared" si="86"/>
        <v>0</v>
      </c>
      <c r="CY55">
        <f t="shared" si="87"/>
        <v>0.58040261181623687</v>
      </c>
      <c r="CZ55">
        <f t="shared" si="88"/>
        <v>20.131081581013621</v>
      </c>
      <c r="DA55">
        <f t="shared" si="89"/>
        <v>0</v>
      </c>
      <c r="DB55">
        <f t="shared" si="90"/>
        <v>16.483957060816998</v>
      </c>
      <c r="DC55">
        <f t="shared" si="91"/>
        <v>0</v>
      </c>
      <c r="DD55">
        <f t="shared" si="92"/>
        <v>3.017047810972691</v>
      </c>
      <c r="DE55">
        <f t="shared" si="93"/>
        <v>4.0262163162027242</v>
      </c>
      <c r="DF55">
        <f t="shared" si="94"/>
        <v>0.72158162550126748</v>
      </c>
      <c r="DG55">
        <f t="shared" si="95"/>
        <v>1.9216032418240274</v>
      </c>
      <c r="DH55">
        <f t="shared" si="96"/>
        <v>0</v>
      </c>
      <c r="DI55">
        <f t="shared" si="97"/>
        <v>0.58040261181623687</v>
      </c>
      <c r="DJ55">
        <f t="shared" si="98"/>
        <v>20.131081581013621</v>
      </c>
      <c r="DK55">
        <f t="shared" si="99"/>
        <v>0</v>
      </c>
      <c r="DL55">
        <f t="shared" si="100"/>
        <v>16.483957060816998</v>
      </c>
      <c r="DM55">
        <f t="shared" si="101"/>
        <v>0</v>
      </c>
      <c r="DN55">
        <f t="shared" si="102"/>
        <v>3.017047810972691</v>
      </c>
    </row>
    <row r="56" spans="1:118" x14ac:dyDescent="0.25">
      <c r="A56">
        <v>55</v>
      </c>
      <c r="B56" t="s">
        <v>7</v>
      </c>
      <c r="C56" t="s">
        <v>11</v>
      </c>
      <c r="D56">
        <v>120</v>
      </c>
      <c r="E56" t="s">
        <v>345</v>
      </c>
      <c r="F56">
        <v>34</v>
      </c>
      <c r="G56">
        <v>6547</v>
      </c>
      <c r="J56" s="77">
        <v>160</v>
      </c>
      <c r="K56" s="78" t="s">
        <v>71</v>
      </c>
      <c r="L56" s="34" t="s">
        <v>29</v>
      </c>
      <c r="M56" s="81">
        <f>f_values!G58</f>
        <v>0.20341880341880342</v>
      </c>
      <c r="N56" s="161">
        <f t="shared" si="129"/>
        <v>0</v>
      </c>
      <c r="O56" s="162">
        <f t="shared" si="127"/>
        <v>0</v>
      </c>
      <c r="P56" s="162">
        <f t="shared" si="127"/>
        <v>385.07179487179485</v>
      </c>
      <c r="Q56" s="162">
        <f t="shared" si="127"/>
        <v>688.16581196581194</v>
      </c>
      <c r="R56" s="163">
        <f t="shared" si="127"/>
        <v>264.24102564102566</v>
      </c>
      <c r="S56" s="161">
        <f t="shared" si="130"/>
        <v>1291.0991452991452</v>
      </c>
      <c r="T56" s="162">
        <f t="shared" si="130"/>
        <v>0</v>
      </c>
      <c r="U56" s="162">
        <f t="shared" si="130"/>
        <v>783.56923076923078</v>
      </c>
      <c r="V56" s="162">
        <f t="shared" si="130"/>
        <v>303.70427350427349</v>
      </c>
      <c r="W56" s="163">
        <f t="shared" si="130"/>
        <v>344.38803418803417</v>
      </c>
      <c r="X56" s="106">
        <f>'Constraint 2'!AJ56</f>
        <v>3.0996036983442026</v>
      </c>
      <c r="Y56" s="106">
        <f>'Constraint 2'!AK56</f>
        <v>52.88310140431318</v>
      </c>
      <c r="Z56" s="164">
        <f>'Constraint 2'!AL56</f>
        <v>7.30305254435505</v>
      </c>
      <c r="AA56" s="35">
        <f>'Constraint 2'!AN56</f>
        <v>1.5498018491721013</v>
      </c>
      <c r="AB56" s="157">
        <f>'Constraint 2'!AP56</f>
        <v>0.92988110950326075</v>
      </c>
      <c r="AC56" s="155">
        <f t="shared" si="13"/>
        <v>0</v>
      </c>
      <c r="AD56" s="2">
        <f t="shared" si="14"/>
        <v>0</v>
      </c>
      <c r="AE56" s="2">
        <f t="shared" si="15"/>
        <v>15.781596422904235</v>
      </c>
      <c r="AF56" s="2">
        <f t="shared" si="16"/>
        <v>28.203455202686225</v>
      </c>
      <c r="AG56" s="2">
        <f t="shared" si="17"/>
        <v>10.829526546937455</v>
      </c>
      <c r="AH56" s="2">
        <f t="shared" si="18"/>
        <v>52.91378367468208</v>
      </c>
      <c r="AI56" s="2">
        <f t="shared" si="19"/>
        <v>0</v>
      </c>
      <c r="AJ56" s="2">
        <f t="shared" si="20"/>
        <v>32.113422832026998</v>
      </c>
      <c r="AK56" s="2">
        <f t="shared" si="21"/>
        <v>12.446869233701014</v>
      </c>
      <c r="AL56" s="2">
        <f t="shared" si="22"/>
        <v>14.114232828302622</v>
      </c>
      <c r="AM56" s="2">
        <f t="shared" si="23"/>
        <v>0</v>
      </c>
      <c r="AN56" s="2">
        <f t="shared" si="24"/>
        <v>0</v>
      </c>
      <c r="AO56" s="2">
        <f t="shared" si="25"/>
        <v>15.781596422904235</v>
      </c>
      <c r="AP56" s="2">
        <f t="shared" si="26"/>
        <v>28.203455202686225</v>
      </c>
      <c r="AQ56" s="2">
        <f t="shared" si="27"/>
        <v>10.829526546937455</v>
      </c>
      <c r="AR56" s="2">
        <f t="shared" si="28"/>
        <v>52.91378367468208</v>
      </c>
      <c r="AS56" s="2">
        <f t="shared" si="29"/>
        <v>0</v>
      </c>
      <c r="AT56" s="2">
        <f t="shared" si="30"/>
        <v>32.113422832026998</v>
      </c>
      <c r="AU56" s="2">
        <f t="shared" si="31"/>
        <v>12.446869233701014</v>
      </c>
      <c r="AV56" s="2">
        <f t="shared" si="32"/>
        <v>14.114232828302622</v>
      </c>
      <c r="AW56" s="2">
        <f t="shared" si="33"/>
        <v>0</v>
      </c>
      <c r="AX56" s="2">
        <f t="shared" si="34"/>
        <v>0</v>
      </c>
      <c r="AY56" s="2">
        <f t="shared" si="35"/>
        <v>15.781596422904235</v>
      </c>
      <c r="AZ56" s="2">
        <f t="shared" si="36"/>
        <v>28.203455202686225</v>
      </c>
      <c r="BA56" s="2">
        <f t="shared" si="37"/>
        <v>10.829526546937455</v>
      </c>
      <c r="BB56" s="2">
        <f t="shared" si="38"/>
        <v>52.91378367468208</v>
      </c>
      <c r="BC56" s="2">
        <f t="shared" si="39"/>
        <v>0</v>
      </c>
      <c r="BD56" s="2">
        <f t="shared" si="40"/>
        <v>32.113422832026998</v>
      </c>
      <c r="BE56" s="2">
        <f t="shared" si="41"/>
        <v>12.446869233701014</v>
      </c>
      <c r="BF56" s="156">
        <f t="shared" si="42"/>
        <v>14.114232828302622</v>
      </c>
      <c r="BG56" s="155">
        <f t="shared" si="43"/>
        <v>0</v>
      </c>
      <c r="BH56" s="2">
        <f t="shared" si="44"/>
        <v>0</v>
      </c>
      <c r="BI56" s="2">
        <f t="shared" si="45"/>
        <v>3.3490581055739583</v>
      </c>
      <c r="BJ56" s="2">
        <f t="shared" si="46"/>
        <v>5.985136593321025</v>
      </c>
      <c r="BK56" s="2">
        <f t="shared" si="47"/>
        <v>2.2981650708613697</v>
      </c>
      <c r="BL56" s="2">
        <f t="shared" si="48"/>
        <v>11.228986685725259</v>
      </c>
      <c r="BM56" s="2">
        <f t="shared" si="49"/>
        <v>0</v>
      </c>
      <c r="BN56" s="2">
        <f t="shared" si="50"/>
        <v>6.8148821038937601</v>
      </c>
      <c r="BO56" s="2">
        <f t="shared" si="51"/>
        <v>2.6413860283264237</v>
      </c>
      <c r="BP56" s="2">
        <f t="shared" si="52"/>
        <v>2.9952220669501912</v>
      </c>
      <c r="BQ56" s="2">
        <f t="shared" si="53"/>
        <v>0</v>
      </c>
      <c r="BR56" s="2">
        <f t="shared" si="54"/>
        <v>0</v>
      </c>
      <c r="BS56" s="2">
        <f t="shared" si="55"/>
        <v>3.3490581055739583</v>
      </c>
      <c r="BT56" s="2">
        <f t="shared" si="56"/>
        <v>5.985136593321025</v>
      </c>
      <c r="BU56" s="2">
        <f t="shared" si="57"/>
        <v>2.2981650708613697</v>
      </c>
      <c r="BV56" s="2">
        <f t="shared" si="58"/>
        <v>11.228986685725259</v>
      </c>
      <c r="BW56" s="2">
        <f t="shared" si="59"/>
        <v>0</v>
      </c>
      <c r="BX56" s="2">
        <f t="shared" si="60"/>
        <v>6.8148821038937601</v>
      </c>
      <c r="BY56" s="2">
        <f t="shared" si="61"/>
        <v>2.6413860283264237</v>
      </c>
      <c r="BZ56" s="2">
        <f t="shared" si="62"/>
        <v>2.9952220669501912</v>
      </c>
      <c r="CA56" s="2">
        <f t="shared" si="63"/>
        <v>0</v>
      </c>
      <c r="CB56" s="2">
        <f t="shared" si="64"/>
        <v>0</v>
      </c>
      <c r="CC56" s="2">
        <f t="shared" si="65"/>
        <v>3.3490581055739583</v>
      </c>
      <c r="CD56" s="2">
        <f t="shared" si="66"/>
        <v>5.985136593321025</v>
      </c>
      <c r="CE56" s="2">
        <f t="shared" si="67"/>
        <v>2.2981650708613697</v>
      </c>
      <c r="CF56" s="2">
        <f t="shared" si="68"/>
        <v>11.228986685725259</v>
      </c>
      <c r="CG56" s="2">
        <f t="shared" si="69"/>
        <v>0</v>
      </c>
      <c r="CH56" s="2">
        <f t="shared" si="70"/>
        <v>6.8148821038937601</v>
      </c>
      <c r="CI56" s="2">
        <f t="shared" si="71"/>
        <v>2.6413860283264237</v>
      </c>
      <c r="CJ56" s="156">
        <f t="shared" si="72"/>
        <v>2.9952220669501912</v>
      </c>
      <c r="CK56">
        <f t="shared" si="73"/>
        <v>0</v>
      </c>
      <c r="CL56">
        <f t="shared" si="74"/>
        <v>0</v>
      </c>
      <c r="CM56">
        <f t="shared" si="75"/>
        <v>2.0094348633443748</v>
      </c>
      <c r="CN56">
        <f t="shared" si="76"/>
        <v>3.5910819559926153</v>
      </c>
      <c r="CO56">
        <f t="shared" si="77"/>
        <v>1.3788990425168215</v>
      </c>
      <c r="CP56">
        <f t="shared" si="78"/>
        <v>6.7373920114351549</v>
      </c>
      <c r="CQ56">
        <f t="shared" si="79"/>
        <v>0</v>
      </c>
      <c r="CR56">
        <f t="shared" si="80"/>
        <v>4.0889292623362561</v>
      </c>
      <c r="CS56">
        <f t="shared" si="81"/>
        <v>1.5848316169958541</v>
      </c>
      <c r="CT56">
        <f t="shared" si="82"/>
        <v>1.7971332401701143</v>
      </c>
      <c r="CU56">
        <f t="shared" si="83"/>
        <v>0</v>
      </c>
      <c r="CV56">
        <f t="shared" si="84"/>
        <v>0</v>
      </c>
      <c r="CW56">
        <f t="shared" si="85"/>
        <v>2.0094348633443748</v>
      </c>
      <c r="CX56">
        <f t="shared" si="86"/>
        <v>3.5910819559926153</v>
      </c>
      <c r="CY56">
        <f t="shared" si="87"/>
        <v>1.3788990425168215</v>
      </c>
      <c r="CZ56">
        <f t="shared" si="88"/>
        <v>6.7373920114351549</v>
      </c>
      <c r="DA56">
        <f t="shared" si="89"/>
        <v>0</v>
      </c>
      <c r="DB56">
        <f t="shared" si="90"/>
        <v>4.0889292623362561</v>
      </c>
      <c r="DC56">
        <f t="shared" si="91"/>
        <v>1.5848316169958541</v>
      </c>
      <c r="DD56">
        <f t="shared" si="92"/>
        <v>1.7971332401701143</v>
      </c>
      <c r="DE56">
        <f t="shared" si="93"/>
        <v>0</v>
      </c>
      <c r="DF56">
        <f t="shared" si="94"/>
        <v>0</v>
      </c>
      <c r="DG56">
        <f t="shared" si="95"/>
        <v>2.0094348633443748</v>
      </c>
      <c r="DH56">
        <f t="shared" si="96"/>
        <v>3.5910819559926153</v>
      </c>
      <c r="DI56">
        <f t="shared" si="97"/>
        <v>1.3788990425168215</v>
      </c>
      <c r="DJ56">
        <f t="shared" si="98"/>
        <v>6.7373920114351549</v>
      </c>
      <c r="DK56">
        <f t="shared" si="99"/>
        <v>0</v>
      </c>
      <c r="DL56">
        <f t="shared" si="100"/>
        <v>4.0889292623362561</v>
      </c>
      <c r="DM56">
        <f t="shared" si="101"/>
        <v>1.5848316169958541</v>
      </c>
      <c r="DN56">
        <f t="shared" si="102"/>
        <v>1.7971332401701143</v>
      </c>
    </row>
    <row r="57" spans="1:118" x14ac:dyDescent="0.25">
      <c r="A57">
        <v>56</v>
      </c>
      <c r="B57" t="s">
        <v>7</v>
      </c>
      <c r="C57" t="s">
        <v>11</v>
      </c>
      <c r="D57">
        <v>120</v>
      </c>
      <c r="E57" t="s">
        <v>344</v>
      </c>
      <c r="F57">
        <v>212</v>
      </c>
      <c r="G57">
        <v>39144</v>
      </c>
      <c r="J57" s="77">
        <v>160</v>
      </c>
      <c r="K57" s="78" t="s">
        <v>73</v>
      </c>
      <c r="L57" s="34" t="s">
        <v>30</v>
      </c>
      <c r="M57" s="81">
        <f>f_values!G59</f>
        <v>0.20984455958549222</v>
      </c>
      <c r="N57" s="161">
        <f>(SUMIFS($G$2:$G$842,$D$2:$D$842,$J57,$E$2:$E$842,"2007-2008",$C$2:$C$842,N$3,$B$2:$B$842,"DKE")+SUMIFS($G$2:$G$842,$D$2:$D$842,$J57,$E$2:$E$842,"after 2009",$C$2:$C$842,N$3,$B$2:$B$842,"DKE"))*$M57</f>
        <v>7106.3860103626939</v>
      </c>
      <c r="O57" s="162">
        <f t="shared" ref="O57:R57" si="131">(SUMIFS($G$2:$G$842,$D$2:$D$842,$J57,$E$2:$E$842,"2007-2008",$C$2:$C$842,O$3,$B$2:$B$842,"DKE")+SUMIFS($G$2:$G$842,$D$2:$D$842,$J57,$E$2:$E$842,"after 2009",$C$2:$C$842,O$3,$B$2:$B$842,"DKE"))*$M57</f>
        <v>0</v>
      </c>
      <c r="P57" s="162">
        <f t="shared" si="131"/>
        <v>9453.4974093264245</v>
      </c>
      <c r="Q57" s="162">
        <f t="shared" si="131"/>
        <v>3268.958549222798</v>
      </c>
      <c r="R57" s="163">
        <f t="shared" si="131"/>
        <v>649.04922279792743</v>
      </c>
      <c r="S57" s="161">
        <f>(SUMIFS($G$2:$G$842,$D$2:$D$842,$J57,$E$2:$E$842,"2007-2008",$C$2:$C$842,S$3,$B$2:$B$842,"DKW")+SUMIFS($G$2:$G$842,$D$2:$D$842,$J57,$E$2:$E$842,"after 2009",$C$2:$C$842,S$3,$B$2:$B$842,"DKW"))*$M57</f>
        <v>7060.6398963730571</v>
      </c>
      <c r="T57" s="162">
        <f t="shared" ref="T57:W57" si="132">(SUMIFS($G$2:$G$842,$D$2:$D$842,$J57,$E$2:$E$842,"2007-2008",$C$2:$C$842,T$3,$B$2:$B$842,"DKW")+SUMIFS($G$2:$G$842,$D$2:$D$842,$J57,$E$2:$E$842,"after 2009",$C$2:$C$842,T$3,$B$2:$B$842,"DKW"))*$M57</f>
        <v>0</v>
      </c>
      <c r="U57" s="162">
        <f t="shared" si="132"/>
        <v>5766.3186528497408</v>
      </c>
      <c r="V57" s="162">
        <f t="shared" si="132"/>
        <v>741.80051813471505</v>
      </c>
      <c r="W57" s="163">
        <f t="shared" si="132"/>
        <v>652.61658031088086</v>
      </c>
      <c r="X57" s="106">
        <f>'Constraint 2'!AJ57</f>
        <v>2.232070662668475</v>
      </c>
      <c r="Y57" s="106">
        <f>'Constraint 2'!AK57</f>
        <v>36.890874115061003</v>
      </c>
      <c r="Z57" s="164">
        <f>'Constraint 2'!AL57</f>
        <v>5.1399333422406093</v>
      </c>
      <c r="AA57" s="35">
        <f>'Constraint 2'!AN57</f>
        <v>1.1160353313342375</v>
      </c>
      <c r="AB57" s="157">
        <f>'Constraint 2'!AP57</f>
        <v>0.66962119880054249</v>
      </c>
      <c r="AC57" s="155">
        <f t="shared" si="13"/>
        <v>198.70301670659615</v>
      </c>
      <c r="AD57" s="2">
        <f t="shared" si="14"/>
        <v>0</v>
      </c>
      <c r="AE57" s="2">
        <f t="shared" si="15"/>
        <v>264.33104688120943</v>
      </c>
      <c r="AF57" s="2">
        <f t="shared" si="16"/>
        <v>91.403974435415762</v>
      </c>
      <c r="AG57" s="2">
        <f t="shared" si="17"/>
        <v>18.148189300856398</v>
      </c>
      <c r="AH57" s="2">
        <f t="shared" si="18"/>
        <v>197.42390087485137</v>
      </c>
      <c r="AI57" s="2">
        <f t="shared" si="19"/>
        <v>0</v>
      </c>
      <c r="AJ57" s="2">
        <f t="shared" si="20"/>
        <v>161.23313734181471</v>
      </c>
      <c r="AK57" s="2">
        <f t="shared" si="21"/>
        <v>20.741625987238077</v>
      </c>
      <c r="AL57" s="2">
        <f t="shared" si="22"/>
        <v>18.247936865717232</v>
      </c>
      <c r="AM57" s="2">
        <f t="shared" si="23"/>
        <v>198.70301670659615</v>
      </c>
      <c r="AN57" s="2">
        <f t="shared" si="24"/>
        <v>0</v>
      </c>
      <c r="AO57" s="2">
        <f t="shared" si="25"/>
        <v>264.33104688120943</v>
      </c>
      <c r="AP57" s="2">
        <f t="shared" si="26"/>
        <v>91.403974435415762</v>
      </c>
      <c r="AQ57" s="2">
        <f t="shared" si="27"/>
        <v>18.148189300856398</v>
      </c>
      <c r="AR57" s="2">
        <f t="shared" si="28"/>
        <v>197.42390087485137</v>
      </c>
      <c r="AS57" s="2">
        <f t="shared" si="29"/>
        <v>0</v>
      </c>
      <c r="AT57" s="2">
        <f t="shared" si="30"/>
        <v>161.23313734181471</v>
      </c>
      <c r="AU57" s="2">
        <f t="shared" si="31"/>
        <v>20.741625987238077</v>
      </c>
      <c r="AV57" s="2">
        <f t="shared" si="32"/>
        <v>18.247936865717232</v>
      </c>
      <c r="AW57" s="2">
        <f t="shared" si="33"/>
        <v>198.70301670659615</v>
      </c>
      <c r="AX57" s="2">
        <f t="shared" si="34"/>
        <v>0</v>
      </c>
      <c r="AY57" s="2">
        <f t="shared" si="35"/>
        <v>264.33104688120943</v>
      </c>
      <c r="AZ57" s="2">
        <f t="shared" si="36"/>
        <v>91.403974435415762</v>
      </c>
      <c r="BA57" s="2">
        <f t="shared" si="37"/>
        <v>18.148189300856398</v>
      </c>
      <c r="BB57" s="2">
        <f t="shared" si="38"/>
        <v>197.42390087485137</v>
      </c>
      <c r="BC57" s="2">
        <f t="shared" si="39"/>
        <v>0</v>
      </c>
      <c r="BD57" s="2">
        <f t="shared" si="40"/>
        <v>161.23313734181471</v>
      </c>
      <c r="BE57" s="2">
        <f t="shared" si="41"/>
        <v>20.741625987238077</v>
      </c>
      <c r="BF57" s="156">
        <f t="shared" si="42"/>
        <v>18.247936865717232</v>
      </c>
      <c r="BG57" s="155">
        <f t="shared" si="43"/>
        <v>43.144448054376653</v>
      </c>
      <c r="BH57" s="2">
        <f t="shared" si="44"/>
        <v>0</v>
      </c>
      <c r="BI57" s="2">
        <f t="shared" si="45"/>
        <v>57.394282735853189</v>
      </c>
      <c r="BJ57" s="2">
        <f t="shared" si="46"/>
        <v>19.846573506306793</v>
      </c>
      <c r="BK57" s="2">
        <f t="shared" si="47"/>
        <v>3.9405220089232835</v>
      </c>
      <c r="BL57" s="2">
        <f t="shared" si="48"/>
        <v>42.866713234478411</v>
      </c>
      <c r="BM57" s="2">
        <f t="shared" si="49"/>
        <v>0</v>
      </c>
      <c r="BN57" s="2">
        <f t="shared" si="50"/>
        <v>35.008601449467477</v>
      </c>
      <c r="BO57" s="2">
        <f t="shared" si="51"/>
        <v>4.5036357263316544</v>
      </c>
      <c r="BP57" s="2">
        <f t="shared" si="52"/>
        <v>3.9621802288236054</v>
      </c>
      <c r="BQ57" s="2">
        <f t="shared" si="53"/>
        <v>43.144448054376653</v>
      </c>
      <c r="BR57" s="2">
        <f t="shared" si="54"/>
        <v>0</v>
      </c>
      <c r="BS57" s="2">
        <f t="shared" si="55"/>
        <v>57.394282735853189</v>
      </c>
      <c r="BT57" s="2">
        <f t="shared" si="56"/>
        <v>19.846573506306793</v>
      </c>
      <c r="BU57" s="2">
        <f t="shared" si="57"/>
        <v>3.9405220089232835</v>
      </c>
      <c r="BV57" s="2">
        <f t="shared" si="58"/>
        <v>42.866713234478411</v>
      </c>
      <c r="BW57" s="2">
        <f t="shared" si="59"/>
        <v>0</v>
      </c>
      <c r="BX57" s="2">
        <f t="shared" si="60"/>
        <v>35.008601449467477</v>
      </c>
      <c r="BY57" s="2">
        <f t="shared" si="61"/>
        <v>4.5036357263316544</v>
      </c>
      <c r="BZ57" s="2">
        <f t="shared" si="62"/>
        <v>3.9621802288236054</v>
      </c>
      <c r="CA57" s="2">
        <f t="shared" si="63"/>
        <v>43.144448054376653</v>
      </c>
      <c r="CB57" s="2">
        <f t="shared" si="64"/>
        <v>0</v>
      </c>
      <c r="CC57" s="2">
        <f t="shared" si="65"/>
        <v>57.394282735853189</v>
      </c>
      <c r="CD57" s="2">
        <f t="shared" si="66"/>
        <v>19.846573506306793</v>
      </c>
      <c r="CE57" s="2">
        <f t="shared" si="67"/>
        <v>3.9405220089232835</v>
      </c>
      <c r="CF57" s="2">
        <f t="shared" si="68"/>
        <v>42.866713234478411</v>
      </c>
      <c r="CG57" s="2">
        <f t="shared" si="69"/>
        <v>0</v>
      </c>
      <c r="CH57" s="2">
        <f t="shared" si="70"/>
        <v>35.008601449467477</v>
      </c>
      <c r="CI57" s="2">
        <f t="shared" si="71"/>
        <v>4.5036357263316544</v>
      </c>
      <c r="CJ57" s="156">
        <f t="shared" si="72"/>
        <v>3.9621802288236054</v>
      </c>
      <c r="CK57">
        <f t="shared" si="73"/>
        <v>25.886668832625993</v>
      </c>
      <c r="CL57">
        <f t="shared" si="74"/>
        <v>0</v>
      </c>
      <c r="CM57">
        <f t="shared" si="75"/>
        <v>34.436569641511916</v>
      </c>
      <c r="CN57">
        <f t="shared" si="76"/>
        <v>11.907944103784075</v>
      </c>
      <c r="CO57">
        <f t="shared" si="77"/>
        <v>2.3643132053539704</v>
      </c>
      <c r="CP57">
        <f t="shared" si="78"/>
        <v>25.720027940687046</v>
      </c>
      <c r="CQ57">
        <f t="shared" si="79"/>
        <v>0</v>
      </c>
      <c r="CR57">
        <f t="shared" si="80"/>
        <v>21.005160869680484</v>
      </c>
      <c r="CS57">
        <f t="shared" si="81"/>
        <v>2.7021814357989928</v>
      </c>
      <c r="CT57">
        <f t="shared" si="82"/>
        <v>2.3773081372941633</v>
      </c>
      <c r="CU57">
        <f t="shared" si="83"/>
        <v>25.886668832625993</v>
      </c>
      <c r="CV57">
        <f t="shared" si="84"/>
        <v>0</v>
      </c>
      <c r="CW57">
        <f t="shared" si="85"/>
        <v>34.436569641511916</v>
      </c>
      <c r="CX57">
        <f t="shared" si="86"/>
        <v>11.907944103784075</v>
      </c>
      <c r="CY57">
        <f t="shared" si="87"/>
        <v>2.3643132053539704</v>
      </c>
      <c r="CZ57">
        <f t="shared" si="88"/>
        <v>25.720027940687046</v>
      </c>
      <c r="DA57">
        <f t="shared" si="89"/>
        <v>0</v>
      </c>
      <c r="DB57">
        <f t="shared" si="90"/>
        <v>21.005160869680484</v>
      </c>
      <c r="DC57">
        <f t="shared" si="91"/>
        <v>2.7021814357989928</v>
      </c>
      <c r="DD57">
        <f t="shared" si="92"/>
        <v>2.3773081372941633</v>
      </c>
      <c r="DE57">
        <f t="shared" si="93"/>
        <v>25.886668832625993</v>
      </c>
      <c r="DF57">
        <f t="shared" si="94"/>
        <v>0</v>
      </c>
      <c r="DG57">
        <f t="shared" si="95"/>
        <v>34.436569641511916</v>
      </c>
      <c r="DH57">
        <f t="shared" si="96"/>
        <v>11.907944103784075</v>
      </c>
      <c r="DI57">
        <f t="shared" si="97"/>
        <v>2.3643132053539704</v>
      </c>
      <c r="DJ57">
        <f t="shared" si="98"/>
        <v>25.720027940687046</v>
      </c>
      <c r="DK57">
        <f t="shared" si="99"/>
        <v>0</v>
      </c>
      <c r="DL57">
        <f t="shared" si="100"/>
        <v>21.005160869680484</v>
      </c>
      <c r="DM57">
        <f t="shared" si="101"/>
        <v>2.7021814357989928</v>
      </c>
      <c r="DN57">
        <f t="shared" si="102"/>
        <v>2.3773081372941633</v>
      </c>
    </row>
    <row r="58" spans="1:118" x14ac:dyDescent="0.25">
      <c r="A58">
        <v>57</v>
      </c>
      <c r="B58" t="s">
        <v>7</v>
      </c>
      <c r="C58" t="s">
        <v>11</v>
      </c>
      <c r="D58">
        <v>120</v>
      </c>
      <c r="E58" t="s">
        <v>285</v>
      </c>
      <c r="F58">
        <v>2</v>
      </c>
      <c r="G58">
        <v>345</v>
      </c>
      <c r="J58" s="77">
        <v>190</v>
      </c>
      <c r="K58" s="78" t="s">
        <v>44</v>
      </c>
      <c r="L58" s="76" t="s">
        <v>285</v>
      </c>
      <c r="M58" s="81">
        <f>f_values!G60</f>
        <v>0.459954233409611</v>
      </c>
      <c r="N58" s="161">
        <f>SUMIFS($G$2:$G$842,$D$2:$D$842,$J58,$E$2:$E$842,$L58,$C$2:$C$842,N$3,$B$2:$B$842,"DKE")*$M58</f>
        <v>0</v>
      </c>
      <c r="O58" s="162">
        <f t="shared" ref="O58:R65" si="133">SUMIFS($G$2:$G$842,$D$2:$D$842,$J58,$E$2:$E$842,$L58,$C$2:$C$842,O$3,$B$2:$B$842,"DKE")*$M58</f>
        <v>0</v>
      </c>
      <c r="P58" s="162">
        <f t="shared" si="133"/>
        <v>0</v>
      </c>
      <c r="Q58" s="162">
        <f t="shared" si="133"/>
        <v>0</v>
      </c>
      <c r="R58" s="163">
        <f t="shared" si="133"/>
        <v>239.17620137299772</v>
      </c>
      <c r="S58" s="161">
        <f>SUMIFS($G$2:$G$842,$D$2:$D$842,$J58,$E$2:$E$842,$L58,$C$2:$C$842,S$3,$B$2:$B$842,"DKW")*$M58</f>
        <v>0</v>
      </c>
      <c r="T58" s="162">
        <f t="shared" si="128"/>
        <v>0</v>
      </c>
      <c r="U58" s="162">
        <f t="shared" si="128"/>
        <v>110.84897025171625</v>
      </c>
      <c r="V58" s="162">
        <f t="shared" si="128"/>
        <v>99.350114416475975</v>
      </c>
      <c r="W58" s="163">
        <f t="shared" si="128"/>
        <v>590.58123569794054</v>
      </c>
      <c r="X58" s="106">
        <f>'Constraint 2'!AJ58</f>
        <v>12.69774899593793</v>
      </c>
      <c r="Y58" s="106">
        <f>'Constraint 2'!AK58</f>
        <v>136.945912679994</v>
      </c>
      <c r="Z58" s="164">
        <f>'Constraint 2'!AL58</f>
        <v>21.948128115359054</v>
      </c>
      <c r="AA58" s="35">
        <f>'Constraint 2'!AN58</f>
        <v>6.3488744979689651</v>
      </c>
      <c r="AB58" s="157">
        <f>'Constraint 2'!AP58</f>
        <v>3.8093246987813787</v>
      </c>
      <c r="AC58" s="155">
        <f t="shared" si="13"/>
        <v>0</v>
      </c>
      <c r="AD58" s="2">
        <f t="shared" si="14"/>
        <v>0</v>
      </c>
      <c r="AE58" s="2">
        <f t="shared" si="15"/>
        <v>0</v>
      </c>
      <c r="AF58" s="2">
        <f t="shared" si="16"/>
        <v>0</v>
      </c>
      <c r="AG58" s="2">
        <f t="shared" si="17"/>
        <v>13.028569200898067</v>
      </c>
      <c r="AH58" s="2">
        <f t="shared" si="18"/>
        <v>0</v>
      </c>
      <c r="AI58" s="2">
        <f t="shared" si="19"/>
        <v>0</v>
      </c>
      <c r="AJ58" s="2">
        <f t="shared" si="20"/>
        <v>6.0382407258008355</v>
      </c>
      <c r="AK58" s="2">
        <f t="shared" si="21"/>
        <v>5.4118672065268898</v>
      </c>
      <c r="AL58" s="2">
        <f t="shared" si="22"/>
        <v>32.170543949909849</v>
      </c>
      <c r="AM58" s="2">
        <f t="shared" si="23"/>
        <v>0</v>
      </c>
      <c r="AN58" s="2">
        <f t="shared" si="24"/>
        <v>0</v>
      </c>
      <c r="AO58" s="2">
        <f t="shared" si="25"/>
        <v>0</v>
      </c>
      <c r="AP58" s="2">
        <f t="shared" si="26"/>
        <v>0</v>
      </c>
      <c r="AQ58" s="2">
        <f t="shared" si="27"/>
        <v>13.028569200898067</v>
      </c>
      <c r="AR58" s="2">
        <f t="shared" si="28"/>
        <v>0</v>
      </c>
      <c r="AS58" s="2">
        <f t="shared" si="29"/>
        <v>0</v>
      </c>
      <c r="AT58" s="2">
        <f t="shared" si="30"/>
        <v>6.0382407258008355</v>
      </c>
      <c r="AU58" s="2">
        <f t="shared" si="31"/>
        <v>5.4118672065268898</v>
      </c>
      <c r="AV58" s="2">
        <f t="shared" si="32"/>
        <v>32.170543949909849</v>
      </c>
      <c r="AW58" s="2">
        <f t="shared" si="33"/>
        <v>0</v>
      </c>
      <c r="AX58" s="2">
        <f t="shared" si="34"/>
        <v>0</v>
      </c>
      <c r="AY58" s="2">
        <f t="shared" si="35"/>
        <v>0</v>
      </c>
      <c r="AZ58" s="2">
        <f t="shared" si="36"/>
        <v>0</v>
      </c>
      <c r="BA58" s="2">
        <f t="shared" si="37"/>
        <v>13.028569200898067</v>
      </c>
      <c r="BB58" s="2">
        <f t="shared" si="38"/>
        <v>0</v>
      </c>
      <c r="BC58" s="2">
        <f t="shared" si="39"/>
        <v>0</v>
      </c>
      <c r="BD58" s="2">
        <f t="shared" si="40"/>
        <v>6.0382407258008355</v>
      </c>
      <c r="BE58" s="2">
        <f t="shared" si="41"/>
        <v>5.4118672065268898</v>
      </c>
      <c r="BF58" s="156">
        <f t="shared" si="42"/>
        <v>32.170543949909849</v>
      </c>
      <c r="BG58" s="155">
        <f t="shared" si="43"/>
        <v>0</v>
      </c>
      <c r="BH58" s="2">
        <f t="shared" si="44"/>
        <v>0</v>
      </c>
      <c r="BI58" s="2">
        <f t="shared" si="45"/>
        <v>0</v>
      </c>
      <c r="BJ58" s="2">
        <f t="shared" si="46"/>
        <v>0</v>
      </c>
      <c r="BK58" s="2">
        <f t="shared" si="47"/>
        <v>3.7687382864655952</v>
      </c>
      <c r="BL58" s="2">
        <f t="shared" si="48"/>
        <v>0</v>
      </c>
      <c r="BM58" s="2">
        <f t="shared" si="49"/>
        <v>0</v>
      </c>
      <c r="BN58" s="2">
        <f t="shared" si="50"/>
        <v>1.7466652443042472</v>
      </c>
      <c r="BO58" s="2">
        <f t="shared" si="51"/>
        <v>1.5654759036087857</v>
      </c>
      <c r="BP58" s="2">
        <f t="shared" si="52"/>
        <v>9.3058845381188942</v>
      </c>
      <c r="BQ58" s="2">
        <f t="shared" si="53"/>
        <v>0</v>
      </c>
      <c r="BR58" s="2">
        <f t="shared" si="54"/>
        <v>0</v>
      </c>
      <c r="BS58" s="2">
        <f t="shared" si="55"/>
        <v>0</v>
      </c>
      <c r="BT58" s="2">
        <f t="shared" si="56"/>
        <v>0</v>
      </c>
      <c r="BU58" s="2">
        <f t="shared" si="57"/>
        <v>3.7687382864655952</v>
      </c>
      <c r="BV58" s="2">
        <f t="shared" si="58"/>
        <v>0</v>
      </c>
      <c r="BW58" s="2">
        <f t="shared" si="59"/>
        <v>0</v>
      </c>
      <c r="BX58" s="2">
        <f t="shared" si="60"/>
        <v>1.7466652443042472</v>
      </c>
      <c r="BY58" s="2">
        <f t="shared" si="61"/>
        <v>1.5654759036087857</v>
      </c>
      <c r="BZ58" s="2">
        <f t="shared" si="62"/>
        <v>9.3058845381188942</v>
      </c>
      <c r="CA58" s="2">
        <f t="shared" si="63"/>
        <v>0</v>
      </c>
      <c r="CB58" s="2">
        <f t="shared" si="64"/>
        <v>0</v>
      </c>
      <c r="CC58" s="2">
        <f t="shared" si="65"/>
        <v>0</v>
      </c>
      <c r="CD58" s="2">
        <f t="shared" si="66"/>
        <v>0</v>
      </c>
      <c r="CE58" s="2">
        <f t="shared" si="67"/>
        <v>3.7687382864655952</v>
      </c>
      <c r="CF58" s="2">
        <f t="shared" si="68"/>
        <v>0</v>
      </c>
      <c r="CG58" s="2">
        <f t="shared" si="69"/>
        <v>0</v>
      </c>
      <c r="CH58" s="2">
        <f t="shared" si="70"/>
        <v>1.7466652443042472</v>
      </c>
      <c r="CI58" s="2">
        <f t="shared" si="71"/>
        <v>1.5654759036087857</v>
      </c>
      <c r="CJ58" s="156">
        <f t="shared" si="72"/>
        <v>9.3058845381188942</v>
      </c>
      <c r="CK58">
        <f t="shared" si="73"/>
        <v>0</v>
      </c>
      <c r="CL58">
        <f t="shared" si="74"/>
        <v>0</v>
      </c>
      <c r="CM58">
        <f t="shared" si="75"/>
        <v>0</v>
      </c>
      <c r="CN58">
        <f t="shared" si="76"/>
        <v>0</v>
      </c>
      <c r="CO58">
        <f t="shared" si="77"/>
        <v>2.2612429718793572</v>
      </c>
      <c r="CP58">
        <f t="shared" si="78"/>
        <v>0</v>
      </c>
      <c r="CQ58">
        <f t="shared" si="79"/>
        <v>0</v>
      </c>
      <c r="CR58">
        <f t="shared" si="80"/>
        <v>1.0479991465825482</v>
      </c>
      <c r="CS58">
        <f t="shared" si="81"/>
        <v>0.93928554216527138</v>
      </c>
      <c r="CT58">
        <f t="shared" si="82"/>
        <v>5.5835307228713349</v>
      </c>
      <c r="CU58">
        <f t="shared" si="83"/>
        <v>0</v>
      </c>
      <c r="CV58">
        <f t="shared" si="84"/>
        <v>0</v>
      </c>
      <c r="CW58">
        <f t="shared" si="85"/>
        <v>0</v>
      </c>
      <c r="CX58">
        <f t="shared" si="86"/>
        <v>0</v>
      </c>
      <c r="CY58">
        <f t="shared" si="87"/>
        <v>2.2612429718793572</v>
      </c>
      <c r="CZ58">
        <f t="shared" si="88"/>
        <v>0</v>
      </c>
      <c r="DA58">
        <f t="shared" si="89"/>
        <v>0</v>
      </c>
      <c r="DB58">
        <f t="shared" si="90"/>
        <v>1.0479991465825482</v>
      </c>
      <c r="DC58">
        <f t="shared" si="91"/>
        <v>0.93928554216527138</v>
      </c>
      <c r="DD58">
        <f t="shared" si="92"/>
        <v>5.5835307228713349</v>
      </c>
      <c r="DE58">
        <f t="shared" si="93"/>
        <v>0</v>
      </c>
      <c r="DF58">
        <f t="shared" si="94"/>
        <v>0</v>
      </c>
      <c r="DG58">
        <f t="shared" si="95"/>
        <v>0</v>
      </c>
      <c r="DH58">
        <f t="shared" si="96"/>
        <v>0</v>
      </c>
      <c r="DI58">
        <f t="shared" si="97"/>
        <v>2.2612429718793572</v>
      </c>
      <c r="DJ58">
        <f t="shared" si="98"/>
        <v>0</v>
      </c>
      <c r="DK58">
        <f t="shared" si="99"/>
        <v>0</v>
      </c>
      <c r="DL58">
        <f t="shared" si="100"/>
        <v>1.0479991465825482</v>
      </c>
      <c r="DM58">
        <f t="shared" si="101"/>
        <v>0.93928554216527138</v>
      </c>
      <c r="DN58">
        <f t="shared" si="102"/>
        <v>5.5835307228713349</v>
      </c>
    </row>
    <row r="59" spans="1:118" x14ac:dyDescent="0.25">
      <c r="A59">
        <v>58</v>
      </c>
      <c r="B59" t="s">
        <v>7</v>
      </c>
      <c r="C59" t="s">
        <v>11</v>
      </c>
      <c r="D59">
        <v>130</v>
      </c>
      <c r="E59" t="s">
        <v>53</v>
      </c>
      <c r="F59">
        <v>1</v>
      </c>
      <c r="G59">
        <v>204</v>
      </c>
      <c r="J59" s="77">
        <v>190</v>
      </c>
      <c r="K59" s="78" t="s">
        <v>52</v>
      </c>
      <c r="L59" s="76" t="s">
        <v>53</v>
      </c>
      <c r="M59" s="81">
        <f>f_values!G61</f>
        <v>0.3433628318584071</v>
      </c>
      <c r="N59" s="161">
        <f t="shared" ref="N59:R77" si="134">SUMIFS($G$2:$G$842,$D$2:$D$842,$J59,$E$2:$E$842,$L59,$C$2:$C$842,N$3,$B$2:$B$842,"DKE")*$M59</f>
        <v>0</v>
      </c>
      <c r="O59" s="162">
        <f t="shared" si="133"/>
        <v>0</v>
      </c>
      <c r="P59" s="162">
        <f t="shared" si="133"/>
        <v>39.486725663716818</v>
      </c>
      <c r="Q59" s="162">
        <f t="shared" si="133"/>
        <v>0</v>
      </c>
      <c r="R59" s="163">
        <f t="shared" si="133"/>
        <v>279.49734513274336</v>
      </c>
      <c r="S59" s="161">
        <f t="shared" ref="S59:W65" si="135">SUMIFS($G$2:$G$842,$D$2:$D$842,$J59,$E$2:$E$842,$L59,$C$2:$C$842,S$3,$B$2:$B$842,"DKW")*$M59</f>
        <v>0</v>
      </c>
      <c r="T59" s="162">
        <f t="shared" si="128"/>
        <v>0</v>
      </c>
      <c r="U59" s="162">
        <f t="shared" si="128"/>
        <v>0</v>
      </c>
      <c r="V59" s="162">
        <f t="shared" si="128"/>
        <v>0</v>
      </c>
      <c r="W59" s="163">
        <f t="shared" si="128"/>
        <v>454.612389380531</v>
      </c>
      <c r="X59" s="106">
        <f>'Constraint 2'!AJ59</f>
        <v>8.9643646124323748</v>
      </c>
      <c r="Y59" s="106">
        <f>'Constraint 2'!AK59</f>
        <v>133.54393868323029</v>
      </c>
      <c r="Z59" s="164">
        <f>'Constraint 2'!AL59</f>
        <v>19.181230866404071</v>
      </c>
      <c r="AA59" s="35">
        <f>'Constraint 2'!AN59</f>
        <v>4.4821823062161874</v>
      </c>
      <c r="AB59" s="157">
        <f>'Constraint 2'!AP59</f>
        <v>2.6893093837297122</v>
      </c>
      <c r="AC59" s="155">
        <f t="shared" si="13"/>
        <v>0</v>
      </c>
      <c r="AD59" s="2">
        <f t="shared" si="14"/>
        <v>0</v>
      </c>
      <c r="AE59" s="2">
        <f t="shared" si="15"/>
        <v>2.5180839607722239</v>
      </c>
      <c r="AF59" s="2">
        <f t="shared" si="16"/>
        <v>0</v>
      </c>
      <c r="AG59" s="2">
        <f t="shared" si="17"/>
        <v>17.823655165813825</v>
      </c>
      <c r="AH59" s="2">
        <f t="shared" si="18"/>
        <v>0</v>
      </c>
      <c r="AI59" s="2">
        <f t="shared" si="19"/>
        <v>0</v>
      </c>
      <c r="AJ59" s="2">
        <f t="shared" si="20"/>
        <v>0</v>
      </c>
      <c r="AK59" s="2">
        <f t="shared" si="21"/>
        <v>0</v>
      </c>
      <c r="AL59" s="2">
        <f t="shared" si="22"/>
        <v>28.99081012228195</v>
      </c>
      <c r="AM59" s="2">
        <f t="shared" si="23"/>
        <v>0</v>
      </c>
      <c r="AN59" s="2">
        <f t="shared" si="24"/>
        <v>0</v>
      </c>
      <c r="AO59" s="2">
        <f t="shared" si="25"/>
        <v>2.5180839607722239</v>
      </c>
      <c r="AP59" s="2">
        <f t="shared" si="26"/>
        <v>0</v>
      </c>
      <c r="AQ59" s="2">
        <f t="shared" si="27"/>
        <v>17.823655165813825</v>
      </c>
      <c r="AR59" s="2">
        <f t="shared" si="28"/>
        <v>0</v>
      </c>
      <c r="AS59" s="2">
        <f t="shared" si="29"/>
        <v>0</v>
      </c>
      <c r="AT59" s="2">
        <f t="shared" si="30"/>
        <v>0</v>
      </c>
      <c r="AU59" s="2">
        <f t="shared" si="31"/>
        <v>0</v>
      </c>
      <c r="AV59" s="2">
        <f t="shared" si="32"/>
        <v>28.99081012228195</v>
      </c>
      <c r="AW59" s="2">
        <f t="shared" si="33"/>
        <v>0</v>
      </c>
      <c r="AX59" s="2">
        <f t="shared" si="34"/>
        <v>0</v>
      </c>
      <c r="AY59" s="2">
        <f t="shared" si="35"/>
        <v>2.5180839607722239</v>
      </c>
      <c r="AZ59" s="2">
        <f t="shared" si="36"/>
        <v>0</v>
      </c>
      <c r="BA59" s="2">
        <f t="shared" si="37"/>
        <v>17.823655165813825</v>
      </c>
      <c r="BB59" s="2">
        <f t="shared" si="38"/>
        <v>0</v>
      </c>
      <c r="BC59" s="2">
        <f t="shared" si="39"/>
        <v>0</v>
      </c>
      <c r="BD59" s="2">
        <f t="shared" si="40"/>
        <v>0</v>
      </c>
      <c r="BE59" s="2">
        <f t="shared" si="41"/>
        <v>0</v>
      </c>
      <c r="BF59" s="156">
        <f t="shared" si="42"/>
        <v>28.99081012228195</v>
      </c>
      <c r="BG59" s="155">
        <f t="shared" si="43"/>
        <v>0</v>
      </c>
      <c r="BH59" s="2">
        <f t="shared" si="44"/>
        <v>0</v>
      </c>
      <c r="BI59" s="2">
        <f t="shared" si="45"/>
        <v>0.58841434385258162</v>
      </c>
      <c r="BJ59" s="2">
        <f t="shared" si="46"/>
        <v>0</v>
      </c>
      <c r="BK59" s="2">
        <f t="shared" si="47"/>
        <v>4.1649502251826203</v>
      </c>
      <c r="BL59" s="2">
        <f t="shared" si="48"/>
        <v>0</v>
      </c>
      <c r="BM59" s="2">
        <f t="shared" si="49"/>
        <v>0</v>
      </c>
      <c r="BN59" s="2">
        <f t="shared" si="50"/>
        <v>0</v>
      </c>
      <c r="BO59" s="2">
        <f t="shared" si="51"/>
        <v>0</v>
      </c>
      <c r="BP59" s="2">
        <f t="shared" si="52"/>
        <v>6.7744399240071136</v>
      </c>
      <c r="BQ59" s="2">
        <f t="shared" si="53"/>
        <v>0</v>
      </c>
      <c r="BR59" s="2">
        <f t="shared" si="54"/>
        <v>0</v>
      </c>
      <c r="BS59" s="2">
        <f t="shared" si="55"/>
        <v>0.58841434385258162</v>
      </c>
      <c r="BT59" s="2">
        <f t="shared" si="56"/>
        <v>0</v>
      </c>
      <c r="BU59" s="2">
        <f t="shared" si="57"/>
        <v>4.1649502251826203</v>
      </c>
      <c r="BV59" s="2">
        <f t="shared" si="58"/>
        <v>0</v>
      </c>
      <c r="BW59" s="2">
        <f t="shared" si="59"/>
        <v>0</v>
      </c>
      <c r="BX59" s="2">
        <f t="shared" si="60"/>
        <v>0</v>
      </c>
      <c r="BY59" s="2">
        <f t="shared" si="61"/>
        <v>0</v>
      </c>
      <c r="BZ59" s="2">
        <f t="shared" si="62"/>
        <v>6.7744399240071136</v>
      </c>
      <c r="CA59" s="2">
        <f t="shared" si="63"/>
        <v>0</v>
      </c>
      <c r="CB59" s="2">
        <f t="shared" si="64"/>
        <v>0</v>
      </c>
      <c r="CC59" s="2">
        <f t="shared" si="65"/>
        <v>0.58841434385258162</v>
      </c>
      <c r="CD59" s="2">
        <f t="shared" si="66"/>
        <v>0</v>
      </c>
      <c r="CE59" s="2">
        <f t="shared" si="67"/>
        <v>4.1649502251826203</v>
      </c>
      <c r="CF59" s="2">
        <f t="shared" si="68"/>
        <v>0</v>
      </c>
      <c r="CG59" s="2">
        <f t="shared" si="69"/>
        <v>0</v>
      </c>
      <c r="CH59" s="2">
        <f t="shared" si="70"/>
        <v>0</v>
      </c>
      <c r="CI59" s="2">
        <f t="shared" si="71"/>
        <v>0</v>
      </c>
      <c r="CJ59" s="156">
        <f t="shared" si="72"/>
        <v>6.7744399240071136</v>
      </c>
      <c r="CK59">
        <f t="shared" si="73"/>
        <v>0</v>
      </c>
      <c r="CL59">
        <f t="shared" si="74"/>
        <v>0</v>
      </c>
      <c r="CM59">
        <f t="shared" si="75"/>
        <v>0.35304860631154894</v>
      </c>
      <c r="CN59">
        <f t="shared" si="76"/>
        <v>0</v>
      </c>
      <c r="CO59">
        <f t="shared" si="77"/>
        <v>2.4989701351095723</v>
      </c>
      <c r="CP59">
        <f t="shared" si="78"/>
        <v>0</v>
      </c>
      <c r="CQ59">
        <f t="shared" si="79"/>
        <v>0</v>
      </c>
      <c r="CR59">
        <f t="shared" si="80"/>
        <v>0</v>
      </c>
      <c r="CS59">
        <f t="shared" si="81"/>
        <v>0</v>
      </c>
      <c r="CT59">
        <f t="shared" si="82"/>
        <v>4.064663954404268</v>
      </c>
      <c r="CU59">
        <f t="shared" si="83"/>
        <v>0</v>
      </c>
      <c r="CV59">
        <f t="shared" si="84"/>
        <v>0</v>
      </c>
      <c r="CW59">
        <f t="shared" si="85"/>
        <v>0.35304860631154894</v>
      </c>
      <c r="CX59">
        <f t="shared" si="86"/>
        <v>0</v>
      </c>
      <c r="CY59">
        <f t="shared" si="87"/>
        <v>2.4989701351095723</v>
      </c>
      <c r="CZ59">
        <f t="shared" si="88"/>
        <v>0</v>
      </c>
      <c r="DA59">
        <f t="shared" si="89"/>
        <v>0</v>
      </c>
      <c r="DB59">
        <f t="shared" si="90"/>
        <v>0</v>
      </c>
      <c r="DC59">
        <f t="shared" si="91"/>
        <v>0</v>
      </c>
      <c r="DD59">
        <f t="shared" si="92"/>
        <v>4.064663954404268</v>
      </c>
      <c r="DE59">
        <f t="shared" si="93"/>
        <v>0</v>
      </c>
      <c r="DF59">
        <f t="shared" si="94"/>
        <v>0</v>
      </c>
      <c r="DG59">
        <f t="shared" si="95"/>
        <v>0.35304860631154894</v>
      </c>
      <c r="DH59">
        <f t="shared" si="96"/>
        <v>0</v>
      </c>
      <c r="DI59">
        <f t="shared" si="97"/>
        <v>2.4989701351095723</v>
      </c>
      <c r="DJ59">
        <f t="shared" si="98"/>
        <v>0</v>
      </c>
      <c r="DK59">
        <f t="shared" si="99"/>
        <v>0</v>
      </c>
      <c r="DL59">
        <f t="shared" si="100"/>
        <v>0</v>
      </c>
      <c r="DM59">
        <f t="shared" si="101"/>
        <v>0</v>
      </c>
      <c r="DN59">
        <f t="shared" si="102"/>
        <v>4.064663954404268</v>
      </c>
    </row>
    <row r="60" spans="1:118" x14ac:dyDescent="0.25">
      <c r="A60">
        <v>59</v>
      </c>
      <c r="B60" t="s">
        <v>7</v>
      </c>
      <c r="C60" t="s">
        <v>11</v>
      </c>
      <c r="D60">
        <v>130</v>
      </c>
      <c r="E60" t="s">
        <v>24</v>
      </c>
      <c r="F60">
        <v>3</v>
      </c>
      <c r="G60">
        <v>407</v>
      </c>
      <c r="J60" s="77">
        <v>190</v>
      </c>
      <c r="K60" s="78" t="s">
        <v>61</v>
      </c>
      <c r="L60" s="34" t="s">
        <v>24</v>
      </c>
      <c r="M60" s="81">
        <f>f_values!G62</f>
        <v>0.20181488203266787</v>
      </c>
      <c r="N60" s="161">
        <f t="shared" si="134"/>
        <v>0</v>
      </c>
      <c r="O60" s="162">
        <f t="shared" si="133"/>
        <v>0</v>
      </c>
      <c r="P60" s="162">
        <f t="shared" si="133"/>
        <v>0</v>
      </c>
      <c r="Q60" s="162">
        <f t="shared" si="133"/>
        <v>16.548820326678765</v>
      </c>
      <c r="R60" s="163">
        <f t="shared" si="133"/>
        <v>27.446823956442831</v>
      </c>
      <c r="S60" s="161">
        <f t="shared" si="135"/>
        <v>0</v>
      </c>
      <c r="T60" s="162">
        <f t="shared" si="128"/>
        <v>0</v>
      </c>
      <c r="U60" s="162">
        <f t="shared" si="128"/>
        <v>235.71978221415608</v>
      </c>
      <c r="V60" s="162">
        <f t="shared" si="128"/>
        <v>0</v>
      </c>
      <c r="W60" s="163">
        <f t="shared" si="128"/>
        <v>172.95535390199638</v>
      </c>
      <c r="X60" s="106">
        <f>'Constraint 2'!AJ60</f>
        <v>7.6043318415385457</v>
      </c>
      <c r="Y60" s="106">
        <f>'Constraint 2'!AK60</f>
        <v>114.63967560151784</v>
      </c>
      <c r="Z60" s="164">
        <f>'Constraint 2'!AL60</f>
        <v>16.40678325715184</v>
      </c>
      <c r="AA60" s="35">
        <f>'Constraint 2'!AN60</f>
        <v>3.8021659207692728</v>
      </c>
      <c r="AB60" s="157">
        <f>'Constraint 2'!AP60</f>
        <v>2.2812995524615638</v>
      </c>
      <c r="AC60" s="155">
        <f t="shared" si="13"/>
        <v>0</v>
      </c>
      <c r="AD60" s="2">
        <f t="shared" si="14"/>
        <v>0</v>
      </c>
      <c r="AE60" s="2">
        <f t="shared" si="15"/>
        <v>0</v>
      </c>
      <c r="AF60" s="2">
        <f t="shared" si="16"/>
        <v>1.5357947797790532</v>
      </c>
      <c r="AG60" s="2">
        <f t="shared" si="17"/>
        <v>2.5471718298774539</v>
      </c>
      <c r="AH60" s="2">
        <f t="shared" si="18"/>
        <v>0</v>
      </c>
      <c r="AI60" s="2">
        <f t="shared" si="19"/>
        <v>0</v>
      </c>
      <c r="AJ60" s="2">
        <f t="shared" si="20"/>
        <v>21.875711009535785</v>
      </c>
      <c r="AK60" s="2">
        <f t="shared" si="21"/>
        <v>0</v>
      </c>
      <c r="AL60" s="2">
        <f t="shared" si="22"/>
        <v>16.050928369154253</v>
      </c>
      <c r="AM60" s="2">
        <f t="shared" si="23"/>
        <v>0</v>
      </c>
      <c r="AN60" s="2">
        <f t="shared" si="24"/>
        <v>0</v>
      </c>
      <c r="AO60" s="2">
        <f t="shared" si="25"/>
        <v>0</v>
      </c>
      <c r="AP60" s="2">
        <f t="shared" si="26"/>
        <v>1.5357947797790532</v>
      </c>
      <c r="AQ60" s="2">
        <f t="shared" si="27"/>
        <v>2.5471718298774539</v>
      </c>
      <c r="AR60" s="2">
        <f t="shared" si="28"/>
        <v>0</v>
      </c>
      <c r="AS60" s="2">
        <f t="shared" si="29"/>
        <v>0</v>
      </c>
      <c r="AT60" s="2">
        <f t="shared" si="30"/>
        <v>21.875711009535785</v>
      </c>
      <c r="AU60" s="2">
        <f t="shared" si="31"/>
        <v>0</v>
      </c>
      <c r="AV60" s="2">
        <f t="shared" si="32"/>
        <v>16.050928369154253</v>
      </c>
      <c r="AW60" s="2">
        <f t="shared" si="33"/>
        <v>0</v>
      </c>
      <c r="AX60" s="2">
        <f t="shared" si="34"/>
        <v>0</v>
      </c>
      <c r="AY60" s="2">
        <f t="shared" si="35"/>
        <v>0</v>
      </c>
      <c r="AZ60" s="2">
        <f t="shared" si="36"/>
        <v>1.5357947797790532</v>
      </c>
      <c r="BA60" s="2">
        <f t="shared" si="37"/>
        <v>2.5471718298774539</v>
      </c>
      <c r="BB60" s="2">
        <f t="shared" si="38"/>
        <v>0</v>
      </c>
      <c r="BC60" s="2">
        <f t="shared" si="39"/>
        <v>0</v>
      </c>
      <c r="BD60" s="2">
        <f t="shared" si="40"/>
        <v>21.875711009535785</v>
      </c>
      <c r="BE60" s="2">
        <f t="shared" si="41"/>
        <v>0</v>
      </c>
      <c r="BF60" s="156">
        <f t="shared" si="42"/>
        <v>16.050928369154253</v>
      </c>
      <c r="BG60" s="155">
        <f t="shared" si="43"/>
        <v>0</v>
      </c>
      <c r="BH60" s="2">
        <f t="shared" si="44"/>
        <v>0</v>
      </c>
      <c r="BI60" s="2">
        <f t="shared" si="45"/>
        <v>0</v>
      </c>
      <c r="BJ60" s="2">
        <f t="shared" si="46"/>
        <v>0.35591050856516021</v>
      </c>
      <c r="BK60" s="2">
        <f t="shared" si="47"/>
        <v>0.59029059957148522</v>
      </c>
      <c r="BL60" s="2">
        <f t="shared" si="48"/>
        <v>0</v>
      </c>
      <c r="BM60" s="2">
        <f t="shared" si="49"/>
        <v>0</v>
      </c>
      <c r="BN60" s="2">
        <f t="shared" si="50"/>
        <v>5.0695545610256962</v>
      </c>
      <c r="BO60" s="2">
        <f t="shared" si="51"/>
        <v>0</v>
      </c>
      <c r="BP60" s="2">
        <f t="shared" si="52"/>
        <v>3.7196988517114913</v>
      </c>
      <c r="BQ60" s="2">
        <f t="shared" si="53"/>
        <v>0</v>
      </c>
      <c r="BR60" s="2">
        <f t="shared" si="54"/>
        <v>0</v>
      </c>
      <c r="BS60" s="2">
        <f t="shared" si="55"/>
        <v>0</v>
      </c>
      <c r="BT60" s="2">
        <f t="shared" si="56"/>
        <v>0.35591050856516021</v>
      </c>
      <c r="BU60" s="2">
        <f t="shared" si="57"/>
        <v>0.59029059957148522</v>
      </c>
      <c r="BV60" s="2">
        <f t="shared" si="58"/>
        <v>0</v>
      </c>
      <c r="BW60" s="2">
        <f t="shared" si="59"/>
        <v>0</v>
      </c>
      <c r="BX60" s="2">
        <f t="shared" si="60"/>
        <v>5.0695545610256962</v>
      </c>
      <c r="BY60" s="2">
        <f t="shared" si="61"/>
        <v>0</v>
      </c>
      <c r="BZ60" s="2">
        <f t="shared" si="62"/>
        <v>3.7196988517114913</v>
      </c>
      <c r="CA60" s="2">
        <f t="shared" si="63"/>
        <v>0</v>
      </c>
      <c r="CB60" s="2">
        <f t="shared" si="64"/>
        <v>0</v>
      </c>
      <c r="CC60" s="2">
        <f t="shared" si="65"/>
        <v>0</v>
      </c>
      <c r="CD60" s="2">
        <f t="shared" si="66"/>
        <v>0.35591050856516021</v>
      </c>
      <c r="CE60" s="2">
        <f t="shared" si="67"/>
        <v>0.59029059957148522</v>
      </c>
      <c r="CF60" s="2">
        <f t="shared" si="68"/>
        <v>0</v>
      </c>
      <c r="CG60" s="2">
        <f t="shared" si="69"/>
        <v>0</v>
      </c>
      <c r="CH60" s="2">
        <f t="shared" si="70"/>
        <v>5.0695545610256962</v>
      </c>
      <c r="CI60" s="2">
        <f t="shared" si="71"/>
        <v>0</v>
      </c>
      <c r="CJ60" s="156">
        <f t="shared" si="72"/>
        <v>3.7196988517114913</v>
      </c>
      <c r="CK60">
        <f t="shared" si="73"/>
        <v>0</v>
      </c>
      <c r="CL60">
        <f t="shared" si="74"/>
        <v>0</v>
      </c>
      <c r="CM60">
        <f t="shared" si="75"/>
        <v>0</v>
      </c>
      <c r="CN60">
        <f t="shared" si="76"/>
        <v>0.21354630513909612</v>
      </c>
      <c r="CO60">
        <f t="shared" si="77"/>
        <v>0.35417435974289113</v>
      </c>
      <c r="CP60">
        <f t="shared" si="78"/>
        <v>0</v>
      </c>
      <c r="CQ60">
        <f t="shared" si="79"/>
        <v>0</v>
      </c>
      <c r="CR60">
        <f t="shared" si="80"/>
        <v>3.0417327366154181</v>
      </c>
      <c r="CS60">
        <f t="shared" si="81"/>
        <v>0</v>
      </c>
      <c r="CT60">
        <f t="shared" si="82"/>
        <v>2.2318193110268951</v>
      </c>
      <c r="CU60">
        <f t="shared" si="83"/>
        <v>0</v>
      </c>
      <c r="CV60">
        <f t="shared" si="84"/>
        <v>0</v>
      </c>
      <c r="CW60">
        <f t="shared" si="85"/>
        <v>0</v>
      </c>
      <c r="CX60">
        <f t="shared" si="86"/>
        <v>0.21354630513909612</v>
      </c>
      <c r="CY60">
        <f t="shared" si="87"/>
        <v>0.35417435974289113</v>
      </c>
      <c r="CZ60">
        <f t="shared" si="88"/>
        <v>0</v>
      </c>
      <c r="DA60">
        <f t="shared" si="89"/>
        <v>0</v>
      </c>
      <c r="DB60">
        <f t="shared" si="90"/>
        <v>3.0417327366154181</v>
      </c>
      <c r="DC60">
        <f t="shared" si="91"/>
        <v>0</v>
      </c>
      <c r="DD60">
        <f t="shared" si="92"/>
        <v>2.2318193110268951</v>
      </c>
      <c r="DE60">
        <f t="shared" si="93"/>
        <v>0</v>
      </c>
      <c r="DF60">
        <f t="shared" si="94"/>
        <v>0</v>
      </c>
      <c r="DG60">
        <f t="shared" si="95"/>
        <v>0</v>
      </c>
      <c r="DH60">
        <f t="shared" si="96"/>
        <v>0.21354630513909612</v>
      </c>
      <c r="DI60">
        <f t="shared" si="97"/>
        <v>0.35417435974289113</v>
      </c>
      <c r="DJ60">
        <f t="shared" si="98"/>
        <v>0</v>
      </c>
      <c r="DK60">
        <f t="shared" si="99"/>
        <v>0</v>
      </c>
      <c r="DL60">
        <f t="shared" si="100"/>
        <v>3.0417327366154181</v>
      </c>
      <c r="DM60">
        <f t="shared" si="101"/>
        <v>0</v>
      </c>
      <c r="DN60">
        <f t="shared" si="102"/>
        <v>2.2318193110268951</v>
      </c>
    </row>
    <row r="61" spans="1:118" x14ac:dyDescent="0.25">
      <c r="A61">
        <v>60</v>
      </c>
      <c r="B61" t="s">
        <v>7</v>
      </c>
      <c r="C61" t="s">
        <v>11</v>
      </c>
      <c r="D61">
        <v>130</v>
      </c>
      <c r="E61" t="s">
        <v>25</v>
      </c>
      <c r="F61">
        <v>4</v>
      </c>
      <c r="G61">
        <v>653</v>
      </c>
      <c r="J61" s="77">
        <v>190</v>
      </c>
      <c r="K61" s="78" t="s">
        <v>63</v>
      </c>
      <c r="L61" s="34" t="s">
        <v>25</v>
      </c>
      <c r="M61" s="81">
        <f>f_values!G63</f>
        <v>0.40054495912806537</v>
      </c>
      <c r="N61" s="161">
        <f t="shared" si="134"/>
        <v>0</v>
      </c>
      <c r="O61" s="162">
        <f t="shared" si="133"/>
        <v>0</v>
      </c>
      <c r="P61" s="162">
        <f t="shared" si="133"/>
        <v>0</v>
      </c>
      <c r="Q61" s="162">
        <f t="shared" si="133"/>
        <v>0</v>
      </c>
      <c r="R61" s="163">
        <f t="shared" si="133"/>
        <v>0</v>
      </c>
      <c r="S61" s="161">
        <f t="shared" si="135"/>
        <v>0</v>
      </c>
      <c r="T61" s="162">
        <f t="shared" si="128"/>
        <v>0</v>
      </c>
      <c r="U61" s="162">
        <f t="shared" si="128"/>
        <v>0</v>
      </c>
      <c r="V61" s="162">
        <f t="shared" si="128"/>
        <v>14.019073569482288</v>
      </c>
      <c r="W61" s="163">
        <f t="shared" si="128"/>
        <v>100.93732970027247</v>
      </c>
      <c r="X61" s="106">
        <f>'Constraint 2'!AJ61</f>
        <v>5.7218381979366244</v>
      </c>
      <c r="Y61" s="106">
        <f>'Constraint 2'!AK61</f>
        <v>119.00732775036775</v>
      </c>
      <c r="Z61" s="164">
        <f>'Constraint 2'!AL61</f>
        <v>15.619927603695581</v>
      </c>
      <c r="AA61" s="35">
        <f>'Constraint 2'!AN61</f>
        <v>2.8609190989683122</v>
      </c>
      <c r="AB61" s="157">
        <f>'Constraint 2'!AP61</f>
        <v>1.7165514593809872</v>
      </c>
      <c r="AC61" s="155">
        <f t="shared" si="13"/>
        <v>0</v>
      </c>
      <c r="AD61" s="2">
        <f t="shared" si="14"/>
        <v>0</v>
      </c>
      <c r="AE61" s="2">
        <f t="shared" si="15"/>
        <v>0</v>
      </c>
      <c r="AF61" s="2">
        <f t="shared" si="16"/>
        <v>0</v>
      </c>
      <c r="AG61" s="2">
        <f t="shared" si="17"/>
        <v>0</v>
      </c>
      <c r="AH61" s="2">
        <f t="shared" si="18"/>
        <v>0</v>
      </c>
      <c r="AI61" s="2">
        <f t="shared" si="19"/>
        <v>0</v>
      </c>
      <c r="AJ61" s="2">
        <f t="shared" si="20"/>
        <v>0</v>
      </c>
      <c r="AK61" s="2">
        <f t="shared" si="21"/>
        <v>0.62408386544445815</v>
      </c>
      <c r="AL61" s="2">
        <f t="shared" si="22"/>
        <v>4.4934038312000988</v>
      </c>
      <c r="AM61" s="2">
        <f t="shared" si="23"/>
        <v>0</v>
      </c>
      <c r="AN61" s="2">
        <f t="shared" si="24"/>
        <v>0</v>
      </c>
      <c r="AO61" s="2">
        <f t="shared" si="25"/>
        <v>0</v>
      </c>
      <c r="AP61" s="2">
        <f t="shared" si="26"/>
        <v>0</v>
      </c>
      <c r="AQ61" s="2">
        <f t="shared" si="27"/>
        <v>0</v>
      </c>
      <c r="AR61" s="2">
        <f t="shared" si="28"/>
        <v>0</v>
      </c>
      <c r="AS61" s="2">
        <f t="shared" si="29"/>
        <v>0</v>
      </c>
      <c r="AT61" s="2">
        <f t="shared" si="30"/>
        <v>0</v>
      </c>
      <c r="AU61" s="2">
        <f t="shared" si="31"/>
        <v>0.62408386544445815</v>
      </c>
      <c r="AV61" s="2">
        <f t="shared" si="32"/>
        <v>4.4934038312000988</v>
      </c>
      <c r="AW61" s="2">
        <f t="shared" si="33"/>
        <v>0</v>
      </c>
      <c r="AX61" s="2">
        <f t="shared" si="34"/>
        <v>0</v>
      </c>
      <c r="AY61" s="2">
        <f t="shared" si="35"/>
        <v>0</v>
      </c>
      <c r="AZ61" s="2">
        <f t="shared" si="36"/>
        <v>0</v>
      </c>
      <c r="BA61" s="2">
        <f t="shared" si="37"/>
        <v>0</v>
      </c>
      <c r="BB61" s="2">
        <f t="shared" si="38"/>
        <v>0</v>
      </c>
      <c r="BC61" s="2">
        <f t="shared" si="39"/>
        <v>0</v>
      </c>
      <c r="BD61" s="2">
        <f t="shared" si="40"/>
        <v>0</v>
      </c>
      <c r="BE61" s="2">
        <f t="shared" si="41"/>
        <v>0.62408386544445815</v>
      </c>
      <c r="BF61" s="156">
        <f t="shared" si="42"/>
        <v>4.4934038312000988</v>
      </c>
      <c r="BG61" s="155">
        <f t="shared" si="43"/>
        <v>0</v>
      </c>
      <c r="BH61" s="2">
        <f t="shared" si="44"/>
        <v>0</v>
      </c>
      <c r="BI61" s="2">
        <f t="shared" si="45"/>
        <v>0</v>
      </c>
      <c r="BJ61" s="2">
        <f t="shared" si="46"/>
        <v>0</v>
      </c>
      <c r="BK61" s="2">
        <f t="shared" si="47"/>
        <v>0</v>
      </c>
      <c r="BL61" s="2">
        <f t="shared" si="48"/>
        <v>0</v>
      </c>
      <c r="BM61" s="2">
        <f t="shared" si="49"/>
        <v>0</v>
      </c>
      <c r="BN61" s="2">
        <f t="shared" si="50"/>
        <v>0</v>
      </c>
      <c r="BO61" s="2">
        <f t="shared" si="51"/>
        <v>0.11430612838343712</v>
      </c>
      <c r="BP61" s="2">
        <f t="shared" si="52"/>
        <v>0.82300412436074721</v>
      </c>
      <c r="BQ61" s="2">
        <f t="shared" si="53"/>
        <v>0</v>
      </c>
      <c r="BR61" s="2">
        <f t="shared" si="54"/>
        <v>0</v>
      </c>
      <c r="BS61" s="2">
        <f t="shared" si="55"/>
        <v>0</v>
      </c>
      <c r="BT61" s="2">
        <f t="shared" si="56"/>
        <v>0</v>
      </c>
      <c r="BU61" s="2">
        <f t="shared" si="57"/>
        <v>0</v>
      </c>
      <c r="BV61" s="2">
        <f t="shared" si="58"/>
        <v>0</v>
      </c>
      <c r="BW61" s="2">
        <f t="shared" si="59"/>
        <v>0</v>
      </c>
      <c r="BX61" s="2">
        <f t="shared" si="60"/>
        <v>0</v>
      </c>
      <c r="BY61" s="2">
        <f t="shared" si="61"/>
        <v>0.11430612838343712</v>
      </c>
      <c r="BZ61" s="2">
        <f t="shared" si="62"/>
        <v>0.82300412436074721</v>
      </c>
      <c r="CA61" s="2">
        <f t="shared" si="63"/>
        <v>0</v>
      </c>
      <c r="CB61" s="2">
        <f t="shared" si="64"/>
        <v>0</v>
      </c>
      <c r="CC61" s="2">
        <f t="shared" si="65"/>
        <v>0</v>
      </c>
      <c r="CD61" s="2">
        <f t="shared" si="66"/>
        <v>0</v>
      </c>
      <c r="CE61" s="2">
        <f t="shared" si="67"/>
        <v>0</v>
      </c>
      <c r="CF61" s="2">
        <f t="shared" si="68"/>
        <v>0</v>
      </c>
      <c r="CG61" s="2">
        <f t="shared" si="69"/>
        <v>0</v>
      </c>
      <c r="CH61" s="2">
        <f t="shared" si="70"/>
        <v>0</v>
      </c>
      <c r="CI61" s="2">
        <f t="shared" si="71"/>
        <v>0.11430612838343712</v>
      </c>
      <c r="CJ61" s="156">
        <f t="shared" si="72"/>
        <v>0.82300412436074721</v>
      </c>
      <c r="CK61">
        <f t="shared" si="73"/>
        <v>0</v>
      </c>
      <c r="CL61">
        <f t="shared" si="74"/>
        <v>0</v>
      </c>
      <c r="CM61">
        <f t="shared" si="75"/>
        <v>0</v>
      </c>
      <c r="CN61">
        <f t="shared" si="76"/>
        <v>0</v>
      </c>
      <c r="CO61">
        <f t="shared" si="77"/>
        <v>0</v>
      </c>
      <c r="CP61">
        <f t="shared" si="78"/>
        <v>0</v>
      </c>
      <c r="CQ61">
        <f t="shared" si="79"/>
        <v>0</v>
      </c>
      <c r="CR61">
        <f t="shared" si="80"/>
        <v>0</v>
      </c>
      <c r="CS61">
        <f t="shared" si="81"/>
        <v>6.8583677030062268E-2</v>
      </c>
      <c r="CT61">
        <f t="shared" si="82"/>
        <v>0.49380247461644833</v>
      </c>
      <c r="CU61">
        <f t="shared" si="83"/>
        <v>0</v>
      </c>
      <c r="CV61">
        <f t="shared" si="84"/>
        <v>0</v>
      </c>
      <c r="CW61">
        <f t="shared" si="85"/>
        <v>0</v>
      </c>
      <c r="CX61">
        <f t="shared" si="86"/>
        <v>0</v>
      </c>
      <c r="CY61">
        <f t="shared" si="87"/>
        <v>0</v>
      </c>
      <c r="CZ61">
        <f t="shared" si="88"/>
        <v>0</v>
      </c>
      <c r="DA61">
        <f t="shared" si="89"/>
        <v>0</v>
      </c>
      <c r="DB61">
        <f t="shared" si="90"/>
        <v>0</v>
      </c>
      <c r="DC61">
        <f t="shared" si="91"/>
        <v>6.8583677030062268E-2</v>
      </c>
      <c r="DD61">
        <f t="shared" si="92"/>
        <v>0.49380247461644833</v>
      </c>
      <c r="DE61">
        <f t="shared" si="93"/>
        <v>0</v>
      </c>
      <c r="DF61">
        <f t="shared" si="94"/>
        <v>0</v>
      </c>
      <c r="DG61">
        <f t="shared" si="95"/>
        <v>0</v>
      </c>
      <c r="DH61">
        <f t="shared" si="96"/>
        <v>0</v>
      </c>
      <c r="DI61">
        <f t="shared" si="97"/>
        <v>0</v>
      </c>
      <c r="DJ61">
        <f t="shared" si="98"/>
        <v>0</v>
      </c>
      <c r="DK61">
        <f t="shared" si="99"/>
        <v>0</v>
      </c>
      <c r="DL61">
        <f t="shared" si="100"/>
        <v>0</v>
      </c>
      <c r="DM61">
        <f t="shared" si="101"/>
        <v>6.8583677030062268E-2</v>
      </c>
      <c r="DN61">
        <f t="shared" si="102"/>
        <v>0.49380247461644833</v>
      </c>
    </row>
    <row r="62" spans="1:118" x14ac:dyDescent="0.25">
      <c r="A62">
        <v>61</v>
      </c>
      <c r="B62" t="s">
        <v>7</v>
      </c>
      <c r="C62" t="s">
        <v>11</v>
      </c>
      <c r="D62">
        <v>130</v>
      </c>
      <c r="E62" t="s">
        <v>26</v>
      </c>
      <c r="F62">
        <v>1</v>
      </c>
      <c r="G62">
        <v>222</v>
      </c>
      <c r="J62" s="77">
        <v>190</v>
      </c>
      <c r="K62" s="78" t="s">
        <v>65</v>
      </c>
      <c r="L62" s="34" t="s">
        <v>26</v>
      </c>
      <c r="M62" s="81">
        <f>f_values!G64</f>
        <v>0.33437499999999998</v>
      </c>
      <c r="N62" s="161">
        <f t="shared" si="134"/>
        <v>0</v>
      </c>
      <c r="O62" s="162">
        <f t="shared" si="133"/>
        <v>0</v>
      </c>
      <c r="P62" s="162">
        <f t="shared" si="133"/>
        <v>0</v>
      </c>
      <c r="Q62" s="162">
        <f t="shared" si="133"/>
        <v>0</v>
      </c>
      <c r="R62" s="163">
        <f t="shared" si="133"/>
        <v>15.715624999999999</v>
      </c>
      <c r="S62" s="161">
        <f t="shared" si="135"/>
        <v>0</v>
      </c>
      <c r="T62" s="162">
        <f t="shared" si="128"/>
        <v>0</v>
      </c>
      <c r="U62" s="162">
        <f t="shared" si="128"/>
        <v>36.78125</v>
      </c>
      <c r="V62" s="162">
        <f t="shared" si="128"/>
        <v>0</v>
      </c>
      <c r="W62" s="163">
        <f t="shared" si="128"/>
        <v>78.912499999999994</v>
      </c>
      <c r="X62" s="106">
        <f>'Constraint 2'!AJ62</f>
        <v>4.7191694956911157</v>
      </c>
      <c r="Y62" s="106">
        <f>'Constraint 2'!AK62</f>
        <v>98.074982140314944</v>
      </c>
      <c r="Z62" s="164">
        <f>'Constraint 2'!AL62</f>
        <v>12.87495838623072</v>
      </c>
      <c r="AA62" s="35">
        <f>'Constraint 2'!AN62</f>
        <v>2.3595847478455578</v>
      </c>
      <c r="AB62" s="157">
        <f>'Constraint 2'!AP62</f>
        <v>1.4157508487073347</v>
      </c>
      <c r="AC62" s="155">
        <f t="shared" si="13"/>
        <v>0</v>
      </c>
      <c r="AD62" s="2">
        <f t="shared" si="14"/>
        <v>0</v>
      </c>
      <c r="AE62" s="2">
        <f t="shared" si="15"/>
        <v>0</v>
      </c>
      <c r="AF62" s="2">
        <f t="shared" si="16"/>
        <v>0</v>
      </c>
      <c r="AG62" s="2">
        <f t="shared" si="17"/>
        <v>0.69077973076808641</v>
      </c>
      <c r="AH62" s="2">
        <f t="shared" si="18"/>
        <v>0</v>
      </c>
      <c r="AI62" s="2">
        <f t="shared" si="19"/>
        <v>0</v>
      </c>
      <c r="AJ62" s="2">
        <f t="shared" si="20"/>
        <v>1.6167185188189259</v>
      </c>
      <c r="AK62" s="2">
        <f t="shared" si="21"/>
        <v>0</v>
      </c>
      <c r="AL62" s="2">
        <f t="shared" si="22"/>
        <v>3.4685960949206041</v>
      </c>
      <c r="AM62" s="2">
        <f t="shared" si="23"/>
        <v>0</v>
      </c>
      <c r="AN62" s="2">
        <f t="shared" si="24"/>
        <v>0</v>
      </c>
      <c r="AO62" s="2">
        <f t="shared" si="25"/>
        <v>0</v>
      </c>
      <c r="AP62" s="2">
        <f t="shared" si="26"/>
        <v>0</v>
      </c>
      <c r="AQ62" s="2">
        <f t="shared" si="27"/>
        <v>0.69077973076808641</v>
      </c>
      <c r="AR62" s="2">
        <f t="shared" si="28"/>
        <v>0</v>
      </c>
      <c r="AS62" s="2">
        <f t="shared" si="29"/>
        <v>0</v>
      </c>
      <c r="AT62" s="2">
        <f t="shared" si="30"/>
        <v>1.6167185188189259</v>
      </c>
      <c r="AU62" s="2">
        <f t="shared" si="31"/>
        <v>0</v>
      </c>
      <c r="AV62" s="2">
        <f t="shared" si="32"/>
        <v>3.4685960949206041</v>
      </c>
      <c r="AW62" s="2">
        <f t="shared" si="33"/>
        <v>0</v>
      </c>
      <c r="AX62" s="2">
        <f t="shared" si="34"/>
        <v>0</v>
      </c>
      <c r="AY62" s="2">
        <f t="shared" si="35"/>
        <v>0</v>
      </c>
      <c r="AZ62" s="2">
        <f t="shared" si="36"/>
        <v>0</v>
      </c>
      <c r="BA62" s="2">
        <f t="shared" si="37"/>
        <v>0.69077973076808641</v>
      </c>
      <c r="BB62" s="2">
        <f t="shared" si="38"/>
        <v>0</v>
      </c>
      <c r="BC62" s="2">
        <f t="shared" si="39"/>
        <v>0</v>
      </c>
      <c r="BD62" s="2">
        <f t="shared" si="40"/>
        <v>1.6167185188189259</v>
      </c>
      <c r="BE62" s="2">
        <f t="shared" si="41"/>
        <v>0</v>
      </c>
      <c r="BF62" s="156">
        <f t="shared" si="42"/>
        <v>3.4685960949206041</v>
      </c>
      <c r="BG62" s="155">
        <f t="shared" si="43"/>
        <v>0</v>
      </c>
      <c r="BH62" s="2">
        <f t="shared" si="44"/>
        <v>0</v>
      </c>
      <c r="BI62" s="2">
        <f t="shared" si="45"/>
        <v>0</v>
      </c>
      <c r="BJ62" s="2">
        <f t="shared" si="46"/>
        <v>0</v>
      </c>
      <c r="BK62" s="2">
        <f t="shared" si="47"/>
        <v>0.12659872505564065</v>
      </c>
      <c r="BL62" s="2">
        <f t="shared" si="48"/>
        <v>0</v>
      </c>
      <c r="BM62" s="2">
        <f t="shared" si="49"/>
        <v>0</v>
      </c>
      <c r="BN62" s="2">
        <f t="shared" si="50"/>
        <v>0.29629488842809515</v>
      </c>
      <c r="BO62" s="2">
        <f t="shared" si="51"/>
        <v>0</v>
      </c>
      <c r="BP62" s="2">
        <f t="shared" si="52"/>
        <v>0.63568721517300408</v>
      </c>
      <c r="BQ62" s="2">
        <f t="shared" si="53"/>
        <v>0</v>
      </c>
      <c r="BR62" s="2">
        <f t="shared" si="54"/>
        <v>0</v>
      </c>
      <c r="BS62" s="2">
        <f t="shared" si="55"/>
        <v>0</v>
      </c>
      <c r="BT62" s="2">
        <f t="shared" si="56"/>
        <v>0</v>
      </c>
      <c r="BU62" s="2">
        <f t="shared" si="57"/>
        <v>0.12659872505564065</v>
      </c>
      <c r="BV62" s="2">
        <f t="shared" si="58"/>
        <v>0</v>
      </c>
      <c r="BW62" s="2">
        <f t="shared" si="59"/>
        <v>0</v>
      </c>
      <c r="BX62" s="2">
        <f t="shared" si="60"/>
        <v>0.29629488842809515</v>
      </c>
      <c r="BY62" s="2">
        <f t="shared" si="61"/>
        <v>0</v>
      </c>
      <c r="BZ62" s="2">
        <f t="shared" si="62"/>
        <v>0.63568721517300408</v>
      </c>
      <c r="CA62" s="2">
        <f t="shared" si="63"/>
        <v>0</v>
      </c>
      <c r="CB62" s="2">
        <f t="shared" si="64"/>
        <v>0</v>
      </c>
      <c r="CC62" s="2">
        <f t="shared" si="65"/>
        <v>0</v>
      </c>
      <c r="CD62" s="2">
        <f t="shared" si="66"/>
        <v>0</v>
      </c>
      <c r="CE62" s="2">
        <f t="shared" si="67"/>
        <v>0.12659872505564065</v>
      </c>
      <c r="CF62" s="2">
        <f t="shared" si="68"/>
        <v>0</v>
      </c>
      <c r="CG62" s="2">
        <f t="shared" si="69"/>
        <v>0</v>
      </c>
      <c r="CH62" s="2">
        <f t="shared" si="70"/>
        <v>0.29629488842809515</v>
      </c>
      <c r="CI62" s="2">
        <f t="shared" si="71"/>
        <v>0</v>
      </c>
      <c r="CJ62" s="156">
        <f t="shared" si="72"/>
        <v>0.63568721517300408</v>
      </c>
      <c r="CK62">
        <f t="shared" si="73"/>
        <v>0</v>
      </c>
      <c r="CL62">
        <f t="shared" si="74"/>
        <v>0</v>
      </c>
      <c r="CM62">
        <f t="shared" si="75"/>
        <v>0</v>
      </c>
      <c r="CN62">
        <f t="shared" si="76"/>
        <v>0</v>
      </c>
      <c r="CO62">
        <f t="shared" si="77"/>
        <v>7.5959235033384392E-2</v>
      </c>
      <c r="CP62">
        <f t="shared" si="78"/>
        <v>0</v>
      </c>
      <c r="CQ62">
        <f t="shared" si="79"/>
        <v>0</v>
      </c>
      <c r="CR62">
        <f t="shared" si="80"/>
        <v>0.1777769330568571</v>
      </c>
      <c r="CS62">
        <f t="shared" si="81"/>
        <v>0</v>
      </c>
      <c r="CT62">
        <f t="shared" si="82"/>
        <v>0.38141232910380246</v>
      </c>
      <c r="CU62">
        <f t="shared" si="83"/>
        <v>0</v>
      </c>
      <c r="CV62">
        <f t="shared" si="84"/>
        <v>0</v>
      </c>
      <c r="CW62">
        <f t="shared" si="85"/>
        <v>0</v>
      </c>
      <c r="CX62">
        <f t="shared" si="86"/>
        <v>0</v>
      </c>
      <c r="CY62">
        <f t="shared" si="87"/>
        <v>7.5959235033384392E-2</v>
      </c>
      <c r="CZ62">
        <f t="shared" si="88"/>
        <v>0</v>
      </c>
      <c r="DA62">
        <f t="shared" si="89"/>
        <v>0</v>
      </c>
      <c r="DB62">
        <f t="shared" si="90"/>
        <v>0.1777769330568571</v>
      </c>
      <c r="DC62">
        <f t="shared" si="91"/>
        <v>0</v>
      </c>
      <c r="DD62">
        <f t="shared" si="92"/>
        <v>0.38141232910380246</v>
      </c>
      <c r="DE62">
        <f t="shared" si="93"/>
        <v>0</v>
      </c>
      <c r="DF62">
        <f t="shared" si="94"/>
        <v>0</v>
      </c>
      <c r="DG62">
        <f t="shared" si="95"/>
        <v>0</v>
      </c>
      <c r="DH62">
        <f t="shared" si="96"/>
        <v>0</v>
      </c>
      <c r="DI62">
        <f t="shared" si="97"/>
        <v>7.5959235033384392E-2</v>
      </c>
      <c r="DJ62">
        <f t="shared" si="98"/>
        <v>0</v>
      </c>
      <c r="DK62">
        <f t="shared" si="99"/>
        <v>0</v>
      </c>
      <c r="DL62">
        <f t="shared" si="100"/>
        <v>0.1777769330568571</v>
      </c>
      <c r="DM62">
        <f t="shared" si="101"/>
        <v>0</v>
      </c>
      <c r="DN62">
        <f t="shared" si="102"/>
        <v>0.38141232910380246</v>
      </c>
    </row>
    <row r="63" spans="1:118" x14ac:dyDescent="0.25">
      <c r="A63">
        <v>62</v>
      </c>
      <c r="B63" t="s">
        <v>7</v>
      </c>
      <c r="C63" t="s">
        <v>11</v>
      </c>
      <c r="D63">
        <v>130</v>
      </c>
      <c r="E63" t="s">
        <v>27</v>
      </c>
      <c r="F63">
        <v>3</v>
      </c>
      <c r="G63">
        <v>1628</v>
      </c>
      <c r="J63" s="77">
        <v>190</v>
      </c>
      <c r="K63" s="78" t="s">
        <v>67</v>
      </c>
      <c r="L63" s="34" t="s">
        <v>27</v>
      </c>
      <c r="M63" s="81">
        <f>f_values!G65</f>
        <v>0.20434782608695654</v>
      </c>
      <c r="N63" s="161">
        <f t="shared" si="134"/>
        <v>0</v>
      </c>
      <c r="O63" s="162">
        <f t="shared" si="133"/>
        <v>0</v>
      </c>
      <c r="P63" s="162">
        <f t="shared" si="133"/>
        <v>0</v>
      </c>
      <c r="Q63" s="162">
        <f t="shared" si="133"/>
        <v>0</v>
      </c>
      <c r="R63" s="163">
        <f t="shared" si="133"/>
        <v>49.04347826086957</v>
      </c>
      <c r="S63" s="161">
        <f t="shared" si="135"/>
        <v>0</v>
      </c>
      <c r="T63" s="162">
        <f t="shared" si="128"/>
        <v>0</v>
      </c>
      <c r="U63" s="162">
        <f t="shared" si="128"/>
        <v>28.608695652173914</v>
      </c>
      <c r="V63" s="162">
        <f t="shared" si="128"/>
        <v>29.42608695652174</v>
      </c>
      <c r="W63" s="163">
        <f t="shared" si="128"/>
        <v>69.886956521739137</v>
      </c>
      <c r="X63" s="106">
        <f>'Constraint 2'!AJ63</f>
        <v>4.3620288672400305</v>
      </c>
      <c r="Y63" s="106">
        <f>'Constraint 2'!AK63</f>
        <v>81.570639680217838</v>
      </c>
      <c r="Z63" s="164">
        <f>'Constraint 2'!AL63</f>
        <v>10.992382731727805</v>
      </c>
      <c r="AA63" s="35">
        <f>'Constraint 2'!AN63</f>
        <v>2.1810144336200152</v>
      </c>
      <c r="AB63" s="157">
        <f>'Constraint 2'!AP63</f>
        <v>1.3086086601720091</v>
      </c>
      <c r="AC63" s="155">
        <f t="shared" si="13"/>
        <v>0</v>
      </c>
      <c r="AD63" s="2">
        <f t="shared" si="14"/>
        <v>0</v>
      </c>
      <c r="AE63" s="2">
        <f t="shared" si="15"/>
        <v>0</v>
      </c>
      <c r="AF63" s="2">
        <f t="shared" si="16"/>
        <v>0</v>
      </c>
      <c r="AG63" s="2">
        <f t="shared" si="17"/>
        <v>3.011611707322686</v>
      </c>
      <c r="AH63" s="2">
        <f t="shared" si="18"/>
        <v>0</v>
      </c>
      <c r="AI63" s="2">
        <f t="shared" si="19"/>
        <v>0</v>
      </c>
      <c r="AJ63" s="2">
        <f t="shared" si="20"/>
        <v>1.7567734959382333</v>
      </c>
      <c r="AK63" s="2">
        <f t="shared" si="21"/>
        <v>1.8069670243936116</v>
      </c>
      <c r="AL63" s="2">
        <f t="shared" si="22"/>
        <v>4.2915466829348272</v>
      </c>
      <c r="AM63" s="2">
        <f t="shared" si="23"/>
        <v>0</v>
      </c>
      <c r="AN63" s="2">
        <f t="shared" si="24"/>
        <v>0</v>
      </c>
      <c r="AO63" s="2">
        <f t="shared" si="25"/>
        <v>0</v>
      </c>
      <c r="AP63" s="2">
        <f t="shared" si="26"/>
        <v>0</v>
      </c>
      <c r="AQ63" s="2">
        <f t="shared" si="27"/>
        <v>3.011611707322686</v>
      </c>
      <c r="AR63" s="2">
        <f t="shared" si="28"/>
        <v>0</v>
      </c>
      <c r="AS63" s="2">
        <f t="shared" si="29"/>
        <v>0</v>
      </c>
      <c r="AT63" s="2">
        <f t="shared" si="30"/>
        <v>1.7567734959382333</v>
      </c>
      <c r="AU63" s="2">
        <f t="shared" si="31"/>
        <v>1.8069670243936116</v>
      </c>
      <c r="AV63" s="2">
        <f t="shared" si="32"/>
        <v>4.2915466829348272</v>
      </c>
      <c r="AW63" s="2">
        <f t="shared" si="33"/>
        <v>0</v>
      </c>
      <c r="AX63" s="2">
        <f t="shared" si="34"/>
        <v>0</v>
      </c>
      <c r="AY63" s="2">
        <f t="shared" si="35"/>
        <v>0</v>
      </c>
      <c r="AZ63" s="2">
        <f t="shared" si="36"/>
        <v>0</v>
      </c>
      <c r="BA63" s="2">
        <f t="shared" si="37"/>
        <v>3.011611707322686</v>
      </c>
      <c r="BB63" s="2">
        <f t="shared" si="38"/>
        <v>0</v>
      </c>
      <c r="BC63" s="2">
        <f t="shared" si="39"/>
        <v>0</v>
      </c>
      <c r="BD63" s="2">
        <f t="shared" si="40"/>
        <v>1.7567734959382333</v>
      </c>
      <c r="BE63" s="2">
        <f t="shared" si="41"/>
        <v>1.8069670243936116</v>
      </c>
      <c r="BF63" s="156">
        <f t="shared" si="42"/>
        <v>4.2915466829348272</v>
      </c>
      <c r="BG63" s="155">
        <f t="shared" si="43"/>
        <v>0</v>
      </c>
      <c r="BH63" s="2">
        <f t="shared" si="44"/>
        <v>0</v>
      </c>
      <c r="BI63" s="2">
        <f t="shared" si="45"/>
        <v>0</v>
      </c>
      <c r="BJ63" s="2">
        <f t="shared" si="46"/>
        <v>0</v>
      </c>
      <c r="BK63" s="2">
        <f t="shared" si="47"/>
        <v>0.59753820099178501</v>
      </c>
      <c r="BL63" s="2">
        <f t="shared" si="48"/>
        <v>0</v>
      </c>
      <c r="BM63" s="2">
        <f t="shared" si="49"/>
        <v>0</v>
      </c>
      <c r="BN63" s="2">
        <f t="shared" si="50"/>
        <v>0.34856395057854117</v>
      </c>
      <c r="BO63" s="2">
        <f t="shared" si="51"/>
        <v>0.35852292059507096</v>
      </c>
      <c r="BP63" s="2">
        <f t="shared" si="52"/>
        <v>0.85149193641329346</v>
      </c>
      <c r="BQ63" s="2">
        <f t="shared" si="53"/>
        <v>0</v>
      </c>
      <c r="BR63" s="2">
        <f t="shared" si="54"/>
        <v>0</v>
      </c>
      <c r="BS63" s="2">
        <f t="shared" si="55"/>
        <v>0</v>
      </c>
      <c r="BT63" s="2">
        <f t="shared" si="56"/>
        <v>0</v>
      </c>
      <c r="BU63" s="2">
        <f t="shared" si="57"/>
        <v>0.59753820099178501</v>
      </c>
      <c r="BV63" s="2">
        <f t="shared" si="58"/>
        <v>0</v>
      </c>
      <c r="BW63" s="2">
        <f t="shared" si="59"/>
        <v>0</v>
      </c>
      <c r="BX63" s="2">
        <f t="shared" si="60"/>
        <v>0.34856395057854117</v>
      </c>
      <c r="BY63" s="2">
        <f t="shared" si="61"/>
        <v>0.35852292059507096</v>
      </c>
      <c r="BZ63" s="2">
        <f t="shared" si="62"/>
        <v>0.85149193641329346</v>
      </c>
      <c r="CA63" s="2">
        <f t="shared" si="63"/>
        <v>0</v>
      </c>
      <c r="CB63" s="2">
        <f t="shared" si="64"/>
        <v>0</v>
      </c>
      <c r="CC63" s="2">
        <f t="shared" si="65"/>
        <v>0</v>
      </c>
      <c r="CD63" s="2">
        <f t="shared" si="66"/>
        <v>0</v>
      </c>
      <c r="CE63" s="2">
        <f t="shared" si="67"/>
        <v>0.59753820099178501</v>
      </c>
      <c r="CF63" s="2">
        <f t="shared" si="68"/>
        <v>0</v>
      </c>
      <c r="CG63" s="2">
        <f t="shared" si="69"/>
        <v>0</v>
      </c>
      <c r="CH63" s="2">
        <f t="shared" si="70"/>
        <v>0.34856395057854117</v>
      </c>
      <c r="CI63" s="2">
        <f t="shared" si="71"/>
        <v>0.35852292059507096</v>
      </c>
      <c r="CJ63" s="156">
        <f t="shared" si="72"/>
        <v>0.85149193641329346</v>
      </c>
      <c r="CK63">
        <f t="shared" si="73"/>
        <v>0</v>
      </c>
      <c r="CL63">
        <f t="shared" si="74"/>
        <v>0</v>
      </c>
      <c r="CM63">
        <f t="shared" si="75"/>
        <v>0</v>
      </c>
      <c r="CN63">
        <f t="shared" si="76"/>
        <v>0</v>
      </c>
      <c r="CO63">
        <f t="shared" si="77"/>
        <v>0.35852292059507096</v>
      </c>
      <c r="CP63">
        <f t="shared" si="78"/>
        <v>0</v>
      </c>
      <c r="CQ63">
        <f t="shared" si="79"/>
        <v>0</v>
      </c>
      <c r="CR63">
        <f t="shared" si="80"/>
        <v>0.20913837034712471</v>
      </c>
      <c r="CS63">
        <f t="shared" si="81"/>
        <v>0.21511375235704255</v>
      </c>
      <c r="CT63">
        <f t="shared" si="82"/>
        <v>0.51089516184797612</v>
      </c>
      <c r="CU63">
        <f t="shared" si="83"/>
        <v>0</v>
      </c>
      <c r="CV63">
        <f t="shared" si="84"/>
        <v>0</v>
      </c>
      <c r="CW63">
        <f t="shared" si="85"/>
        <v>0</v>
      </c>
      <c r="CX63">
        <f t="shared" si="86"/>
        <v>0</v>
      </c>
      <c r="CY63">
        <f t="shared" si="87"/>
        <v>0.35852292059507096</v>
      </c>
      <c r="CZ63">
        <f t="shared" si="88"/>
        <v>0</v>
      </c>
      <c r="DA63">
        <f t="shared" si="89"/>
        <v>0</v>
      </c>
      <c r="DB63">
        <f t="shared" si="90"/>
        <v>0.20913837034712471</v>
      </c>
      <c r="DC63">
        <f t="shared" si="91"/>
        <v>0.21511375235704255</v>
      </c>
      <c r="DD63">
        <f t="shared" si="92"/>
        <v>0.51089516184797612</v>
      </c>
      <c r="DE63">
        <f t="shared" si="93"/>
        <v>0</v>
      </c>
      <c r="DF63">
        <f t="shared" si="94"/>
        <v>0</v>
      </c>
      <c r="DG63">
        <f t="shared" si="95"/>
        <v>0</v>
      </c>
      <c r="DH63">
        <f t="shared" si="96"/>
        <v>0</v>
      </c>
      <c r="DI63">
        <f t="shared" si="97"/>
        <v>0.35852292059507096</v>
      </c>
      <c r="DJ63">
        <f t="shared" si="98"/>
        <v>0</v>
      </c>
      <c r="DK63">
        <f t="shared" si="99"/>
        <v>0</v>
      </c>
      <c r="DL63">
        <f t="shared" si="100"/>
        <v>0.20913837034712471</v>
      </c>
      <c r="DM63">
        <f t="shared" si="101"/>
        <v>0.21511375235704255</v>
      </c>
      <c r="DN63">
        <f t="shared" si="102"/>
        <v>0.51089516184797612</v>
      </c>
    </row>
    <row r="64" spans="1:118" x14ac:dyDescent="0.25">
      <c r="A64">
        <v>63</v>
      </c>
      <c r="B64" t="s">
        <v>7</v>
      </c>
      <c r="C64" t="s">
        <v>11</v>
      </c>
      <c r="D64">
        <v>130</v>
      </c>
      <c r="E64" t="s">
        <v>28</v>
      </c>
      <c r="F64">
        <v>2</v>
      </c>
      <c r="G64">
        <v>668</v>
      </c>
      <c r="J64" s="77">
        <v>190</v>
      </c>
      <c r="K64" s="78" t="s">
        <v>69</v>
      </c>
      <c r="L64" s="34" t="s">
        <v>28</v>
      </c>
      <c r="M64" s="81">
        <f>f_values!G66</f>
        <v>0.25672454885938034</v>
      </c>
      <c r="N64" s="161">
        <f t="shared" si="134"/>
        <v>0</v>
      </c>
      <c r="O64" s="162">
        <f t="shared" si="133"/>
        <v>0</v>
      </c>
      <c r="P64" s="162">
        <f t="shared" si="133"/>
        <v>0</v>
      </c>
      <c r="Q64" s="162">
        <f t="shared" si="133"/>
        <v>0</v>
      </c>
      <c r="R64" s="163">
        <f t="shared" si="133"/>
        <v>55.709227102485535</v>
      </c>
      <c r="S64" s="161">
        <f t="shared" si="135"/>
        <v>0</v>
      </c>
      <c r="T64" s="162">
        <f t="shared" si="128"/>
        <v>0</v>
      </c>
      <c r="U64" s="162">
        <f t="shared" si="128"/>
        <v>72.653047327204632</v>
      </c>
      <c r="V64" s="162">
        <f t="shared" si="128"/>
        <v>0</v>
      </c>
      <c r="W64" s="163">
        <f t="shared" si="128"/>
        <v>130.15934627170583</v>
      </c>
      <c r="X64" s="106">
        <f>'Constraint 2'!AJ64</f>
        <v>7.6341244437090623</v>
      </c>
      <c r="Y64" s="106">
        <f>'Constraint 2'!AK64</f>
        <v>72.70985133420163</v>
      </c>
      <c r="Z64" s="164">
        <f>'Constraint 2'!AL64</f>
        <v>12.233166021831053</v>
      </c>
      <c r="AA64" s="35">
        <f>'Constraint 2'!AN64</f>
        <v>3.8170622218545311</v>
      </c>
      <c r="AB64" s="157">
        <f>'Constraint 2'!AP64</f>
        <v>2.2902373331127186</v>
      </c>
      <c r="AC64" s="155">
        <f t="shared" si="13"/>
        <v>0</v>
      </c>
      <c r="AD64" s="2">
        <f t="shared" si="14"/>
        <v>0</v>
      </c>
      <c r="AE64" s="2">
        <f t="shared" si="15"/>
        <v>0</v>
      </c>
      <c r="AF64" s="2">
        <f t="shared" si="16"/>
        <v>0</v>
      </c>
      <c r="AG64" s="2">
        <f t="shared" si="17"/>
        <v>3.0303619026681945</v>
      </c>
      <c r="AH64" s="2">
        <f t="shared" si="18"/>
        <v>0</v>
      </c>
      <c r="AI64" s="2">
        <f t="shared" si="19"/>
        <v>0</v>
      </c>
      <c r="AJ64" s="2">
        <f t="shared" si="20"/>
        <v>3.9520387947239586</v>
      </c>
      <c r="AK64" s="2">
        <f t="shared" si="21"/>
        <v>0</v>
      </c>
      <c r="AL64" s="2">
        <f t="shared" si="22"/>
        <v>7.0801543071556425</v>
      </c>
      <c r="AM64" s="2">
        <f t="shared" si="23"/>
        <v>0</v>
      </c>
      <c r="AN64" s="2">
        <f t="shared" si="24"/>
        <v>0</v>
      </c>
      <c r="AO64" s="2">
        <f t="shared" si="25"/>
        <v>0</v>
      </c>
      <c r="AP64" s="2">
        <f t="shared" si="26"/>
        <v>0</v>
      </c>
      <c r="AQ64" s="2">
        <f t="shared" si="27"/>
        <v>3.0303619026681945</v>
      </c>
      <c r="AR64" s="2">
        <f t="shared" si="28"/>
        <v>0</v>
      </c>
      <c r="AS64" s="2">
        <f t="shared" si="29"/>
        <v>0</v>
      </c>
      <c r="AT64" s="2">
        <f t="shared" si="30"/>
        <v>3.9520387947239586</v>
      </c>
      <c r="AU64" s="2">
        <f t="shared" si="31"/>
        <v>0</v>
      </c>
      <c r="AV64" s="2">
        <f t="shared" si="32"/>
        <v>7.0801543071556425</v>
      </c>
      <c r="AW64" s="2">
        <f t="shared" si="33"/>
        <v>0</v>
      </c>
      <c r="AX64" s="2">
        <f t="shared" si="34"/>
        <v>0</v>
      </c>
      <c r="AY64" s="2">
        <f t="shared" si="35"/>
        <v>0</v>
      </c>
      <c r="AZ64" s="2">
        <f t="shared" si="36"/>
        <v>0</v>
      </c>
      <c r="BA64" s="2">
        <f t="shared" si="37"/>
        <v>3.0303619026681945</v>
      </c>
      <c r="BB64" s="2">
        <f t="shared" si="38"/>
        <v>0</v>
      </c>
      <c r="BC64" s="2">
        <f t="shared" si="39"/>
        <v>0</v>
      </c>
      <c r="BD64" s="2">
        <f t="shared" si="40"/>
        <v>3.9520387947239586</v>
      </c>
      <c r="BE64" s="2">
        <f t="shared" si="41"/>
        <v>0</v>
      </c>
      <c r="BF64" s="156">
        <f t="shared" si="42"/>
        <v>7.0801543071556425</v>
      </c>
      <c r="BG64" s="155">
        <f t="shared" si="43"/>
        <v>0</v>
      </c>
      <c r="BH64" s="2">
        <f t="shared" si="44"/>
        <v>0</v>
      </c>
      <c r="BI64" s="2">
        <f t="shared" si="45"/>
        <v>0</v>
      </c>
      <c r="BJ64" s="2">
        <f t="shared" si="46"/>
        <v>0</v>
      </c>
      <c r="BK64" s="2">
        <f t="shared" si="47"/>
        <v>0.94555080153245796</v>
      </c>
      <c r="BL64" s="2">
        <f t="shared" si="48"/>
        <v>0</v>
      </c>
      <c r="BM64" s="2">
        <f t="shared" si="49"/>
        <v>0</v>
      </c>
      <c r="BN64" s="2">
        <f t="shared" si="50"/>
        <v>1.233137681261224</v>
      </c>
      <c r="BO64" s="2">
        <f t="shared" si="51"/>
        <v>0</v>
      </c>
      <c r="BP64" s="2">
        <f t="shared" si="52"/>
        <v>2.2091901215527936</v>
      </c>
      <c r="BQ64" s="2">
        <f t="shared" si="53"/>
        <v>0</v>
      </c>
      <c r="BR64" s="2">
        <f t="shared" si="54"/>
        <v>0</v>
      </c>
      <c r="BS64" s="2">
        <f t="shared" si="55"/>
        <v>0</v>
      </c>
      <c r="BT64" s="2">
        <f t="shared" si="56"/>
        <v>0</v>
      </c>
      <c r="BU64" s="2">
        <f t="shared" si="57"/>
        <v>0.94555080153245796</v>
      </c>
      <c r="BV64" s="2">
        <f t="shared" si="58"/>
        <v>0</v>
      </c>
      <c r="BW64" s="2">
        <f t="shared" si="59"/>
        <v>0</v>
      </c>
      <c r="BX64" s="2">
        <f t="shared" si="60"/>
        <v>1.233137681261224</v>
      </c>
      <c r="BY64" s="2">
        <f t="shared" si="61"/>
        <v>0</v>
      </c>
      <c r="BZ64" s="2">
        <f t="shared" si="62"/>
        <v>2.2091901215527936</v>
      </c>
      <c r="CA64" s="2">
        <f t="shared" si="63"/>
        <v>0</v>
      </c>
      <c r="CB64" s="2">
        <f t="shared" si="64"/>
        <v>0</v>
      </c>
      <c r="CC64" s="2">
        <f t="shared" si="65"/>
        <v>0</v>
      </c>
      <c r="CD64" s="2">
        <f t="shared" si="66"/>
        <v>0</v>
      </c>
      <c r="CE64" s="2">
        <f t="shared" si="67"/>
        <v>0.94555080153245796</v>
      </c>
      <c r="CF64" s="2">
        <f t="shared" si="68"/>
        <v>0</v>
      </c>
      <c r="CG64" s="2">
        <f t="shared" si="69"/>
        <v>0</v>
      </c>
      <c r="CH64" s="2">
        <f t="shared" si="70"/>
        <v>1.233137681261224</v>
      </c>
      <c r="CI64" s="2">
        <f t="shared" si="71"/>
        <v>0</v>
      </c>
      <c r="CJ64" s="156">
        <f t="shared" si="72"/>
        <v>2.2091901215527936</v>
      </c>
      <c r="CK64">
        <f t="shared" si="73"/>
        <v>0</v>
      </c>
      <c r="CL64">
        <f t="shared" si="74"/>
        <v>0</v>
      </c>
      <c r="CM64">
        <f t="shared" si="75"/>
        <v>0</v>
      </c>
      <c r="CN64">
        <f t="shared" si="76"/>
        <v>0</v>
      </c>
      <c r="CO64">
        <f t="shared" si="77"/>
        <v>0.5673304809194748</v>
      </c>
      <c r="CP64">
        <f t="shared" si="78"/>
        <v>0</v>
      </c>
      <c r="CQ64">
        <f t="shared" si="79"/>
        <v>0</v>
      </c>
      <c r="CR64">
        <f t="shared" si="80"/>
        <v>0.73988260875673439</v>
      </c>
      <c r="CS64">
        <f t="shared" si="81"/>
        <v>0</v>
      </c>
      <c r="CT64">
        <f t="shared" si="82"/>
        <v>1.3255140729316761</v>
      </c>
      <c r="CU64">
        <f t="shared" si="83"/>
        <v>0</v>
      </c>
      <c r="CV64">
        <f t="shared" si="84"/>
        <v>0</v>
      </c>
      <c r="CW64">
        <f t="shared" si="85"/>
        <v>0</v>
      </c>
      <c r="CX64">
        <f t="shared" si="86"/>
        <v>0</v>
      </c>
      <c r="CY64">
        <f t="shared" si="87"/>
        <v>0.5673304809194748</v>
      </c>
      <c r="CZ64">
        <f t="shared" si="88"/>
        <v>0</v>
      </c>
      <c r="DA64">
        <f t="shared" si="89"/>
        <v>0</v>
      </c>
      <c r="DB64">
        <f t="shared" si="90"/>
        <v>0.73988260875673439</v>
      </c>
      <c r="DC64">
        <f t="shared" si="91"/>
        <v>0</v>
      </c>
      <c r="DD64">
        <f t="shared" si="92"/>
        <v>1.3255140729316761</v>
      </c>
      <c r="DE64">
        <f t="shared" si="93"/>
        <v>0</v>
      </c>
      <c r="DF64">
        <f t="shared" si="94"/>
        <v>0</v>
      </c>
      <c r="DG64">
        <f t="shared" si="95"/>
        <v>0</v>
      </c>
      <c r="DH64">
        <f t="shared" si="96"/>
        <v>0</v>
      </c>
      <c r="DI64">
        <f t="shared" si="97"/>
        <v>0.5673304809194748</v>
      </c>
      <c r="DJ64">
        <f t="shared" si="98"/>
        <v>0</v>
      </c>
      <c r="DK64">
        <f t="shared" si="99"/>
        <v>0</v>
      </c>
      <c r="DL64">
        <f t="shared" si="100"/>
        <v>0.73988260875673439</v>
      </c>
      <c r="DM64">
        <f t="shared" si="101"/>
        <v>0</v>
      </c>
      <c r="DN64">
        <f t="shared" si="102"/>
        <v>1.3255140729316761</v>
      </c>
    </row>
    <row r="65" spans="1:118" x14ac:dyDescent="0.25">
      <c r="A65">
        <v>64</v>
      </c>
      <c r="B65" t="s">
        <v>7</v>
      </c>
      <c r="C65" t="s">
        <v>11</v>
      </c>
      <c r="D65">
        <v>130</v>
      </c>
      <c r="E65" t="s">
        <v>29</v>
      </c>
      <c r="F65">
        <v>17</v>
      </c>
      <c r="G65">
        <v>1770</v>
      </c>
      <c r="J65" s="77">
        <v>190</v>
      </c>
      <c r="K65" s="78" t="s">
        <v>71</v>
      </c>
      <c r="L65" s="34" t="s">
        <v>29</v>
      </c>
      <c r="M65" s="81">
        <f>f_values!G67</f>
        <v>0.20341880341880342</v>
      </c>
      <c r="N65" s="161">
        <f t="shared" si="134"/>
        <v>0</v>
      </c>
      <c r="O65" s="162">
        <f t="shared" si="133"/>
        <v>0</v>
      </c>
      <c r="P65" s="162">
        <f t="shared" si="133"/>
        <v>16.680341880341881</v>
      </c>
      <c r="Q65" s="162">
        <f t="shared" si="133"/>
        <v>6.1025641025641022</v>
      </c>
      <c r="R65" s="163">
        <f t="shared" si="133"/>
        <v>66.517948717948713</v>
      </c>
      <c r="S65" s="161">
        <f t="shared" si="135"/>
        <v>37.022222222222219</v>
      </c>
      <c r="T65" s="162">
        <f t="shared" si="135"/>
        <v>0</v>
      </c>
      <c r="U65" s="162">
        <f t="shared" si="135"/>
        <v>21.562393162393164</v>
      </c>
      <c r="V65" s="162">
        <f t="shared" si="135"/>
        <v>0</v>
      </c>
      <c r="W65" s="163">
        <f t="shared" si="135"/>
        <v>98.658119658119659</v>
      </c>
      <c r="X65" s="106">
        <f>'Constraint 2'!AJ65</f>
        <v>3.0996036983442026</v>
      </c>
      <c r="Y65" s="106">
        <f>'Constraint 2'!AK65</f>
        <v>57.717817913145126</v>
      </c>
      <c r="Z65" s="164">
        <f>'Constraint 2'!AL65</f>
        <v>7.7865241952382451</v>
      </c>
      <c r="AA65" s="35">
        <f>'Constraint 2'!AN65</f>
        <v>1.5498018491721013</v>
      </c>
      <c r="AB65" s="157">
        <f>'Constraint 2'!AP65</f>
        <v>0.92988110950326075</v>
      </c>
      <c r="AC65" s="155">
        <f t="shared" si="13"/>
        <v>0</v>
      </c>
      <c r="AD65" s="2">
        <f t="shared" si="14"/>
        <v>0</v>
      </c>
      <c r="AE65" s="2">
        <f t="shared" si="15"/>
        <v>0.72887555252230152</v>
      </c>
      <c r="AF65" s="2">
        <f t="shared" si="16"/>
        <v>0.26666178750815905</v>
      </c>
      <c r="AG65" s="2">
        <f t="shared" si="17"/>
        <v>2.9066134838389339</v>
      </c>
      <c r="AH65" s="2">
        <f t="shared" si="18"/>
        <v>1.6177481775494982</v>
      </c>
      <c r="AI65" s="2">
        <f t="shared" si="19"/>
        <v>0</v>
      </c>
      <c r="AJ65" s="2">
        <f t="shared" si="20"/>
        <v>0.94220498252882867</v>
      </c>
      <c r="AK65" s="2">
        <f t="shared" si="21"/>
        <v>0</v>
      </c>
      <c r="AL65" s="2">
        <f t="shared" si="22"/>
        <v>4.3110322313819056</v>
      </c>
      <c r="AM65" s="2">
        <f t="shared" si="23"/>
        <v>0</v>
      </c>
      <c r="AN65" s="2">
        <f t="shared" si="24"/>
        <v>0</v>
      </c>
      <c r="AO65" s="2">
        <f t="shared" si="25"/>
        <v>0.72887555252230152</v>
      </c>
      <c r="AP65" s="2">
        <f t="shared" si="26"/>
        <v>0.26666178750815905</v>
      </c>
      <c r="AQ65" s="2">
        <f t="shared" si="27"/>
        <v>2.9066134838389339</v>
      </c>
      <c r="AR65" s="2">
        <f t="shared" si="28"/>
        <v>1.6177481775494982</v>
      </c>
      <c r="AS65" s="2">
        <f t="shared" si="29"/>
        <v>0</v>
      </c>
      <c r="AT65" s="2">
        <f t="shared" si="30"/>
        <v>0.94220498252882867</v>
      </c>
      <c r="AU65" s="2">
        <f t="shared" si="31"/>
        <v>0</v>
      </c>
      <c r="AV65" s="2">
        <f t="shared" si="32"/>
        <v>4.3110322313819056</v>
      </c>
      <c r="AW65" s="2">
        <f t="shared" si="33"/>
        <v>0</v>
      </c>
      <c r="AX65" s="2">
        <f t="shared" si="34"/>
        <v>0</v>
      </c>
      <c r="AY65" s="2">
        <f t="shared" si="35"/>
        <v>0.72887555252230152</v>
      </c>
      <c r="AZ65" s="2">
        <f t="shared" si="36"/>
        <v>0.26666178750815905</v>
      </c>
      <c r="BA65" s="2">
        <f t="shared" si="37"/>
        <v>2.9066134838389339</v>
      </c>
      <c r="BB65" s="2">
        <f t="shared" si="38"/>
        <v>1.6177481775494982</v>
      </c>
      <c r="BC65" s="2">
        <f t="shared" si="39"/>
        <v>0</v>
      </c>
      <c r="BD65" s="2">
        <f t="shared" si="40"/>
        <v>0.94220498252882867</v>
      </c>
      <c r="BE65" s="2">
        <f t="shared" si="41"/>
        <v>0</v>
      </c>
      <c r="BF65" s="156">
        <f t="shared" si="42"/>
        <v>4.3110322313819056</v>
      </c>
      <c r="BG65" s="155">
        <f t="shared" si="43"/>
        <v>0</v>
      </c>
      <c r="BH65" s="2">
        <f t="shared" si="44"/>
        <v>0</v>
      </c>
      <c r="BI65" s="2">
        <f t="shared" si="45"/>
        <v>0.14507277583574466</v>
      </c>
      <c r="BJ65" s="2">
        <f t="shared" si="46"/>
        <v>5.3075405793565109E-2</v>
      </c>
      <c r="BK65" s="2">
        <f t="shared" si="47"/>
        <v>0.57852192314985962</v>
      </c>
      <c r="BL65" s="2">
        <f t="shared" si="48"/>
        <v>0.32199079514762829</v>
      </c>
      <c r="BM65" s="2">
        <f t="shared" si="49"/>
        <v>0</v>
      </c>
      <c r="BN65" s="2">
        <f t="shared" si="50"/>
        <v>0.18753310047059674</v>
      </c>
      <c r="BO65" s="2">
        <f t="shared" si="51"/>
        <v>0</v>
      </c>
      <c r="BP65" s="2">
        <f t="shared" si="52"/>
        <v>0.85805239366263597</v>
      </c>
      <c r="BQ65" s="2">
        <f t="shared" si="53"/>
        <v>0</v>
      </c>
      <c r="BR65" s="2">
        <f t="shared" si="54"/>
        <v>0</v>
      </c>
      <c r="BS65" s="2">
        <f t="shared" si="55"/>
        <v>0.14507277583574466</v>
      </c>
      <c r="BT65" s="2">
        <f t="shared" si="56"/>
        <v>5.3075405793565109E-2</v>
      </c>
      <c r="BU65" s="2">
        <f t="shared" si="57"/>
        <v>0.57852192314985962</v>
      </c>
      <c r="BV65" s="2">
        <f t="shared" si="58"/>
        <v>0.32199079514762829</v>
      </c>
      <c r="BW65" s="2">
        <f t="shared" si="59"/>
        <v>0</v>
      </c>
      <c r="BX65" s="2">
        <f t="shared" si="60"/>
        <v>0.18753310047059674</v>
      </c>
      <c r="BY65" s="2">
        <f t="shared" si="61"/>
        <v>0</v>
      </c>
      <c r="BZ65" s="2">
        <f t="shared" si="62"/>
        <v>0.85805239366263597</v>
      </c>
      <c r="CA65" s="2">
        <f t="shared" si="63"/>
        <v>0</v>
      </c>
      <c r="CB65" s="2">
        <f t="shared" si="64"/>
        <v>0</v>
      </c>
      <c r="CC65" s="2">
        <f t="shared" si="65"/>
        <v>0.14507277583574466</v>
      </c>
      <c r="CD65" s="2">
        <f t="shared" si="66"/>
        <v>5.3075405793565109E-2</v>
      </c>
      <c r="CE65" s="2">
        <f t="shared" si="67"/>
        <v>0.57852192314985962</v>
      </c>
      <c r="CF65" s="2">
        <f t="shared" si="68"/>
        <v>0.32199079514762829</v>
      </c>
      <c r="CG65" s="2">
        <f t="shared" si="69"/>
        <v>0</v>
      </c>
      <c r="CH65" s="2">
        <f t="shared" si="70"/>
        <v>0.18753310047059674</v>
      </c>
      <c r="CI65" s="2">
        <f t="shared" si="71"/>
        <v>0</v>
      </c>
      <c r="CJ65" s="156">
        <f t="shared" si="72"/>
        <v>0.85805239366263597</v>
      </c>
      <c r="CK65">
        <f t="shared" si="73"/>
        <v>0</v>
      </c>
      <c r="CL65">
        <f t="shared" si="74"/>
        <v>0</v>
      </c>
      <c r="CM65">
        <f t="shared" si="75"/>
        <v>8.7043665501446793E-2</v>
      </c>
      <c r="CN65">
        <f t="shared" si="76"/>
        <v>3.1845243476139068E-2</v>
      </c>
      <c r="CO65">
        <f t="shared" si="77"/>
        <v>0.34711315388991582</v>
      </c>
      <c r="CP65">
        <f t="shared" si="78"/>
        <v>0.19319447708857698</v>
      </c>
      <c r="CQ65">
        <f t="shared" si="79"/>
        <v>0</v>
      </c>
      <c r="CR65">
        <f t="shared" si="80"/>
        <v>0.11251986028235804</v>
      </c>
      <c r="CS65">
        <f t="shared" si="81"/>
        <v>0</v>
      </c>
      <c r="CT65">
        <f t="shared" si="82"/>
        <v>0.51483143619758154</v>
      </c>
      <c r="CU65">
        <f t="shared" si="83"/>
        <v>0</v>
      </c>
      <c r="CV65">
        <f t="shared" si="84"/>
        <v>0</v>
      </c>
      <c r="CW65">
        <f t="shared" si="85"/>
        <v>8.7043665501446793E-2</v>
      </c>
      <c r="CX65">
        <f t="shared" si="86"/>
        <v>3.1845243476139068E-2</v>
      </c>
      <c r="CY65">
        <f t="shared" si="87"/>
        <v>0.34711315388991582</v>
      </c>
      <c r="CZ65">
        <f t="shared" si="88"/>
        <v>0.19319447708857698</v>
      </c>
      <c r="DA65">
        <f t="shared" si="89"/>
        <v>0</v>
      </c>
      <c r="DB65">
        <f t="shared" si="90"/>
        <v>0.11251986028235804</v>
      </c>
      <c r="DC65">
        <f t="shared" si="91"/>
        <v>0</v>
      </c>
      <c r="DD65">
        <f t="shared" si="92"/>
        <v>0.51483143619758154</v>
      </c>
      <c r="DE65">
        <f t="shared" si="93"/>
        <v>0</v>
      </c>
      <c r="DF65">
        <f t="shared" si="94"/>
        <v>0</v>
      </c>
      <c r="DG65">
        <f t="shared" si="95"/>
        <v>8.7043665501446793E-2</v>
      </c>
      <c r="DH65">
        <f t="shared" si="96"/>
        <v>3.1845243476139068E-2</v>
      </c>
      <c r="DI65">
        <f t="shared" si="97"/>
        <v>0.34711315388991582</v>
      </c>
      <c r="DJ65">
        <f t="shared" si="98"/>
        <v>0.19319447708857698</v>
      </c>
      <c r="DK65">
        <f t="shared" si="99"/>
        <v>0</v>
      </c>
      <c r="DL65">
        <f t="shared" si="100"/>
        <v>0.11251986028235804</v>
      </c>
      <c r="DM65">
        <f t="shared" si="101"/>
        <v>0</v>
      </c>
      <c r="DN65">
        <f t="shared" si="102"/>
        <v>0.51483143619758154</v>
      </c>
    </row>
    <row r="66" spans="1:118" x14ac:dyDescent="0.25">
      <c r="A66">
        <v>65</v>
      </c>
      <c r="B66" t="s">
        <v>7</v>
      </c>
      <c r="C66" t="s">
        <v>11</v>
      </c>
      <c r="D66">
        <v>130</v>
      </c>
      <c r="E66" t="s">
        <v>345</v>
      </c>
      <c r="F66">
        <v>48</v>
      </c>
      <c r="G66">
        <v>4379</v>
      </c>
      <c r="J66" s="77">
        <v>190</v>
      </c>
      <c r="K66" s="78" t="s">
        <v>73</v>
      </c>
      <c r="L66" s="34" t="s">
        <v>30</v>
      </c>
      <c r="M66" s="81">
        <f>f_values!G68</f>
        <v>0.20984455958549222</v>
      </c>
      <c r="N66" s="161">
        <f>(SUMIFS($G$2:$G$842,$D$2:$D$842,$J66,$E$2:$E$842,"2007-2008",$C$2:$C$842,N$3,$B$2:$B$842,"DKE")+SUMIFS($G$2:$G$842,$D$2:$D$842,$J66,$E$2:$E$842,"after 2009",$C$2:$C$842,N$3,$B$2:$B$842,"DKE"))*$M66</f>
        <v>932.75906735751289</v>
      </c>
      <c r="O66" s="162">
        <f t="shared" ref="O66:R66" si="136">(SUMIFS($G$2:$G$842,$D$2:$D$842,$J66,$E$2:$E$842,"2007-2008",$C$2:$C$842,O$3,$B$2:$B$842,"DKE")+SUMIFS($G$2:$G$842,$D$2:$D$842,$J66,$E$2:$E$842,"after 2009",$C$2:$C$842,O$3,$B$2:$B$842,"DKE"))*$M66</f>
        <v>5.6658031088082899</v>
      </c>
      <c r="P66" s="162">
        <f t="shared" si="136"/>
        <v>18.8860103626943</v>
      </c>
      <c r="Q66" s="162">
        <f t="shared" si="136"/>
        <v>48.893782383419691</v>
      </c>
      <c r="R66" s="163">
        <f t="shared" si="136"/>
        <v>78.481865284974091</v>
      </c>
      <c r="S66" s="161">
        <f>(SUMIFS($G$2:$G$842,$D$2:$D$842,$J66,$E$2:$E$842,"2007-2008",$C$2:$C$842,S$3,$B$2:$B$842,"DKW")+SUMIFS($G$2:$G$842,$D$2:$D$842,$J66,$E$2:$E$842,"after 2009",$C$2:$C$842,S$3,$B$2:$B$842,"DKW"))*$M66</f>
        <v>13.220207253886009</v>
      </c>
      <c r="T66" s="162">
        <f t="shared" ref="T66:W66" si="137">(SUMIFS($G$2:$G$842,$D$2:$D$842,$J66,$E$2:$E$842,"2007-2008",$C$2:$C$842,T$3,$B$2:$B$842,"DKW")+SUMIFS($G$2:$G$842,$D$2:$D$842,$J66,$E$2:$E$842,"after 2009",$C$2:$C$842,T$3,$B$2:$B$842,"DKW"))*$M66</f>
        <v>5.2461139896373057</v>
      </c>
      <c r="U66" s="162">
        <f t="shared" si="137"/>
        <v>264.40414507772022</v>
      </c>
      <c r="V66" s="162">
        <f t="shared" si="137"/>
        <v>22.663212435233159</v>
      </c>
      <c r="W66" s="163">
        <f t="shared" si="137"/>
        <v>220.96632124352331</v>
      </c>
      <c r="X66" s="106">
        <f>'Constraint 2'!AJ66</f>
        <v>2.232070662668475</v>
      </c>
      <c r="Y66" s="106">
        <f>'Constraint 2'!AK66</f>
        <v>35.013792812464459</v>
      </c>
      <c r="Z66" s="164">
        <f>'Constraint 2'!AL66</f>
        <v>4.9522252119809549</v>
      </c>
      <c r="AA66" s="35">
        <f>'Constraint 2'!AN66</f>
        <v>1.1160353313342375</v>
      </c>
      <c r="AB66" s="157">
        <f>'Constraint 2'!AP66</f>
        <v>0.66962119880054249</v>
      </c>
      <c r="AC66" s="155">
        <f t="shared" si="13"/>
        <v>25.128585693213861</v>
      </c>
      <c r="AD66" s="2">
        <f t="shared" si="14"/>
        <v>0.15263707845146779</v>
      </c>
      <c r="AE66" s="2">
        <f t="shared" si="15"/>
        <v>0.50879026150489259</v>
      </c>
      <c r="AF66" s="2">
        <f t="shared" si="16"/>
        <v>1.3172014547848887</v>
      </c>
      <c r="AG66" s="2">
        <f t="shared" si="17"/>
        <v>2.1143061978092201</v>
      </c>
      <c r="AH66" s="2">
        <f t="shared" si="18"/>
        <v>0.3561531830534248</v>
      </c>
      <c r="AI66" s="2">
        <f t="shared" si="19"/>
        <v>0.1413306281958035</v>
      </c>
      <c r="AJ66" s="2">
        <f t="shared" si="20"/>
        <v>7.1230636610684961</v>
      </c>
      <c r="AK66" s="2">
        <f t="shared" si="21"/>
        <v>0.61054831380587116</v>
      </c>
      <c r="AL66" s="2">
        <f t="shared" si="22"/>
        <v>5.9528460596072437</v>
      </c>
      <c r="AM66" s="2">
        <f t="shared" si="23"/>
        <v>25.128585693213861</v>
      </c>
      <c r="AN66" s="2">
        <f t="shared" si="24"/>
        <v>0.15263707845146779</v>
      </c>
      <c r="AO66" s="2">
        <f t="shared" si="25"/>
        <v>0.50879026150489259</v>
      </c>
      <c r="AP66" s="2">
        <f t="shared" si="26"/>
        <v>1.3172014547848887</v>
      </c>
      <c r="AQ66" s="2">
        <f t="shared" si="27"/>
        <v>2.1143061978092201</v>
      </c>
      <c r="AR66" s="2">
        <f t="shared" si="28"/>
        <v>0.3561531830534248</v>
      </c>
      <c r="AS66" s="2">
        <f t="shared" si="29"/>
        <v>0.1413306281958035</v>
      </c>
      <c r="AT66" s="2">
        <f t="shared" si="30"/>
        <v>7.1230636610684961</v>
      </c>
      <c r="AU66" s="2">
        <f t="shared" si="31"/>
        <v>0.61054831380587116</v>
      </c>
      <c r="AV66" s="2">
        <f t="shared" si="32"/>
        <v>5.9528460596072437</v>
      </c>
      <c r="AW66" s="2">
        <f t="shared" si="33"/>
        <v>25.128585693213861</v>
      </c>
      <c r="AX66" s="2">
        <f t="shared" si="34"/>
        <v>0.15263707845146779</v>
      </c>
      <c r="AY66" s="2">
        <f t="shared" si="35"/>
        <v>0.50879026150489259</v>
      </c>
      <c r="AZ66" s="2">
        <f t="shared" si="36"/>
        <v>1.3172014547848887</v>
      </c>
      <c r="BA66" s="2">
        <f t="shared" si="37"/>
        <v>2.1143061978092201</v>
      </c>
      <c r="BB66" s="2">
        <f t="shared" si="38"/>
        <v>0.3561531830534248</v>
      </c>
      <c r="BC66" s="2">
        <f t="shared" si="39"/>
        <v>0.1413306281958035</v>
      </c>
      <c r="BD66" s="2">
        <f t="shared" si="40"/>
        <v>7.1230636610684961</v>
      </c>
      <c r="BE66" s="2">
        <f t="shared" si="41"/>
        <v>0.61054831380587116</v>
      </c>
      <c r="BF66" s="156">
        <f t="shared" si="42"/>
        <v>5.9528460596072437</v>
      </c>
      <c r="BG66" s="155">
        <f t="shared" si="43"/>
        <v>5.6629874974665357</v>
      </c>
      <c r="BH66" s="2">
        <f t="shared" si="44"/>
        <v>3.4398349253452525E-2</v>
      </c>
      <c r="BI66" s="2">
        <f t="shared" si="45"/>
        <v>0.11466116417817507</v>
      </c>
      <c r="BJ66" s="2">
        <f t="shared" si="46"/>
        <v>0.29684501392794216</v>
      </c>
      <c r="BK66" s="2">
        <f t="shared" si="47"/>
        <v>0.47648083780708311</v>
      </c>
      <c r="BL66" s="2">
        <f t="shared" si="48"/>
        <v>8.026281492472255E-2</v>
      </c>
      <c r="BM66" s="2">
        <f t="shared" si="49"/>
        <v>3.1850323382826409E-2</v>
      </c>
      <c r="BN66" s="2">
        <f t="shared" si="50"/>
        <v>1.6052562984944512</v>
      </c>
      <c r="BO66" s="2">
        <f t="shared" si="51"/>
        <v>0.1375933970138101</v>
      </c>
      <c r="BP66" s="2">
        <f t="shared" si="52"/>
        <v>1.3415356208846483</v>
      </c>
      <c r="BQ66" s="2">
        <f t="shared" si="53"/>
        <v>5.6629874974665357</v>
      </c>
      <c r="BR66" s="2">
        <f t="shared" si="54"/>
        <v>3.4398349253452525E-2</v>
      </c>
      <c r="BS66" s="2">
        <f t="shared" si="55"/>
        <v>0.11466116417817507</v>
      </c>
      <c r="BT66" s="2">
        <f t="shared" si="56"/>
        <v>0.29684501392794216</v>
      </c>
      <c r="BU66" s="2">
        <f t="shared" si="57"/>
        <v>0.47648083780708311</v>
      </c>
      <c r="BV66" s="2">
        <f t="shared" si="58"/>
        <v>8.026281492472255E-2</v>
      </c>
      <c r="BW66" s="2">
        <f t="shared" si="59"/>
        <v>3.1850323382826409E-2</v>
      </c>
      <c r="BX66" s="2">
        <f t="shared" si="60"/>
        <v>1.6052562984944512</v>
      </c>
      <c r="BY66" s="2">
        <f t="shared" si="61"/>
        <v>0.1375933970138101</v>
      </c>
      <c r="BZ66" s="2">
        <f t="shared" si="62"/>
        <v>1.3415356208846483</v>
      </c>
      <c r="CA66" s="2">
        <f t="shared" si="63"/>
        <v>5.6629874974665357</v>
      </c>
      <c r="CB66" s="2">
        <f t="shared" si="64"/>
        <v>3.4398349253452525E-2</v>
      </c>
      <c r="CC66" s="2">
        <f t="shared" si="65"/>
        <v>0.11466116417817507</v>
      </c>
      <c r="CD66" s="2">
        <f t="shared" si="66"/>
        <v>0.29684501392794216</v>
      </c>
      <c r="CE66" s="2">
        <f t="shared" si="67"/>
        <v>0.47648083780708311</v>
      </c>
      <c r="CF66" s="2">
        <f t="shared" si="68"/>
        <v>8.026281492472255E-2</v>
      </c>
      <c r="CG66" s="2">
        <f t="shared" si="69"/>
        <v>3.1850323382826409E-2</v>
      </c>
      <c r="CH66" s="2">
        <f t="shared" si="70"/>
        <v>1.6052562984944512</v>
      </c>
      <c r="CI66" s="2">
        <f t="shared" si="71"/>
        <v>0.1375933970138101</v>
      </c>
      <c r="CJ66" s="156">
        <f t="shared" si="72"/>
        <v>1.3415356208846483</v>
      </c>
      <c r="CK66">
        <f t="shared" si="73"/>
        <v>3.3977924984799217</v>
      </c>
      <c r="CL66">
        <f t="shared" si="74"/>
        <v>2.0639009552071513E-2</v>
      </c>
      <c r="CM66">
        <f t="shared" si="75"/>
        <v>6.8796698506905049E-2</v>
      </c>
      <c r="CN66">
        <f t="shared" si="76"/>
        <v>0.17810700835676532</v>
      </c>
      <c r="CO66">
        <f t="shared" si="77"/>
        <v>0.28588850268424987</v>
      </c>
      <c r="CP66">
        <f t="shared" si="78"/>
        <v>4.8157688954833529E-2</v>
      </c>
      <c r="CQ66">
        <f t="shared" si="79"/>
        <v>1.9110194029695847E-2</v>
      </c>
      <c r="CR66">
        <f t="shared" si="80"/>
        <v>0.96315377909667077</v>
      </c>
      <c r="CS66">
        <f t="shared" si="81"/>
        <v>8.2556038208286053E-2</v>
      </c>
      <c r="CT66">
        <f t="shared" si="82"/>
        <v>0.80492137253078899</v>
      </c>
      <c r="CU66">
        <f t="shared" si="83"/>
        <v>3.3977924984799217</v>
      </c>
      <c r="CV66">
        <f t="shared" si="84"/>
        <v>2.0639009552071513E-2</v>
      </c>
      <c r="CW66">
        <f t="shared" si="85"/>
        <v>6.8796698506905049E-2</v>
      </c>
      <c r="CX66">
        <f t="shared" si="86"/>
        <v>0.17810700835676532</v>
      </c>
      <c r="CY66">
        <f t="shared" si="87"/>
        <v>0.28588850268424987</v>
      </c>
      <c r="CZ66">
        <f t="shared" si="88"/>
        <v>4.8157688954833529E-2</v>
      </c>
      <c r="DA66">
        <f t="shared" si="89"/>
        <v>1.9110194029695847E-2</v>
      </c>
      <c r="DB66">
        <f t="shared" si="90"/>
        <v>0.96315377909667077</v>
      </c>
      <c r="DC66">
        <f t="shared" si="91"/>
        <v>8.2556038208286053E-2</v>
      </c>
      <c r="DD66">
        <f t="shared" si="92"/>
        <v>0.80492137253078899</v>
      </c>
      <c r="DE66">
        <f t="shared" si="93"/>
        <v>3.3977924984799217</v>
      </c>
      <c r="DF66">
        <f t="shared" si="94"/>
        <v>2.0639009552071513E-2</v>
      </c>
      <c r="DG66">
        <f t="shared" si="95"/>
        <v>6.8796698506905049E-2</v>
      </c>
      <c r="DH66">
        <f t="shared" si="96"/>
        <v>0.17810700835676532</v>
      </c>
      <c r="DI66">
        <f t="shared" si="97"/>
        <v>0.28588850268424987</v>
      </c>
      <c r="DJ66">
        <f t="shared" si="98"/>
        <v>4.8157688954833529E-2</v>
      </c>
      <c r="DK66">
        <f t="shared" si="99"/>
        <v>1.9110194029695847E-2</v>
      </c>
      <c r="DL66">
        <f t="shared" si="100"/>
        <v>0.96315377909667077</v>
      </c>
      <c r="DM66">
        <f t="shared" si="101"/>
        <v>8.2556038208286053E-2</v>
      </c>
      <c r="DN66">
        <f t="shared" si="102"/>
        <v>0.80492137253078899</v>
      </c>
    </row>
    <row r="67" spans="1:118" x14ac:dyDescent="0.25">
      <c r="A67">
        <v>66</v>
      </c>
      <c r="B67" t="s">
        <v>7</v>
      </c>
      <c r="C67" t="s">
        <v>11</v>
      </c>
      <c r="D67">
        <v>130</v>
      </c>
      <c r="E67" t="s">
        <v>344</v>
      </c>
      <c r="F67">
        <v>107</v>
      </c>
      <c r="G67">
        <v>16026</v>
      </c>
      <c r="J67" s="77">
        <v>5101</v>
      </c>
      <c r="K67" s="78" t="s">
        <v>44</v>
      </c>
      <c r="L67" s="76" t="s">
        <v>285</v>
      </c>
      <c r="M67" s="81">
        <f>f_values!G186</f>
        <v>0.8193548387096774</v>
      </c>
      <c r="N67" s="161">
        <f t="shared" si="134"/>
        <v>0</v>
      </c>
      <c r="O67" s="162">
        <f t="shared" si="134"/>
        <v>0</v>
      </c>
      <c r="P67" s="162">
        <f t="shared" si="134"/>
        <v>0</v>
      </c>
      <c r="Q67" s="162">
        <f t="shared" si="134"/>
        <v>0</v>
      </c>
      <c r="R67" s="163">
        <f t="shared" si="134"/>
        <v>170.42580645161291</v>
      </c>
      <c r="S67" s="161">
        <f>SUMIFS($G$2:$G$842,$D$2:$D$842,$J67,$E$2:$E$842,$L67,$C$2:$C$842,S$3,$B$2:$B$842,"DKW")*$M67</f>
        <v>0</v>
      </c>
      <c r="T67" s="162">
        <f t="shared" ref="T67:W73" si="138">SUMIFS($G$2:$G$842,$D$2:$D$842,$J67,$E$2:$E$842,$L67,$C$2:$C$842,T$3,$B$2:$B$842,"DKW")*$M67</f>
        <v>0</v>
      </c>
      <c r="U67" s="162">
        <f t="shared" si="138"/>
        <v>106.51612903225806</v>
      </c>
      <c r="V67" s="162">
        <f t="shared" si="138"/>
        <v>0</v>
      </c>
      <c r="W67" s="163">
        <f t="shared" si="138"/>
        <v>0</v>
      </c>
      <c r="X67" s="106">
        <f>'Constraint 2'!AJ67</f>
        <v>4.9955495710763236</v>
      </c>
      <c r="Y67" s="106">
        <f>'Constraint 2'!AK67</f>
        <v>163.03906849269259</v>
      </c>
      <c r="Z67" s="164">
        <f>'Constraint 2'!AL67</f>
        <v>19.55101407046887</v>
      </c>
      <c r="AA67" s="35">
        <f>'Constraint 2'!AN67</f>
        <v>2.4977747855381618</v>
      </c>
      <c r="AB67" s="157">
        <f>'Constraint 2'!AP67</f>
        <v>1.4986648713228969</v>
      </c>
      <c r="AC67" s="155">
        <f t="shared" si="13"/>
        <v>0</v>
      </c>
      <c r="AD67" s="2">
        <f t="shared" si="14"/>
        <v>0</v>
      </c>
      <c r="AE67" s="2">
        <f t="shared" si="15"/>
        <v>0</v>
      </c>
      <c r="AF67" s="2">
        <f t="shared" si="16"/>
        <v>0</v>
      </c>
      <c r="AG67" s="2">
        <f t="shared" si="17"/>
        <v>4.6422499162757136</v>
      </c>
      <c r="AH67" s="2">
        <f t="shared" si="18"/>
        <v>0</v>
      </c>
      <c r="AI67" s="2">
        <f t="shared" si="19"/>
        <v>0</v>
      </c>
      <c r="AJ67" s="2">
        <f t="shared" si="20"/>
        <v>2.9014061976723209</v>
      </c>
      <c r="AK67" s="2">
        <f t="shared" si="21"/>
        <v>0</v>
      </c>
      <c r="AL67" s="2">
        <f t="shared" si="22"/>
        <v>0</v>
      </c>
      <c r="AM67" s="2">
        <f t="shared" si="23"/>
        <v>0</v>
      </c>
      <c r="AN67" s="2">
        <f t="shared" si="24"/>
        <v>0</v>
      </c>
      <c r="AO67" s="2">
        <f t="shared" si="25"/>
        <v>0</v>
      </c>
      <c r="AP67" s="2">
        <f t="shared" si="26"/>
        <v>0</v>
      </c>
      <c r="AQ67" s="2">
        <f t="shared" si="27"/>
        <v>4.6422499162757136</v>
      </c>
      <c r="AR67" s="2">
        <f t="shared" si="28"/>
        <v>0</v>
      </c>
      <c r="AS67" s="2">
        <f t="shared" si="29"/>
        <v>0</v>
      </c>
      <c r="AT67" s="2">
        <f t="shared" si="30"/>
        <v>2.9014061976723209</v>
      </c>
      <c r="AU67" s="2">
        <f t="shared" si="31"/>
        <v>0</v>
      </c>
      <c r="AV67" s="2">
        <f t="shared" si="32"/>
        <v>0</v>
      </c>
      <c r="AW67" s="2">
        <f t="shared" si="33"/>
        <v>0</v>
      </c>
      <c r="AX67" s="2">
        <f t="shared" si="34"/>
        <v>0</v>
      </c>
      <c r="AY67" s="2">
        <f t="shared" si="35"/>
        <v>0</v>
      </c>
      <c r="AZ67" s="2">
        <f t="shared" si="36"/>
        <v>0</v>
      </c>
      <c r="BA67" s="2">
        <f t="shared" si="37"/>
        <v>4.6422499162757136</v>
      </c>
      <c r="BB67" s="2">
        <f t="shared" si="38"/>
        <v>0</v>
      </c>
      <c r="BC67" s="2">
        <f t="shared" si="39"/>
        <v>0</v>
      </c>
      <c r="BD67" s="2">
        <f t="shared" si="40"/>
        <v>2.9014061976723209</v>
      </c>
      <c r="BE67" s="2">
        <f t="shared" si="41"/>
        <v>0</v>
      </c>
      <c r="BF67" s="156">
        <f t="shared" si="42"/>
        <v>0</v>
      </c>
      <c r="BG67" s="155">
        <f t="shared" si="43"/>
        <v>0</v>
      </c>
      <c r="BH67" s="2">
        <f t="shared" si="44"/>
        <v>0</v>
      </c>
      <c r="BI67" s="2">
        <f t="shared" si="45"/>
        <v>0</v>
      </c>
      <c r="BJ67" s="2">
        <f t="shared" si="46"/>
        <v>0</v>
      </c>
      <c r="BK67" s="2">
        <f t="shared" si="47"/>
        <v>0.59307894451134435</v>
      </c>
      <c r="BL67" s="2">
        <f t="shared" si="48"/>
        <v>0</v>
      </c>
      <c r="BM67" s="2">
        <f t="shared" si="49"/>
        <v>0</v>
      </c>
      <c r="BN67" s="2">
        <f t="shared" si="50"/>
        <v>0.37067434031959023</v>
      </c>
      <c r="BO67" s="2">
        <f t="shared" si="51"/>
        <v>0</v>
      </c>
      <c r="BP67" s="2">
        <f t="shared" si="52"/>
        <v>0</v>
      </c>
      <c r="BQ67" s="2">
        <f t="shared" si="53"/>
        <v>0</v>
      </c>
      <c r="BR67" s="2">
        <f t="shared" si="54"/>
        <v>0</v>
      </c>
      <c r="BS67" s="2">
        <f t="shared" si="55"/>
        <v>0</v>
      </c>
      <c r="BT67" s="2">
        <f t="shared" si="56"/>
        <v>0</v>
      </c>
      <c r="BU67" s="2">
        <f t="shared" si="57"/>
        <v>0.59307894451134435</v>
      </c>
      <c r="BV67" s="2">
        <f t="shared" si="58"/>
        <v>0</v>
      </c>
      <c r="BW67" s="2">
        <f t="shared" si="59"/>
        <v>0</v>
      </c>
      <c r="BX67" s="2">
        <f t="shared" si="60"/>
        <v>0.37067434031959023</v>
      </c>
      <c r="BY67" s="2">
        <f t="shared" si="61"/>
        <v>0</v>
      </c>
      <c r="BZ67" s="2">
        <f t="shared" si="62"/>
        <v>0</v>
      </c>
      <c r="CA67" s="2">
        <f t="shared" si="63"/>
        <v>0</v>
      </c>
      <c r="CB67" s="2">
        <f t="shared" si="64"/>
        <v>0</v>
      </c>
      <c r="CC67" s="2">
        <f t="shared" si="65"/>
        <v>0</v>
      </c>
      <c r="CD67" s="2">
        <f t="shared" si="66"/>
        <v>0</v>
      </c>
      <c r="CE67" s="2">
        <f t="shared" si="67"/>
        <v>0.59307894451134435</v>
      </c>
      <c r="CF67" s="2">
        <f t="shared" si="68"/>
        <v>0</v>
      </c>
      <c r="CG67" s="2">
        <f t="shared" si="69"/>
        <v>0</v>
      </c>
      <c r="CH67" s="2">
        <f t="shared" si="70"/>
        <v>0.37067434031959023</v>
      </c>
      <c r="CI67" s="2">
        <f t="shared" si="71"/>
        <v>0</v>
      </c>
      <c r="CJ67" s="156">
        <f t="shared" si="72"/>
        <v>0</v>
      </c>
      <c r="CK67">
        <f t="shared" si="73"/>
        <v>0</v>
      </c>
      <c r="CL67">
        <f t="shared" si="74"/>
        <v>0</v>
      </c>
      <c r="CM67">
        <f t="shared" si="75"/>
        <v>0</v>
      </c>
      <c r="CN67">
        <f t="shared" si="76"/>
        <v>0</v>
      </c>
      <c r="CO67">
        <f t="shared" si="77"/>
        <v>0.35584736670680661</v>
      </c>
      <c r="CP67">
        <f t="shared" si="78"/>
        <v>0</v>
      </c>
      <c r="CQ67">
        <f t="shared" si="79"/>
        <v>0</v>
      </c>
      <c r="CR67">
        <f t="shared" si="80"/>
        <v>0.22240460419175412</v>
      </c>
      <c r="CS67">
        <f t="shared" si="81"/>
        <v>0</v>
      </c>
      <c r="CT67">
        <f t="shared" si="82"/>
        <v>0</v>
      </c>
      <c r="CU67">
        <f t="shared" si="83"/>
        <v>0</v>
      </c>
      <c r="CV67">
        <f t="shared" si="84"/>
        <v>0</v>
      </c>
      <c r="CW67">
        <f t="shared" si="85"/>
        <v>0</v>
      </c>
      <c r="CX67">
        <f t="shared" si="86"/>
        <v>0</v>
      </c>
      <c r="CY67">
        <f t="shared" si="87"/>
        <v>0.35584736670680661</v>
      </c>
      <c r="CZ67">
        <f t="shared" si="88"/>
        <v>0</v>
      </c>
      <c r="DA67">
        <f t="shared" si="89"/>
        <v>0</v>
      </c>
      <c r="DB67">
        <f t="shared" si="90"/>
        <v>0.22240460419175412</v>
      </c>
      <c r="DC67">
        <f t="shared" si="91"/>
        <v>0</v>
      </c>
      <c r="DD67">
        <f t="shared" si="92"/>
        <v>0</v>
      </c>
      <c r="DE67">
        <f t="shared" si="93"/>
        <v>0</v>
      </c>
      <c r="DF67">
        <f t="shared" si="94"/>
        <v>0</v>
      </c>
      <c r="DG67">
        <f t="shared" si="95"/>
        <v>0</v>
      </c>
      <c r="DH67">
        <f t="shared" si="96"/>
        <v>0</v>
      </c>
      <c r="DI67">
        <f t="shared" si="97"/>
        <v>0.35584736670680661</v>
      </c>
      <c r="DJ67">
        <f t="shared" si="98"/>
        <v>0</v>
      </c>
      <c r="DK67">
        <f t="shared" si="99"/>
        <v>0</v>
      </c>
      <c r="DL67">
        <f t="shared" si="100"/>
        <v>0.22240460419175412</v>
      </c>
      <c r="DM67">
        <f t="shared" si="101"/>
        <v>0</v>
      </c>
      <c r="DN67">
        <f t="shared" si="102"/>
        <v>0</v>
      </c>
    </row>
    <row r="68" spans="1:118" x14ac:dyDescent="0.25">
      <c r="A68">
        <v>67</v>
      </c>
      <c r="B68" t="s">
        <v>7</v>
      </c>
      <c r="C68" t="s">
        <v>11</v>
      </c>
      <c r="D68">
        <v>130</v>
      </c>
      <c r="E68" t="s">
        <v>285</v>
      </c>
      <c r="F68">
        <v>3</v>
      </c>
      <c r="G68">
        <v>342</v>
      </c>
      <c r="J68" s="77">
        <v>5101</v>
      </c>
      <c r="K68" s="78" t="s">
        <v>52</v>
      </c>
      <c r="L68" s="76" t="s">
        <v>53</v>
      </c>
      <c r="M68" s="81">
        <f>f_values!G187</f>
        <v>0.5892857142857143</v>
      </c>
      <c r="N68" s="161">
        <f t="shared" si="134"/>
        <v>0</v>
      </c>
      <c r="O68" s="162">
        <f t="shared" si="134"/>
        <v>26.517857142857142</v>
      </c>
      <c r="P68" s="162">
        <f t="shared" si="134"/>
        <v>0</v>
      </c>
      <c r="Q68" s="162">
        <f t="shared" si="134"/>
        <v>0</v>
      </c>
      <c r="R68" s="163">
        <f t="shared" si="134"/>
        <v>162.05357142857144</v>
      </c>
      <c r="S68" s="161">
        <f t="shared" ref="S68:W74" si="139">SUMIFS($G$2:$G$842,$D$2:$D$842,$J68,$E$2:$E$842,$L68,$C$2:$C$842,S$3,$B$2:$B$842,"DKW")*$M68</f>
        <v>0</v>
      </c>
      <c r="T68" s="162">
        <f t="shared" si="138"/>
        <v>0</v>
      </c>
      <c r="U68" s="162">
        <f t="shared" si="138"/>
        <v>0</v>
      </c>
      <c r="V68" s="162">
        <f t="shared" si="138"/>
        <v>0</v>
      </c>
      <c r="W68" s="163">
        <f t="shared" si="138"/>
        <v>257.51785714285717</v>
      </c>
      <c r="X68" s="106">
        <f>'Constraint 2'!AJ68</f>
        <v>4.2712811520610074</v>
      </c>
      <c r="Y68" s="106">
        <f>'Constraint 2'!AK68</f>
        <v>153.2749725657763</v>
      </c>
      <c r="Z68" s="164">
        <f>'Constraint 2'!AL68</f>
        <v>18.103830005417283</v>
      </c>
      <c r="AA68" s="35">
        <f>'Constraint 2'!AN68</f>
        <v>2.1356405760305037</v>
      </c>
      <c r="AB68" s="157">
        <f>'Constraint 2'!AP68</f>
        <v>1.2813843456183023</v>
      </c>
      <c r="AC68" s="155">
        <f t="shared" si="13"/>
        <v>0</v>
      </c>
      <c r="AD68" s="2">
        <f t="shared" si="14"/>
        <v>0.9299912674015729</v>
      </c>
      <c r="AE68" s="2">
        <f t="shared" si="15"/>
        <v>0</v>
      </c>
      <c r="AF68" s="2">
        <f t="shared" si="16"/>
        <v>0</v>
      </c>
      <c r="AG68" s="2">
        <f t="shared" si="17"/>
        <v>5.6832799674540571</v>
      </c>
      <c r="AH68" s="2">
        <f t="shared" si="18"/>
        <v>0</v>
      </c>
      <c r="AI68" s="2">
        <f t="shared" si="19"/>
        <v>0</v>
      </c>
      <c r="AJ68" s="2">
        <f t="shared" si="20"/>
        <v>0</v>
      </c>
      <c r="AK68" s="2">
        <f t="shared" si="21"/>
        <v>0</v>
      </c>
      <c r="AL68" s="2">
        <f t="shared" si="22"/>
        <v>9.0312485300997185</v>
      </c>
      <c r="AM68" s="2">
        <f t="shared" si="23"/>
        <v>0</v>
      </c>
      <c r="AN68" s="2">
        <f t="shared" si="24"/>
        <v>0.9299912674015729</v>
      </c>
      <c r="AO68" s="2">
        <f t="shared" si="25"/>
        <v>0</v>
      </c>
      <c r="AP68" s="2">
        <f t="shared" si="26"/>
        <v>0</v>
      </c>
      <c r="AQ68" s="2">
        <f t="shared" si="27"/>
        <v>5.6832799674540571</v>
      </c>
      <c r="AR68" s="2">
        <f t="shared" si="28"/>
        <v>0</v>
      </c>
      <c r="AS68" s="2">
        <f t="shared" si="29"/>
        <v>0</v>
      </c>
      <c r="AT68" s="2">
        <f t="shared" si="30"/>
        <v>0</v>
      </c>
      <c r="AU68" s="2">
        <f t="shared" si="31"/>
        <v>0</v>
      </c>
      <c r="AV68" s="2">
        <f t="shared" si="32"/>
        <v>9.0312485300997185</v>
      </c>
      <c r="AW68" s="2">
        <f t="shared" si="33"/>
        <v>0</v>
      </c>
      <c r="AX68" s="2">
        <f t="shared" si="34"/>
        <v>0.9299912674015729</v>
      </c>
      <c r="AY68" s="2">
        <f t="shared" si="35"/>
        <v>0</v>
      </c>
      <c r="AZ68" s="2">
        <f t="shared" si="36"/>
        <v>0</v>
      </c>
      <c r="BA68" s="2">
        <f t="shared" si="37"/>
        <v>5.6832799674540571</v>
      </c>
      <c r="BB68" s="2">
        <f t="shared" si="38"/>
        <v>0</v>
      </c>
      <c r="BC68" s="2">
        <f t="shared" si="39"/>
        <v>0</v>
      </c>
      <c r="BD68" s="2">
        <f t="shared" si="40"/>
        <v>0</v>
      </c>
      <c r="BE68" s="2">
        <f t="shared" si="41"/>
        <v>0</v>
      </c>
      <c r="BF68" s="156">
        <f t="shared" si="42"/>
        <v>9.0312485300997185</v>
      </c>
      <c r="BG68" s="155">
        <f t="shared" si="43"/>
        <v>0</v>
      </c>
      <c r="BH68" s="2">
        <f t="shared" si="44"/>
        <v>0.10970756383718343</v>
      </c>
      <c r="BI68" s="2">
        <f t="shared" si="45"/>
        <v>0</v>
      </c>
      <c r="BJ68" s="2">
        <f t="shared" si="46"/>
        <v>0</v>
      </c>
      <c r="BK68" s="2">
        <f t="shared" si="47"/>
        <v>0.67043511233834319</v>
      </c>
      <c r="BL68" s="2">
        <f t="shared" si="48"/>
        <v>0</v>
      </c>
      <c r="BM68" s="2">
        <f t="shared" si="49"/>
        <v>0</v>
      </c>
      <c r="BN68" s="2">
        <f t="shared" si="50"/>
        <v>0</v>
      </c>
      <c r="BO68" s="2">
        <f t="shared" si="51"/>
        <v>0</v>
      </c>
      <c r="BP68" s="2">
        <f t="shared" si="52"/>
        <v>1.0653823421522035</v>
      </c>
      <c r="BQ68" s="2">
        <f t="shared" si="53"/>
        <v>0</v>
      </c>
      <c r="BR68" s="2">
        <f t="shared" si="54"/>
        <v>0.10970756383718343</v>
      </c>
      <c r="BS68" s="2">
        <f t="shared" si="55"/>
        <v>0</v>
      </c>
      <c r="BT68" s="2">
        <f t="shared" si="56"/>
        <v>0</v>
      </c>
      <c r="BU68" s="2">
        <f t="shared" si="57"/>
        <v>0.67043511233834319</v>
      </c>
      <c r="BV68" s="2">
        <f t="shared" si="58"/>
        <v>0</v>
      </c>
      <c r="BW68" s="2">
        <f t="shared" si="59"/>
        <v>0</v>
      </c>
      <c r="BX68" s="2">
        <f t="shared" si="60"/>
        <v>0</v>
      </c>
      <c r="BY68" s="2">
        <f t="shared" si="61"/>
        <v>0</v>
      </c>
      <c r="BZ68" s="2">
        <f t="shared" si="62"/>
        <v>1.0653823421522035</v>
      </c>
      <c r="CA68" s="2">
        <f t="shared" si="63"/>
        <v>0</v>
      </c>
      <c r="CB68" s="2">
        <f t="shared" si="64"/>
        <v>0.10970756383718343</v>
      </c>
      <c r="CC68" s="2">
        <f t="shared" si="65"/>
        <v>0</v>
      </c>
      <c r="CD68" s="2">
        <f t="shared" si="66"/>
        <v>0</v>
      </c>
      <c r="CE68" s="2">
        <f t="shared" si="67"/>
        <v>0.67043511233834319</v>
      </c>
      <c r="CF68" s="2">
        <f t="shared" si="68"/>
        <v>0</v>
      </c>
      <c r="CG68" s="2">
        <f t="shared" si="69"/>
        <v>0</v>
      </c>
      <c r="CH68" s="2">
        <f t="shared" si="70"/>
        <v>0</v>
      </c>
      <c r="CI68" s="2">
        <f t="shared" si="71"/>
        <v>0</v>
      </c>
      <c r="CJ68" s="156">
        <f t="shared" si="72"/>
        <v>1.0653823421522035</v>
      </c>
      <c r="CK68">
        <f t="shared" si="73"/>
        <v>0</v>
      </c>
      <c r="CL68">
        <f t="shared" si="74"/>
        <v>6.5824538302310054E-2</v>
      </c>
      <c r="CM68">
        <f t="shared" si="75"/>
        <v>0</v>
      </c>
      <c r="CN68">
        <f t="shared" si="76"/>
        <v>0</v>
      </c>
      <c r="CO68">
        <f t="shared" si="77"/>
        <v>0.40226106740300593</v>
      </c>
      <c r="CP68">
        <f t="shared" si="78"/>
        <v>0</v>
      </c>
      <c r="CQ68">
        <f t="shared" si="79"/>
        <v>0</v>
      </c>
      <c r="CR68">
        <f t="shared" si="80"/>
        <v>0</v>
      </c>
      <c r="CS68">
        <f t="shared" si="81"/>
        <v>0</v>
      </c>
      <c r="CT68">
        <f t="shared" si="82"/>
        <v>0.63922940529132211</v>
      </c>
      <c r="CU68">
        <f t="shared" si="83"/>
        <v>0</v>
      </c>
      <c r="CV68">
        <f t="shared" si="84"/>
        <v>6.5824538302310054E-2</v>
      </c>
      <c r="CW68">
        <f t="shared" si="85"/>
        <v>0</v>
      </c>
      <c r="CX68">
        <f t="shared" si="86"/>
        <v>0</v>
      </c>
      <c r="CY68">
        <f t="shared" si="87"/>
        <v>0.40226106740300593</v>
      </c>
      <c r="CZ68">
        <f t="shared" si="88"/>
        <v>0</v>
      </c>
      <c r="DA68">
        <f t="shared" si="89"/>
        <v>0</v>
      </c>
      <c r="DB68">
        <f t="shared" si="90"/>
        <v>0</v>
      </c>
      <c r="DC68">
        <f t="shared" si="91"/>
        <v>0</v>
      </c>
      <c r="DD68">
        <f t="shared" si="92"/>
        <v>0.63922940529132211</v>
      </c>
      <c r="DE68">
        <f t="shared" si="93"/>
        <v>0</v>
      </c>
      <c r="DF68">
        <f t="shared" si="94"/>
        <v>6.5824538302310054E-2</v>
      </c>
      <c r="DG68">
        <f t="shared" si="95"/>
        <v>0</v>
      </c>
      <c r="DH68">
        <f t="shared" si="96"/>
        <v>0</v>
      </c>
      <c r="DI68">
        <f t="shared" si="97"/>
        <v>0.40226106740300593</v>
      </c>
      <c r="DJ68">
        <f t="shared" si="98"/>
        <v>0</v>
      </c>
      <c r="DK68">
        <f t="shared" si="99"/>
        <v>0</v>
      </c>
      <c r="DL68">
        <f t="shared" si="100"/>
        <v>0</v>
      </c>
      <c r="DM68">
        <f t="shared" si="101"/>
        <v>0</v>
      </c>
      <c r="DN68">
        <f t="shared" si="102"/>
        <v>0.63922940529132211</v>
      </c>
    </row>
    <row r="69" spans="1:118" x14ac:dyDescent="0.25">
      <c r="A69">
        <v>68</v>
      </c>
      <c r="B69" t="s">
        <v>7</v>
      </c>
      <c r="C69" t="s">
        <v>11</v>
      </c>
      <c r="D69">
        <v>140</v>
      </c>
      <c r="E69" t="s">
        <v>53</v>
      </c>
      <c r="F69">
        <v>2</v>
      </c>
      <c r="G69">
        <v>641</v>
      </c>
      <c r="J69" s="77">
        <v>5101</v>
      </c>
      <c r="K69" s="78" t="s">
        <v>61</v>
      </c>
      <c r="L69" s="34" t="s">
        <v>24</v>
      </c>
      <c r="M69" s="81">
        <f>f_values!G188</f>
        <v>0.62857142857142856</v>
      </c>
      <c r="N69" s="161">
        <f t="shared" si="134"/>
        <v>0</v>
      </c>
      <c r="O69" s="162">
        <f t="shared" si="134"/>
        <v>57.828571428571429</v>
      </c>
      <c r="P69" s="162">
        <f t="shared" si="134"/>
        <v>40.857142857142854</v>
      </c>
      <c r="Q69" s="162">
        <f t="shared" si="134"/>
        <v>20.742857142857144</v>
      </c>
      <c r="R69" s="163">
        <f t="shared" si="134"/>
        <v>416.1142857142857</v>
      </c>
      <c r="S69" s="161">
        <f t="shared" si="139"/>
        <v>0</v>
      </c>
      <c r="T69" s="162">
        <f t="shared" si="138"/>
        <v>0</v>
      </c>
      <c r="U69" s="162">
        <f t="shared" si="138"/>
        <v>41.485714285714288</v>
      </c>
      <c r="V69" s="162">
        <f t="shared" si="138"/>
        <v>0</v>
      </c>
      <c r="W69" s="163">
        <f t="shared" si="138"/>
        <v>517.31428571428569</v>
      </c>
      <c r="X69" s="106">
        <f>'Constraint 2'!AJ69</f>
        <v>32.873188650327151</v>
      </c>
      <c r="Y69" s="106">
        <f>'Constraint 2'!AK69</f>
        <v>150.83935275516535</v>
      </c>
      <c r="Z69" s="164">
        <f>'Constraint 2'!AL69</f>
        <v>36.451507898229188</v>
      </c>
      <c r="AA69" s="35">
        <f>'Constraint 2'!AN69</f>
        <v>16.436594325163576</v>
      </c>
      <c r="AB69" s="157">
        <f>'Constraint 2'!AP69</f>
        <v>9.8619565950981443</v>
      </c>
      <c r="AC69" s="155">
        <f t="shared" ref="AC69:AC84" si="140">IF($Z69*N69/($M69*8760*0.1)&gt;0.3*0.7*N69,0.3*0.7*N69,$Z69*N69/($M69*8760*0.1))</f>
        <v>0</v>
      </c>
      <c r="AD69" s="2">
        <f t="shared" ref="AD69:AD84" si="141">IF($Z69*O69/($M69*8760*0.1)&gt;0.3*0.7*O69,0.3*0.7*O69,$Z69*O69/($M69*8760*0.1))</f>
        <v>3.8282405555217869</v>
      </c>
      <c r="AE69" s="2">
        <f t="shared" ref="AE69:AE84" si="142">IF($Z69*P69/($M69*8760*0.1)&gt;0.3*0.7*P69,0.3*0.7*P69,$Z69*P69/($M69*8760*0.1))</f>
        <v>2.7047351750969146</v>
      </c>
      <c r="AF69" s="2">
        <f t="shared" ref="AF69:AF84" si="143">IF($Z69*Q69/($M69*8760*0.1)&gt;0.3*0.7*Q69,0.3*0.7*Q69,$Z69*Q69/($M69*8760*0.1))</f>
        <v>1.3731732427415106</v>
      </c>
      <c r="AG69" s="2">
        <f t="shared" ref="AG69:AG84" si="144">IF($Z69*R69/($M69*8760*0.1)&gt;0.3*0.7*R69,0.3*0.7*R69,$Z69*R69/($M69*8760*0.1))</f>
        <v>27.546687475602425</v>
      </c>
      <c r="AH69" s="2">
        <f t="shared" ref="AH69:AH84" si="145">IF($Z69*S69/($M69*8760*0.1)&gt;0.3*0.7*S69,0.3*0.7*S69,$Z69*S69/($M69*8760*0.1))</f>
        <v>0</v>
      </c>
      <c r="AI69" s="2">
        <f t="shared" ref="AI69:AI84" si="146">IF($Z69*T69/($M69*8760*0.1)&gt;0.3*0.7*T69,0.3*0.7*T69,$Z69*T69/($M69*8760*0.1))</f>
        <v>0</v>
      </c>
      <c r="AJ69" s="2">
        <f t="shared" ref="AJ69:AJ84" si="147">IF($Z69*U69/($M69*8760*0.1)&gt;0.3*0.7*U69,0.3*0.7*U69,$Z69*U69/($M69*8760*0.1))</f>
        <v>2.7463464854830213</v>
      </c>
      <c r="AK69" s="2">
        <f t="shared" ref="AK69:AK84" si="148">IF($Z69*V69/($M69*8760*0.1)&gt;0.3*0.7*V69,0.3*0.7*V69,$Z69*V69/($M69*8760*0.1))</f>
        <v>0</v>
      </c>
      <c r="AL69" s="2">
        <f t="shared" ref="AL69:AL84" si="149">IF($Z69*W69/($M69*8760*0.1)&gt;0.3*0.7*W69,0.3*0.7*W69,$Z69*W69/($M69*8760*0.1))</f>
        <v>34.246108447765558</v>
      </c>
      <c r="AM69" s="2">
        <f t="shared" ref="AM69:AM84" si="150">IF($Z69*N69/($M69*8760*0.1)&gt;0.4*0.7*N69,0.4*0.7*N69,$Z69*N69/($M69*8760*0.1))</f>
        <v>0</v>
      </c>
      <c r="AN69" s="2">
        <f t="shared" ref="AN69:AN84" si="151">IF($Z69*O69/($M69*8760*0.1)&gt;0.4*0.7*O69,0.4*0.7*O69,$Z69*O69/($M69*8760*0.1))</f>
        <v>3.8282405555217869</v>
      </c>
      <c r="AO69" s="2">
        <f t="shared" ref="AO69:AO84" si="152">IF($Z69*P69/($M69*8760*0.1)&gt;0.4*0.7*P69,0.4*0.7*P69,$Z69*P69/($M69*8760*0.1))</f>
        <v>2.7047351750969146</v>
      </c>
      <c r="AP69" s="2">
        <f t="shared" ref="AP69:AP84" si="153">IF($Z69*Q69/($M69*8760*0.1)&gt;0.4*0.7*Q69,0.4*0.7*Q69,$Z69*Q69/($M69*8760*0.1))</f>
        <v>1.3731732427415106</v>
      </c>
      <c r="AQ69" s="2">
        <f t="shared" ref="AQ69:AQ84" si="154">IF($Z69*R69/($M69*8760*0.1)&gt;0.4*0.7*R69,0.4*0.7*R69,$Z69*R69/($M69*8760*0.1))</f>
        <v>27.546687475602425</v>
      </c>
      <c r="AR69" s="2">
        <f t="shared" ref="AR69:AR84" si="155">IF($Z69*S69/($M69*8760*0.1)&gt;0.4*0.7*S69,0.4*0.7*S69,$Z69*S69/($M69*8760*0.1))</f>
        <v>0</v>
      </c>
      <c r="AS69" s="2">
        <f t="shared" ref="AS69:AS84" si="156">IF($Z69*T69/($M69*8760*0.1)&gt;0.4*0.7*T69,0.4*0.7*T69,$Z69*T69/($M69*8760*0.1))</f>
        <v>0</v>
      </c>
      <c r="AT69" s="2">
        <f t="shared" ref="AT69:AT84" si="157">IF($Z69*U69/($M69*8760*0.1)&gt;0.4*0.7*U69,0.4*0.7*U69,$Z69*U69/($M69*8760*0.1))</f>
        <v>2.7463464854830213</v>
      </c>
      <c r="AU69" s="2">
        <f t="shared" ref="AU69:AU84" si="158">IF($Z69*V69/($M69*8760*0.1)&gt;0.4*0.7*V69,0.4*0.7*V69,$Z69*V69/($M69*8760*0.1))</f>
        <v>0</v>
      </c>
      <c r="AV69" s="2">
        <f t="shared" ref="AV69:AV84" si="159">IF($Z69*W69/($M69*8760*0.1)&gt;0.4*0.7*W69,0.4*0.7*W69,$Z69*W69/($M69*8760*0.1))</f>
        <v>34.246108447765558</v>
      </c>
      <c r="AW69" s="2">
        <f t="shared" ref="AW69:AW84" si="160">IF($Z69*N69/($M69*8760*0.1)&gt;0.5*0.7*N69,0.5*0.7*N69,$Z69*N69/($M69*8760*0.1))</f>
        <v>0</v>
      </c>
      <c r="AX69" s="2">
        <f t="shared" ref="AX69:AX84" si="161">IF($Z69*O69/($M69*8760*0.1)&gt;0.5*0.7*O69,0.5*0.7*O69,$Z69*O69/($M69*8760*0.1))</f>
        <v>3.8282405555217869</v>
      </c>
      <c r="AY69" s="2">
        <f t="shared" ref="AY69:AY84" si="162">IF($Z69*P69/($M69*8760*0.1)&gt;0.5*0.7*P69,0.5*0.7*P69,$Z69*P69/($M69*8760*0.1))</f>
        <v>2.7047351750969146</v>
      </c>
      <c r="AZ69" s="2">
        <f t="shared" ref="AZ69:AZ84" si="163">IF($Z69*Q69/($M69*8760*0.1)&gt;0.5*0.7*Q69,0.5*0.7*Q69,$Z69*Q69/($M69*8760*0.1))</f>
        <v>1.3731732427415106</v>
      </c>
      <c r="BA69" s="2">
        <f t="shared" ref="BA69:BA84" si="164">IF($Z69*R69/($M69*8760*0.1)&gt;0.5*0.7*R69,0.5*0.7*R69,$Z69*R69/($M69*8760*0.1))</f>
        <v>27.546687475602425</v>
      </c>
      <c r="BB69" s="2">
        <f t="shared" ref="BB69:BB84" si="165">IF($Z69*S69/($M69*8760*0.1)&gt;0.5*0.7*S69,0.5*0.7*S69,$Z69*S69/($M69*8760*0.1))</f>
        <v>0</v>
      </c>
      <c r="BC69" s="2">
        <f t="shared" ref="BC69:BC84" si="166">IF($Z69*T69/($M69*8760*0.1)&gt;0.5*0.7*T69,0.5*0.7*T69,$Z69*T69/($M69*8760*0.1))</f>
        <v>0</v>
      </c>
      <c r="BD69" s="2">
        <f t="shared" ref="BD69:BD84" si="167">IF($Z69*U69/($M69*8760*0.1)&gt;0.5*0.7*U69,0.5*0.7*U69,$Z69*U69/($M69*8760*0.1))</f>
        <v>2.7463464854830213</v>
      </c>
      <c r="BE69" s="2">
        <f t="shared" ref="BE69:BE84" si="168">IF($Z69*V69/($M69*8760*0.1)&gt;0.5*0.7*V69,0.5*0.7*V69,$Z69*V69/($M69*8760*0.1))</f>
        <v>0</v>
      </c>
      <c r="BF69" s="156">
        <f t="shared" ref="BF69:BF84" si="169">IF($Z69*W69/($M69*8760*0.1)&gt;0.5*0.7*W69,0.5*0.7*W69,$Z69*W69/($M69*8760*0.1))</f>
        <v>34.246108447765558</v>
      </c>
      <c r="BG69" s="155">
        <f t="shared" ref="BG69:BG84" si="170">IF($AA69*N69/($M69*8760*0.1)&gt;0.3*0.7*N69,0.3*0.7*N69,$AA69*N69/($M69*8760*0.1))</f>
        <v>0</v>
      </c>
      <c r="BH69" s="2">
        <f t="shared" ref="BH69:BH84" si="171">IF($AA69*O69/($M69*8760*0.1)&gt;0.3*0.7*O69,0.3*0.7*O69,$AA69*O69/($M69*8760*0.1))</f>
        <v>1.7262176688527957</v>
      </c>
      <c r="BI69" s="2">
        <f t="shared" ref="BI69:BI84" si="172">IF($AA69*P69/($M69*8760*0.1)&gt;0.3*0.7*P69,0.3*0.7*P69,$AA69*P69/($M69*8760*0.1))</f>
        <v>1.2196103095155622</v>
      </c>
      <c r="BJ69" s="2">
        <f t="shared" ref="BJ69:BJ84" si="173">IF($AA69*Q69/($M69*8760*0.1)&gt;0.3*0.7*Q69,0.3*0.7*Q69,$AA69*Q69/($M69*8760*0.1))</f>
        <v>0.61918677252328547</v>
      </c>
      <c r="BK69" s="2">
        <f t="shared" ref="BK69:BK84" si="174">IF($AA69*R69/($M69*8760*0.1)&gt;0.3*0.7*R69,0.3*0.7*R69,$AA69*R69/($M69*8760*0.1))</f>
        <v>12.421261921527726</v>
      </c>
      <c r="BL69" s="2">
        <f t="shared" ref="BL69:BL84" si="175">IF($AA69*S69/($M69*8760*0.1)&gt;0.3*0.7*S69,0.3*0.7*S69,$AA69*S69/($M69*8760*0.1))</f>
        <v>0</v>
      </c>
      <c r="BM69" s="2">
        <f t="shared" ref="BM69:BM84" si="176">IF($AA69*T69/($M69*8760*0.1)&gt;0.3*0.7*T69,0.3*0.7*T69,$AA69*T69/($M69*8760*0.1))</f>
        <v>0</v>
      </c>
      <c r="BN69" s="2">
        <f t="shared" ref="BN69:BN84" si="177">IF($AA69*U69/($M69*8760*0.1)&gt;0.3*0.7*U69,0.3*0.7*U69,$AA69*U69/($M69*8760*0.1))</f>
        <v>1.2383735450465709</v>
      </c>
      <c r="BO69" s="2">
        <f t="shared" ref="BO69:BO84" si="178">IF($AA69*V69/($M69*8760*0.1)&gt;0.3*0.7*V69,0.3*0.7*V69,$AA69*V69/($M69*8760*0.1))</f>
        <v>0</v>
      </c>
      <c r="BP69" s="2">
        <f t="shared" ref="BP69:BP84" si="179">IF($AA69*W69/($M69*8760*0.1)&gt;0.3*0.7*W69,0.3*0.7*W69,$AA69*W69/($M69*8760*0.1))</f>
        <v>15.442142842020116</v>
      </c>
      <c r="BQ69" s="2">
        <f t="shared" ref="BQ69:BQ84" si="180">IF($AA69*N69/($M69*8760*0.1)&gt;0.4*0.7*N69,0.4*0.7*N69,$AA69*N69/($M69*8760*0.1))</f>
        <v>0</v>
      </c>
      <c r="BR69" s="2">
        <f t="shared" ref="BR69:BR84" si="181">IF($AA69*O69/($M69*8760*0.1)&gt;0.4*0.7*O69,0.4*0.7*O69,$AA69*O69/($M69*8760*0.1))</f>
        <v>1.7262176688527957</v>
      </c>
      <c r="BS69" s="2">
        <f t="shared" ref="BS69:BS84" si="182">IF($AA69*P69/($M69*8760*0.1)&gt;0.4*0.7*P69,0.4*0.7*P69,$AA69*P69/($M69*8760*0.1))</f>
        <v>1.2196103095155622</v>
      </c>
      <c r="BT69" s="2">
        <f t="shared" ref="BT69:BT84" si="183">IF($AA69*Q69/($M69*8760*0.1)&gt;0.4*0.7*Q69,0.4*0.7*Q69,$AA69*Q69/($M69*8760*0.1))</f>
        <v>0.61918677252328547</v>
      </c>
      <c r="BU69" s="2">
        <f t="shared" ref="BU69:BU84" si="184">IF($AA69*R69/($M69*8760*0.1)&gt;0.4*0.7*R69,0.4*0.7*R69,$AA69*R69/($M69*8760*0.1))</f>
        <v>12.421261921527726</v>
      </c>
      <c r="BV69" s="2">
        <f t="shared" ref="BV69:BV84" si="185">IF($AA69*S69/($M69*8760*0.1)&gt;0.4*0.7*S69,0.4*0.7*S69,$AA69*S69/($M69*8760*0.1))</f>
        <v>0</v>
      </c>
      <c r="BW69" s="2">
        <f t="shared" ref="BW69:BW84" si="186">IF($AA69*T69/($M69*8760*0.1)&gt;0.4*0.7*T69,0.4*0.7*T69,$AA69*T69/($M69*8760*0.1))</f>
        <v>0</v>
      </c>
      <c r="BX69" s="2">
        <f t="shared" ref="BX69:BX84" si="187">IF($AA69*U69/($M69*8760*0.1)&gt;0.4*0.7*U69,0.4*0.7*U69,$AA69*U69/($M69*8760*0.1))</f>
        <v>1.2383735450465709</v>
      </c>
      <c r="BY69" s="2">
        <f t="shared" ref="BY69:BY84" si="188">IF($AA69*V69/($M69*8760*0.1)&gt;0.4*0.7*V69,0.4*0.7*V69,$AA69*V69/($M69*8760*0.1))</f>
        <v>0</v>
      </c>
      <c r="BZ69" s="2">
        <f t="shared" ref="BZ69:BZ84" si="189">IF($AA69*W69/($M69*8760*0.1)&gt;0.4*0.7*W69,0.4*0.7*W69,$AA69*W69/($M69*8760*0.1))</f>
        <v>15.442142842020116</v>
      </c>
      <c r="CA69" s="2">
        <f t="shared" ref="CA69:CA84" si="190">IF($AA69*N69/($M69*8760*0.1)&gt;0.5*0.7*N69,0.5*0.7*N69,$AA69*N69/($M69*8760*0.1))</f>
        <v>0</v>
      </c>
      <c r="CB69" s="2">
        <f t="shared" ref="CB69:CB84" si="191">IF($AA69*O69/($M69*8760*0.1)&gt;0.5*0.7*O69,0.5*0.7*O69,$AA69*O69/($M69*8760*0.1))</f>
        <v>1.7262176688527957</v>
      </c>
      <c r="CC69" s="2">
        <f t="shared" ref="CC69:CC84" si="192">IF($AA69*P69/($M69*8760*0.1)&gt;0.5*0.7*P69,0.5*0.7*P69,$AA69*P69/($M69*8760*0.1))</f>
        <v>1.2196103095155622</v>
      </c>
      <c r="CD69" s="2">
        <f t="shared" ref="CD69:CD84" si="193">IF($AA69*Q69/($M69*8760*0.1)&gt;0.5*0.7*Q69,0.5*0.7*Q69,$AA69*Q69/($M69*8760*0.1))</f>
        <v>0.61918677252328547</v>
      </c>
      <c r="CE69" s="2">
        <f t="shared" ref="CE69:CE84" si="194">IF($AA69*R69/($M69*8760*0.1)&gt;0.5*0.7*R69,0.5*0.7*R69,$AA69*R69/($M69*8760*0.1))</f>
        <v>12.421261921527726</v>
      </c>
      <c r="CF69" s="2">
        <f t="shared" ref="CF69:CF84" si="195">IF($AA69*S69/($M69*8760*0.1)&gt;0.5*0.7*S69,0.5*0.7*S69,$AA69*S69/($M69*8760*0.1))</f>
        <v>0</v>
      </c>
      <c r="CG69" s="2">
        <f t="shared" ref="CG69:CG84" si="196">IF($AA69*T69/($M69*8760*0.1)&gt;0.5*0.7*T69,0.5*0.7*T69,$AA69*T69/($M69*8760*0.1))</f>
        <v>0</v>
      </c>
      <c r="CH69" s="2">
        <f t="shared" ref="CH69:CH84" si="197">IF($AA69*U69/($M69*8760*0.1)&gt;0.5*0.7*U69,0.5*0.7*U69,$AA69*U69/($M69*8760*0.1))</f>
        <v>1.2383735450465709</v>
      </c>
      <c r="CI69" s="2">
        <f t="shared" ref="CI69:CI84" si="198">IF($AA69*V69/($M69*8760*0.1)&gt;0.5*0.7*V69,0.5*0.7*V69,$AA69*V69/($M69*8760*0.1))</f>
        <v>0</v>
      </c>
      <c r="CJ69" s="156">
        <f t="shared" ref="CJ69:CJ84" si="199">IF($AA69*W69/($M69*8760*0.1)&gt;0.5*0.7*W69,0.5*0.7*W69,$AA69*W69/($M69*8760*0.1))</f>
        <v>15.442142842020116</v>
      </c>
      <c r="CK69">
        <f t="shared" ref="CK69:CK84" si="200">IF($AB69*N69/($M69*8760*0.1)&gt;0.3*0.7*N69,0.3*0.7*N69,$AB69*N69/($M69*8760*0.1))</f>
        <v>0</v>
      </c>
      <c r="CL69">
        <f t="shared" ref="CL69:CL84" si="201">IF($AB69*O69/($M69*8760*0.1)&gt;0.3*0.7*O69,0.3*0.7*O69,$AB69*O69/($M69*8760*0.1))</f>
        <v>1.0357306013116774</v>
      </c>
      <c r="CM69">
        <f t="shared" ref="CM69:CM84" si="202">IF($AB69*P69/($M69*8760*0.1)&gt;0.3*0.7*P69,0.3*0.7*P69,$AB69*P69/($M69*8760*0.1))</f>
        <v>0.73176618570933716</v>
      </c>
      <c r="CN69">
        <f t="shared" ref="CN69:CN84" si="203">IF($AB69*Q69/($M69*8760*0.1)&gt;0.3*0.7*Q69,0.3*0.7*Q69,$AB69*Q69/($M69*8760*0.1))</f>
        <v>0.37151206351397126</v>
      </c>
      <c r="CO69">
        <f t="shared" ref="CO69:CO84" si="204">IF($AB69*R69/($M69*8760*0.1)&gt;0.3*0.7*R69,0.3*0.7*R69,$AB69*R69/($M69*8760*0.1))</f>
        <v>7.4527571529166341</v>
      </c>
      <c r="CP69">
        <f t="shared" ref="CP69:CP84" si="205">IF($AB69*S69/($M69*8760*0.1)&gt;0.3*0.7*S69,0.3*0.7*S69,$AB69*S69/($M69*8760*0.1))</f>
        <v>0</v>
      </c>
      <c r="CQ69">
        <f t="shared" ref="CQ69:CQ84" si="206">IF($AB69*T69/($M69*8760*0.1)&gt;0.3*0.7*T69,0.3*0.7*T69,$AB69*T69/($M69*8760*0.1))</f>
        <v>0</v>
      </c>
      <c r="CR69">
        <f t="shared" ref="CR69:CR84" si="207">IF($AB69*U69/($M69*8760*0.1)&gt;0.3*0.7*U69,0.3*0.7*U69,$AB69*U69/($M69*8760*0.1))</f>
        <v>0.74302412702794252</v>
      </c>
      <c r="CS69">
        <f t="shared" ref="CS69:CS84" si="208">IF($AB69*V69/($M69*8760*0.1)&gt;0.3*0.7*V69,0.3*0.7*V69,$AB69*V69/($M69*8760*0.1))</f>
        <v>0</v>
      </c>
      <c r="CT69">
        <f t="shared" ref="CT69:CT84" si="209">IF($AB69*W69/($M69*8760*0.1)&gt;0.3*0.7*W69,0.3*0.7*W69,$AB69*W69/($M69*8760*0.1))</f>
        <v>9.2652857052120705</v>
      </c>
      <c r="CU69">
        <f t="shared" ref="CU69:CU84" si="210">IF($AB69*N69/($M69*8760*0.1)&gt;0.4*0.7*N69,0.4*0.7*N69,$AB69*N69/($M69*8760*0.1))</f>
        <v>0</v>
      </c>
      <c r="CV69">
        <f t="shared" ref="CV69:CV84" si="211">IF($AB69*O69/($M69*8760*0.1)&gt;0.4*0.7*O69,0.4*0.7*O69,$AB69*O69/($M69*8760*0.1))</f>
        <v>1.0357306013116774</v>
      </c>
      <c r="CW69">
        <f t="shared" ref="CW69:CW84" si="212">IF($AB69*P69/($M69*8760*0.1)&gt;0.4*0.7*P69,0.4*0.7*P69,$AB69*P69/($M69*8760*0.1))</f>
        <v>0.73176618570933716</v>
      </c>
      <c r="CX69">
        <f t="shared" ref="CX69:CX84" si="213">IF($AB69*Q69/($M69*8760*0.1)&gt;0.4*0.7*Q69,0.4*0.7*Q69,$AB69*Q69/($M69*8760*0.1))</f>
        <v>0.37151206351397126</v>
      </c>
      <c r="CY69">
        <f t="shared" ref="CY69:CY84" si="214">IF($AB69*R69/($M69*8760*0.1)&gt;0.4*0.7*R69,0.4*0.7*R69,$AB69*R69/($M69*8760*0.1))</f>
        <v>7.4527571529166341</v>
      </c>
      <c r="CZ69">
        <f t="shared" ref="CZ69:CZ84" si="215">IF($AB69*S69/($M69*8760*0.1)&gt;0.4*0.7*S69,0.4*0.7*S69,$AB69*S69/($M69*8760*0.1))</f>
        <v>0</v>
      </c>
      <c r="DA69">
        <f t="shared" ref="DA69:DA84" si="216">IF($AB69*T69/($M69*8760*0.1)&gt;0.4*0.7*T69,0.4*0.7*T69,$AB69*T69/($M69*8760*0.1))</f>
        <v>0</v>
      </c>
      <c r="DB69">
        <f t="shared" ref="DB69:DB84" si="217">IF($AB69*U69/($M69*8760*0.1)&gt;0.4*0.7*U69,0.4*0.7*U69,$AB69*U69/($M69*8760*0.1))</f>
        <v>0.74302412702794252</v>
      </c>
      <c r="DC69">
        <f t="shared" ref="DC69:DC84" si="218">IF($AB69*V69/($M69*8760*0.1)&gt;0.4*0.7*V69,0.4*0.7*V69,$AB69*V69/($M69*8760*0.1))</f>
        <v>0</v>
      </c>
      <c r="DD69">
        <f t="shared" ref="DD69:DD84" si="219">IF($AB69*W69/($M69*8760*0.1)&gt;0.4*0.7*W69,0.4*0.7*W69,$AB69*W69/($M69*8760*0.1))</f>
        <v>9.2652857052120705</v>
      </c>
      <c r="DE69">
        <f t="shared" ref="DE69:DE84" si="220">IF($AB69*N69/($M69*8760*0.1)&gt;0.5*0.7*N69,0.5*0.7*N69,$AB69*N69/($M69*8760*0.1))</f>
        <v>0</v>
      </c>
      <c r="DF69">
        <f t="shared" ref="DF69:DF84" si="221">IF($AB69*O69/($M69*8760*0.1)&gt;0.5*0.7*O69,0.5*0.7*O69,$AB69*O69/($M69*8760*0.1))</f>
        <v>1.0357306013116774</v>
      </c>
      <c r="DG69">
        <f t="shared" ref="DG69:DG84" si="222">IF($AB69*P69/($M69*8760*0.1)&gt;0.5*0.7*P69,0.5*0.7*P69,$AB69*P69/($M69*8760*0.1))</f>
        <v>0.73176618570933716</v>
      </c>
      <c r="DH69">
        <f t="shared" ref="DH69:DH84" si="223">IF($AB69*Q69/($M69*8760*0.1)&gt;0.5*0.7*Q69,0.5*0.7*Q69,$AB69*Q69/($M69*8760*0.1))</f>
        <v>0.37151206351397126</v>
      </c>
      <c r="DI69">
        <f t="shared" ref="DI69:DI84" si="224">IF($AB69*R69/($M69*8760*0.1)&gt;0.5*0.7*R69,0.5*0.7*R69,$AB69*R69/($M69*8760*0.1))</f>
        <v>7.4527571529166341</v>
      </c>
      <c r="DJ69">
        <f t="shared" ref="DJ69:DJ84" si="225">IF($AB69*S69/($M69*8760*0.1)&gt;0.5*0.7*S69,0.5*0.7*S69,$AB69*S69/($M69*8760*0.1))</f>
        <v>0</v>
      </c>
      <c r="DK69">
        <f t="shared" ref="DK69:DK84" si="226">IF($AB69*T69/($M69*8760*0.1)&gt;0.5*0.7*T69,0.5*0.7*T69,$AB69*T69/($M69*8760*0.1))</f>
        <v>0</v>
      </c>
      <c r="DL69">
        <f t="shared" ref="DL69:DL84" si="227">IF($AB69*U69/($M69*8760*0.1)&gt;0.5*0.7*U69,0.5*0.7*U69,$AB69*U69/($M69*8760*0.1))</f>
        <v>0.74302412702794252</v>
      </c>
      <c r="DM69">
        <f t="shared" ref="DM69:DM84" si="228">IF($AB69*V69/($M69*8760*0.1)&gt;0.5*0.7*V69,0.5*0.7*V69,$AB69*V69/($M69*8760*0.1))</f>
        <v>0</v>
      </c>
      <c r="DN69">
        <f t="shared" ref="DN69:DN84" si="229">IF($AB69*W69/($M69*8760*0.1)&gt;0.5*0.7*W69,0.5*0.7*W69,$AB69*W69/($M69*8760*0.1))</f>
        <v>9.2652857052120705</v>
      </c>
    </row>
    <row r="70" spans="1:118" x14ac:dyDescent="0.25">
      <c r="A70">
        <v>69</v>
      </c>
      <c r="B70" t="s">
        <v>7</v>
      </c>
      <c r="C70" t="s">
        <v>11</v>
      </c>
      <c r="D70">
        <v>140</v>
      </c>
      <c r="E70" t="s">
        <v>24</v>
      </c>
      <c r="F70">
        <v>1</v>
      </c>
      <c r="G70">
        <v>351</v>
      </c>
      <c r="J70" s="77">
        <v>5101</v>
      </c>
      <c r="K70" s="78" t="s">
        <v>63</v>
      </c>
      <c r="L70" s="34" t="s">
        <v>25</v>
      </c>
      <c r="M70" s="81">
        <f>f_values!G189</f>
        <v>1</v>
      </c>
      <c r="N70" s="161">
        <f t="shared" si="134"/>
        <v>0</v>
      </c>
      <c r="O70" s="162">
        <f t="shared" si="134"/>
        <v>51</v>
      </c>
      <c r="P70" s="162">
        <f t="shared" si="134"/>
        <v>39</v>
      </c>
      <c r="Q70" s="162">
        <f t="shared" si="134"/>
        <v>0</v>
      </c>
      <c r="R70" s="163">
        <f t="shared" si="134"/>
        <v>498</v>
      </c>
      <c r="S70" s="161">
        <f t="shared" si="139"/>
        <v>0</v>
      </c>
      <c r="T70" s="162">
        <f t="shared" si="138"/>
        <v>0</v>
      </c>
      <c r="U70" s="162">
        <f t="shared" si="138"/>
        <v>0</v>
      </c>
      <c r="V70" s="162">
        <f t="shared" si="138"/>
        <v>0</v>
      </c>
      <c r="W70" s="163">
        <f t="shared" si="138"/>
        <v>554</v>
      </c>
      <c r="X70" s="106">
        <f>'Constraint 2'!AJ70</f>
        <v>62.084190705368869</v>
      </c>
      <c r="Y70" s="106">
        <f>'Constraint 2'!AK70</f>
        <v>191.81830912174161</v>
      </c>
      <c r="Z70" s="164">
        <f>'Constraint 2'!AL70</f>
        <v>59.53655487066392</v>
      </c>
      <c r="AA70" s="35">
        <f>'Constraint 2'!AN70</f>
        <v>31.042095352684434</v>
      </c>
      <c r="AB70" s="157">
        <f>'Constraint 2'!AP70</f>
        <v>18.625257211610659</v>
      </c>
      <c r="AC70" s="155">
        <f t="shared" si="140"/>
        <v>0</v>
      </c>
      <c r="AD70" s="2">
        <f t="shared" si="141"/>
        <v>3.4661692904153649</v>
      </c>
      <c r="AE70" s="2">
        <f t="shared" si="142"/>
        <v>2.6506000456117502</v>
      </c>
      <c r="AF70" s="2">
        <f t="shared" si="143"/>
        <v>0</v>
      </c>
      <c r="AG70" s="2">
        <f t="shared" si="144"/>
        <v>33.846123659350035</v>
      </c>
      <c r="AH70" s="2">
        <f t="shared" si="145"/>
        <v>0</v>
      </c>
      <c r="AI70" s="2">
        <f t="shared" si="146"/>
        <v>0</v>
      </c>
      <c r="AJ70" s="2">
        <f t="shared" si="147"/>
        <v>0</v>
      </c>
      <c r="AK70" s="2">
        <f t="shared" si="148"/>
        <v>0</v>
      </c>
      <c r="AL70" s="2">
        <f t="shared" si="149"/>
        <v>37.652113468433576</v>
      </c>
      <c r="AM70" s="2">
        <f t="shared" si="150"/>
        <v>0</v>
      </c>
      <c r="AN70" s="2">
        <f t="shared" si="151"/>
        <v>3.4661692904153649</v>
      </c>
      <c r="AO70" s="2">
        <f t="shared" si="152"/>
        <v>2.6506000456117502</v>
      </c>
      <c r="AP70" s="2">
        <f t="shared" si="153"/>
        <v>0</v>
      </c>
      <c r="AQ70" s="2">
        <f t="shared" si="154"/>
        <v>33.846123659350035</v>
      </c>
      <c r="AR70" s="2">
        <f t="shared" si="155"/>
        <v>0</v>
      </c>
      <c r="AS70" s="2">
        <f t="shared" si="156"/>
        <v>0</v>
      </c>
      <c r="AT70" s="2">
        <f t="shared" si="157"/>
        <v>0</v>
      </c>
      <c r="AU70" s="2">
        <f t="shared" si="158"/>
        <v>0</v>
      </c>
      <c r="AV70" s="2">
        <f t="shared" si="159"/>
        <v>37.652113468433576</v>
      </c>
      <c r="AW70" s="2">
        <f t="shared" si="160"/>
        <v>0</v>
      </c>
      <c r="AX70" s="2">
        <f t="shared" si="161"/>
        <v>3.4661692904153649</v>
      </c>
      <c r="AY70" s="2">
        <f t="shared" si="162"/>
        <v>2.6506000456117502</v>
      </c>
      <c r="AZ70" s="2">
        <f t="shared" si="163"/>
        <v>0</v>
      </c>
      <c r="BA70" s="2">
        <f t="shared" si="164"/>
        <v>33.846123659350035</v>
      </c>
      <c r="BB70" s="2">
        <f t="shared" si="165"/>
        <v>0</v>
      </c>
      <c r="BC70" s="2">
        <f t="shared" si="166"/>
        <v>0</v>
      </c>
      <c r="BD70" s="2">
        <f t="shared" si="167"/>
        <v>0</v>
      </c>
      <c r="BE70" s="2">
        <f t="shared" si="168"/>
        <v>0</v>
      </c>
      <c r="BF70" s="156">
        <f t="shared" si="169"/>
        <v>37.652113468433576</v>
      </c>
      <c r="BG70" s="155">
        <f t="shared" si="170"/>
        <v>0</v>
      </c>
      <c r="BH70" s="2">
        <f t="shared" si="171"/>
        <v>1.8072452773823129</v>
      </c>
      <c r="BI70" s="2">
        <f t="shared" si="172"/>
        <v>1.3820110944688275</v>
      </c>
      <c r="BJ70" s="2">
        <f t="shared" si="173"/>
        <v>0</v>
      </c>
      <c r="BK70" s="2">
        <f t="shared" si="174"/>
        <v>17.647218590909645</v>
      </c>
      <c r="BL70" s="2">
        <f t="shared" si="175"/>
        <v>0</v>
      </c>
      <c r="BM70" s="2">
        <f t="shared" si="176"/>
        <v>0</v>
      </c>
      <c r="BN70" s="2">
        <f t="shared" si="177"/>
        <v>0</v>
      </c>
      <c r="BO70" s="2">
        <f t="shared" si="178"/>
        <v>0</v>
      </c>
      <c r="BP70" s="2">
        <f t="shared" si="179"/>
        <v>19.631644777839245</v>
      </c>
      <c r="BQ70" s="2">
        <f t="shared" si="180"/>
        <v>0</v>
      </c>
      <c r="BR70" s="2">
        <f t="shared" si="181"/>
        <v>1.8072452773823129</v>
      </c>
      <c r="BS70" s="2">
        <f t="shared" si="182"/>
        <v>1.3820110944688275</v>
      </c>
      <c r="BT70" s="2">
        <f t="shared" si="183"/>
        <v>0</v>
      </c>
      <c r="BU70" s="2">
        <f t="shared" si="184"/>
        <v>17.647218590909645</v>
      </c>
      <c r="BV70" s="2">
        <f t="shared" si="185"/>
        <v>0</v>
      </c>
      <c r="BW70" s="2">
        <f t="shared" si="186"/>
        <v>0</v>
      </c>
      <c r="BX70" s="2">
        <f t="shared" si="187"/>
        <v>0</v>
      </c>
      <c r="BY70" s="2">
        <f t="shared" si="188"/>
        <v>0</v>
      </c>
      <c r="BZ70" s="2">
        <f t="shared" si="189"/>
        <v>19.631644777839245</v>
      </c>
      <c r="CA70" s="2">
        <f t="shared" si="190"/>
        <v>0</v>
      </c>
      <c r="CB70" s="2">
        <f t="shared" si="191"/>
        <v>1.8072452773823129</v>
      </c>
      <c r="CC70" s="2">
        <f t="shared" si="192"/>
        <v>1.3820110944688275</v>
      </c>
      <c r="CD70" s="2">
        <f t="shared" si="193"/>
        <v>0</v>
      </c>
      <c r="CE70" s="2">
        <f t="shared" si="194"/>
        <v>17.647218590909645</v>
      </c>
      <c r="CF70" s="2">
        <f t="shared" si="195"/>
        <v>0</v>
      </c>
      <c r="CG70" s="2">
        <f t="shared" si="196"/>
        <v>0</v>
      </c>
      <c r="CH70" s="2">
        <f t="shared" si="197"/>
        <v>0</v>
      </c>
      <c r="CI70" s="2">
        <f t="shared" si="198"/>
        <v>0</v>
      </c>
      <c r="CJ70" s="156">
        <f t="shared" si="199"/>
        <v>19.631644777839245</v>
      </c>
      <c r="CK70">
        <f t="shared" si="200"/>
        <v>0</v>
      </c>
      <c r="CL70">
        <f t="shared" si="201"/>
        <v>1.0843471664293876</v>
      </c>
      <c r="CM70">
        <f t="shared" si="202"/>
        <v>0.82920665668129645</v>
      </c>
      <c r="CN70">
        <f t="shared" si="203"/>
        <v>0</v>
      </c>
      <c r="CO70">
        <f t="shared" si="204"/>
        <v>10.588331154545786</v>
      </c>
      <c r="CP70">
        <f t="shared" si="205"/>
        <v>0</v>
      </c>
      <c r="CQ70">
        <f t="shared" si="206"/>
        <v>0</v>
      </c>
      <c r="CR70">
        <f t="shared" si="207"/>
        <v>0</v>
      </c>
      <c r="CS70">
        <f t="shared" si="208"/>
        <v>0</v>
      </c>
      <c r="CT70">
        <f t="shared" si="209"/>
        <v>11.778986866703544</v>
      </c>
      <c r="CU70">
        <f t="shared" si="210"/>
        <v>0</v>
      </c>
      <c r="CV70">
        <f t="shared" si="211"/>
        <v>1.0843471664293876</v>
      </c>
      <c r="CW70">
        <f t="shared" si="212"/>
        <v>0.82920665668129645</v>
      </c>
      <c r="CX70">
        <f t="shared" si="213"/>
        <v>0</v>
      </c>
      <c r="CY70">
        <f t="shared" si="214"/>
        <v>10.588331154545786</v>
      </c>
      <c r="CZ70">
        <f t="shared" si="215"/>
        <v>0</v>
      </c>
      <c r="DA70">
        <f t="shared" si="216"/>
        <v>0</v>
      </c>
      <c r="DB70">
        <f t="shared" si="217"/>
        <v>0</v>
      </c>
      <c r="DC70">
        <f t="shared" si="218"/>
        <v>0</v>
      </c>
      <c r="DD70">
        <f t="shared" si="219"/>
        <v>11.778986866703544</v>
      </c>
      <c r="DE70">
        <f t="shared" si="220"/>
        <v>0</v>
      </c>
      <c r="DF70">
        <f t="shared" si="221"/>
        <v>1.0843471664293876</v>
      </c>
      <c r="DG70">
        <f t="shared" si="222"/>
        <v>0.82920665668129645</v>
      </c>
      <c r="DH70">
        <f t="shared" si="223"/>
        <v>0</v>
      </c>
      <c r="DI70">
        <f t="shared" si="224"/>
        <v>10.588331154545786</v>
      </c>
      <c r="DJ70">
        <f t="shared" si="225"/>
        <v>0</v>
      </c>
      <c r="DK70">
        <f t="shared" si="226"/>
        <v>0</v>
      </c>
      <c r="DL70">
        <f t="shared" si="227"/>
        <v>0</v>
      </c>
      <c r="DM70">
        <f t="shared" si="228"/>
        <v>0</v>
      </c>
      <c r="DN70">
        <f t="shared" si="229"/>
        <v>11.778986866703544</v>
      </c>
    </row>
    <row r="71" spans="1:118" x14ac:dyDescent="0.25">
      <c r="A71">
        <v>70</v>
      </c>
      <c r="B71" t="s">
        <v>7</v>
      </c>
      <c r="C71" t="s">
        <v>11</v>
      </c>
      <c r="D71">
        <v>140</v>
      </c>
      <c r="E71" t="s">
        <v>25</v>
      </c>
      <c r="F71">
        <v>4</v>
      </c>
      <c r="G71">
        <v>5508</v>
      </c>
      <c r="J71" s="77">
        <v>5101</v>
      </c>
      <c r="K71" s="78" t="s">
        <v>65</v>
      </c>
      <c r="L71" s="34" t="s">
        <v>26</v>
      </c>
      <c r="M71" s="81">
        <f>f_values!G190</f>
        <v>0.88888888888888884</v>
      </c>
      <c r="N71" s="161">
        <f t="shared" si="134"/>
        <v>51.55555555555555</v>
      </c>
      <c r="O71" s="162">
        <f t="shared" si="134"/>
        <v>35.555555555555557</v>
      </c>
      <c r="P71" s="162">
        <f t="shared" si="134"/>
        <v>35.555555555555557</v>
      </c>
      <c r="Q71" s="162">
        <f t="shared" si="134"/>
        <v>64.888888888888886</v>
      </c>
      <c r="R71" s="163">
        <f t="shared" si="134"/>
        <v>744</v>
      </c>
      <c r="S71" s="161">
        <f t="shared" si="139"/>
        <v>0</v>
      </c>
      <c r="T71" s="162">
        <f t="shared" si="138"/>
        <v>0</v>
      </c>
      <c r="U71" s="162">
        <f t="shared" si="138"/>
        <v>0</v>
      </c>
      <c r="V71" s="162">
        <f t="shared" si="138"/>
        <v>0</v>
      </c>
      <c r="W71" s="163">
        <f t="shared" si="138"/>
        <v>1223.1111111111111</v>
      </c>
      <c r="X71" s="106">
        <f>'Constraint 2'!AJ71</f>
        <v>207.13493867280522</v>
      </c>
      <c r="Y71" s="106">
        <f>'Constraint 2'!AK71</f>
        <v>112.93627106231833</v>
      </c>
      <c r="Z71" s="164">
        <f>'Constraint 2'!AL71</f>
        <v>145.93133724355525</v>
      </c>
      <c r="AA71" s="35">
        <f>'Constraint 2'!AN71</f>
        <v>103.56746933640261</v>
      </c>
      <c r="AB71" s="157">
        <f>'Constraint 2'!AP71</f>
        <v>62.140481601841564</v>
      </c>
      <c r="AC71" s="155">
        <f t="shared" si="140"/>
        <v>9.6621205024271735</v>
      </c>
      <c r="AD71" s="2">
        <f t="shared" si="141"/>
        <v>6.6635313809842591</v>
      </c>
      <c r="AE71" s="2">
        <f t="shared" si="142"/>
        <v>6.6635313809842591</v>
      </c>
      <c r="AF71" s="2">
        <f t="shared" si="143"/>
        <v>12.160944770296272</v>
      </c>
      <c r="AG71" s="2">
        <f t="shared" si="144"/>
        <v>139.43439414709562</v>
      </c>
      <c r="AH71" s="2">
        <f t="shared" si="145"/>
        <v>0</v>
      </c>
      <c r="AI71" s="2">
        <f t="shared" si="146"/>
        <v>0</v>
      </c>
      <c r="AJ71" s="2">
        <f t="shared" si="147"/>
        <v>0</v>
      </c>
      <c r="AK71" s="2">
        <f t="shared" si="148"/>
        <v>0</v>
      </c>
      <c r="AL71" s="2">
        <f t="shared" si="149"/>
        <v>229.22547950585849</v>
      </c>
      <c r="AM71" s="2">
        <f t="shared" si="150"/>
        <v>9.6621205024271735</v>
      </c>
      <c r="AN71" s="2">
        <f t="shared" si="151"/>
        <v>6.6635313809842591</v>
      </c>
      <c r="AO71" s="2">
        <f t="shared" si="152"/>
        <v>6.6635313809842591</v>
      </c>
      <c r="AP71" s="2">
        <f t="shared" si="153"/>
        <v>12.160944770296272</v>
      </c>
      <c r="AQ71" s="2">
        <f t="shared" si="154"/>
        <v>139.43439414709562</v>
      </c>
      <c r="AR71" s="2">
        <f t="shared" si="155"/>
        <v>0</v>
      </c>
      <c r="AS71" s="2">
        <f t="shared" si="156"/>
        <v>0</v>
      </c>
      <c r="AT71" s="2">
        <f t="shared" si="157"/>
        <v>0</v>
      </c>
      <c r="AU71" s="2">
        <f t="shared" si="158"/>
        <v>0</v>
      </c>
      <c r="AV71" s="2">
        <f t="shared" si="159"/>
        <v>229.22547950585849</v>
      </c>
      <c r="AW71" s="2">
        <f t="shared" si="160"/>
        <v>9.6621205024271735</v>
      </c>
      <c r="AX71" s="2">
        <f t="shared" si="161"/>
        <v>6.6635313809842591</v>
      </c>
      <c r="AY71" s="2">
        <f t="shared" si="162"/>
        <v>6.6635313809842591</v>
      </c>
      <c r="AZ71" s="2">
        <f t="shared" si="163"/>
        <v>12.160944770296272</v>
      </c>
      <c r="BA71" s="2">
        <f t="shared" si="164"/>
        <v>139.43439414709562</v>
      </c>
      <c r="BB71" s="2">
        <f t="shared" si="165"/>
        <v>0</v>
      </c>
      <c r="BC71" s="2">
        <f t="shared" si="166"/>
        <v>0</v>
      </c>
      <c r="BD71" s="2">
        <f t="shared" si="167"/>
        <v>0</v>
      </c>
      <c r="BE71" s="2">
        <f t="shared" si="168"/>
        <v>0</v>
      </c>
      <c r="BF71" s="156">
        <f t="shared" si="169"/>
        <v>229.22547950585849</v>
      </c>
      <c r="BG71" s="155">
        <f t="shared" si="170"/>
        <v>6.8572068738714043</v>
      </c>
      <c r="BH71" s="2">
        <f t="shared" si="171"/>
        <v>4.7291081888768325</v>
      </c>
      <c r="BI71" s="2">
        <f t="shared" si="172"/>
        <v>4.7291081888768325</v>
      </c>
      <c r="BJ71" s="2">
        <f t="shared" si="173"/>
        <v>8.6306224447002169</v>
      </c>
      <c r="BK71" s="2">
        <f t="shared" si="174"/>
        <v>98.956588852247691</v>
      </c>
      <c r="BL71" s="2">
        <f t="shared" si="175"/>
        <v>0</v>
      </c>
      <c r="BM71" s="2">
        <f t="shared" si="176"/>
        <v>0</v>
      </c>
      <c r="BN71" s="2">
        <f t="shared" si="177"/>
        <v>0</v>
      </c>
      <c r="BO71" s="2">
        <f t="shared" si="178"/>
        <v>0</v>
      </c>
      <c r="BP71" s="2">
        <f t="shared" si="179"/>
        <v>162.68132169736302</v>
      </c>
      <c r="BQ71" s="2">
        <f t="shared" si="180"/>
        <v>6.8572068738714043</v>
      </c>
      <c r="BR71" s="2">
        <f t="shared" si="181"/>
        <v>4.7291081888768325</v>
      </c>
      <c r="BS71" s="2">
        <f t="shared" si="182"/>
        <v>4.7291081888768325</v>
      </c>
      <c r="BT71" s="2">
        <f t="shared" si="183"/>
        <v>8.6306224447002169</v>
      </c>
      <c r="BU71" s="2">
        <f t="shared" si="184"/>
        <v>98.956588852247691</v>
      </c>
      <c r="BV71" s="2">
        <f t="shared" si="185"/>
        <v>0</v>
      </c>
      <c r="BW71" s="2">
        <f t="shared" si="186"/>
        <v>0</v>
      </c>
      <c r="BX71" s="2">
        <f t="shared" si="187"/>
        <v>0</v>
      </c>
      <c r="BY71" s="2">
        <f t="shared" si="188"/>
        <v>0</v>
      </c>
      <c r="BZ71" s="2">
        <f t="shared" si="189"/>
        <v>162.68132169736302</v>
      </c>
      <c r="CA71" s="2">
        <f t="shared" si="190"/>
        <v>6.8572068738714043</v>
      </c>
      <c r="CB71" s="2">
        <f t="shared" si="191"/>
        <v>4.7291081888768325</v>
      </c>
      <c r="CC71" s="2">
        <f t="shared" si="192"/>
        <v>4.7291081888768325</v>
      </c>
      <c r="CD71" s="2">
        <f t="shared" si="193"/>
        <v>8.6306224447002169</v>
      </c>
      <c r="CE71" s="2">
        <f t="shared" si="194"/>
        <v>98.956588852247691</v>
      </c>
      <c r="CF71" s="2">
        <f t="shared" si="195"/>
        <v>0</v>
      </c>
      <c r="CG71" s="2">
        <f t="shared" si="196"/>
        <v>0</v>
      </c>
      <c r="CH71" s="2">
        <f t="shared" si="197"/>
        <v>0</v>
      </c>
      <c r="CI71" s="2">
        <f t="shared" si="198"/>
        <v>0</v>
      </c>
      <c r="CJ71" s="156">
        <f t="shared" si="199"/>
        <v>162.68132169736302</v>
      </c>
      <c r="CK71">
        <f t="shared" si="200"/>
        <v>4.1143241243228426</v>
      </c>
      <c r="CL71">
        <f t="shared" si="201"/>
        <v>2.837464913326099</v>
      </c>
      <c r="CM71">
        <f t="shared" si="202"/>
        <v>2.837464913326099</v>
      </c>
      <c r="CN71">
        <f t="shared" si="203"/>
        <v>5.1783734668201298</v>
      </c>
      <c r="CO71">
        <f t="shared" si="204"/>
        <v>59.373953311348622</v>
      </c>
      <c r="CP71">
        <f t="shared" si="205"/>
        <v>0</v>
      </c>
      <c r="CQ71">
        <f t="shared" si="206"/>
        <v>0</v>
      </c>
      <c r="CR71">
        <f t="shared" si="207"/>
        <v>0</v>
      </c>
      <c r="CS71">
        <f t="shared" si="208"/>
        <v>0</v>
      </c>
      <c r="CT71">
        <f t="shared" si="209"/>
        <v>97.608793018417799</v>
      </c>
      <c r="CU71">
        <f t="shared" si="210"/>
        <v>4.1143241243228426</v>
      </c>
      <c r="CV71">
        <f t="shared" si="211"/>
        <v>2.837464913326099</v>
      </c>
      <c r="CW71">
        <f t="shared" si="212"/>
        <v>2.837464913326099</v>
      </c>
      <c r="CX71">
        <f t="shared" si="213"/>
        <v>5.1783734668201298</v>
      </c>
      <c r="CY71">
        <f t="shared" si="214"/>
        <v>59.373953311348622</v>
      </c>
      <c r="CZ71">
        <f t="shared" si="215"/>
        <v>0</v>
      </c>
      <c r="DA71">
        <f t="shared" si="216"/>
        <v>0</v>
      </c>
      <c r="DB71">
        <f t="shared" si="217"/>
        <v>0</v>
      </c>
      <c r="DC71">
        <f t="shared" si="218"/>
        <v>0</v>
      </c>
      <c r="DD71">
        <f t="shared" si="219"/>
        <v>97.608793018417799</v>
      </c>
      <c r="DE71">
        <f t="shared" si="220"/>
        <v>4.1143241243228426</v>
      </c>
      <c r="DF71">
        <f t="shared" si="221"/>
        <v>2.837464913326099</v>
      </c>
      <c r="DG71">
        <f t="shared" si="222"/>
        <v>2.837464913326099</v>
      </c>
      <c r="DH71">
        <f t="shared" si="223"/>
        <v>5.1783734668201298</v>
      </c>
      <c r="DI71">
        <f t="shared" si="224"/>
        <v>59.373953311348622</v>
      </c>
      <c r="DJ71">
        <f t="shared" si="225"/>
        <v>0</v>
      </c>
      <c r="DK71">
        <f t="shared" si="226"/>
        <v>0</v>
      </c>
      <c r="DL71">
        <f t="shared" si="227"/>
        <v>0</v>
      </c>
      <c r="DM71">
        <f t="shared" si="228"/>
        <v>0</v>
      </c>
      <c r="DN71">
        <f t="shared" si="229"/>
        <v>97.608793018417799</v>
      </c>
    </row>
    <row r="72" spans="1:118" x14ac:dyDescent="0.25">
      <c r="A72">
        <v>71</v>
      </c>
      <c r="B72" t="s">
        <v>7</v>
      </c>
      <c r="C72" t="s">
        <v>11</v>
      </c>
      <c r="D72">
        <v>140</v>
      </c>
      <c r="E72" t="s">
        <v>29</v>
      </c>
      <c r="F72">
        <v>2</v>
      </c>
      <c r="G72">
        <v>1309</v>
      </c>
      <c r="J72" s="77">
        <v>5101</v>
      </c>
      <c r="K72" s="78" t="s">
        <v>67</v>
      </c>
      <c r="L72" s="34" t="s">
        <v>27</v>
      </c>
      <c r="M72" s="81">
        <f>f_values!G191</f>
        <v>0.85507246376811596</v>
      </c>
      <c r="N72" s="161">
        <f t="shared" si="134"/>
        <v>0</v>
      </c>
      <c r="O72" s="162">
        <f t="shared" si="134"/>
        <v>0</v>
      </c>
      <c r="P72" s="162">
        <f t="shared" si="134"/>
        <v>0</v>
      </c>
      <c r="Q72" s="162">
        <f t="shared" si="134"/>
        <v>0</v>
      </c>
      <c r="R72" s="163">
        <f t="shared" si="134"/>
        <v>334.33333333333331</v>
      </c>
      <c r="S72" s="161">
        <f t="shared" si="139"/>
        <v>0</v>
      </c>
      <c r="T72" s="162">
        <f t="shared" si="138"/>
        <v>0</v>
      </c>
      <c r="U72" s="162">
        <f t="shared" si="138"/>
        <v>0</v>
      </c>
      <c r="V72" s="162">
        <f t="shared" si="138"/>
        <v>0</v>
      </c>
      <c r="W72" s="163">
        <f t="shared" si="138"/>
        <v>201.79710144927537</v>
      </c>
      <c r="X72" s="106">
        <f>'Constraint 2'!AJ72</f>
        <v>208.297461417156</v>
      </c>
      <c r="Y72" s="106">
        <f>'Constraint 2'!AK72</f>
        <v>94.197540536841871</v>
      </c>
      <c r="Z72" s="164">
        <f>'Constraint 2'!AL72</f>
        <v>144.8131039748356</v>
      </c>
      <c r="AA72" s="35">
        <f>'Constraint 2'!AN72</f>
        <v>104.148730708578</v>
      </c>
      <c r="AB72" s="157">
        <f>'Constraint 2'!AP72</f>
        <v>62.489238425146794</v>
      </c>
      <c r="AC72" s="155">
        <f t="shared" si="140"/>
        <v>0</v>
      </c>
      <c r="AD72" s="2">
        <f t="shared" si="141"/>
        <v>0</v>
      </c>
      <c r="AE72" s="2">
        <f t="shared" si="142"/>
        <v>0</v>
      </c>
      <c r="AF72" s="2">
        <f t="shared" si="143"/>
        <v>0</v>
      </c>
      <c r="AG72" s="2">
        <f t="shared" si="144"/>
        <v>64.636899148585286</v>
      </c>
      <c r="AH72" s="2">
        <f t="shared" si="145"/>
        <v>0</v>
      </c>
      <c r="AI72" s="2">
        <f t="shared" si="146"/>
        <v>0</v>
      </c>
      <c r="AJ72" s="2">
        <f t="shared" si="147"/>
        <v>0</v>
      </c>
      <c r="AK72" s="2">
        <f t="shared" si="148"/>
        <v>0</v>
      </c>
      <c r="AL72" s="2">
        <f t="shared" si="149"/>
        <v>39.013575956690872</v>
      </c>
      <c r="AM72" s="2">
        <f t="shared" si="150"/>
        <v>0</v>
      </c>
      <c r="AN72" s="2">
        <f t="shared" si="151"/>
        <v>0</v>
      </c>
      <c r="AO72" s="2">
        <f t="shared" si="152"/>
        <v>0</v>
      </c>
      <c r="AP72" s="2">
        <f t="shared" si="153"/>
        <v>0</v>
      </c>
      <c r="AQ72" s="2">
        <f t="shared" si="154"/>
        <v>64.636899148585286</v>
      </c>
      <c r="AR72" s="2">
        <f t="shared" si="155"/>
        <v>0</v>
      </c>
      <c r="AS72" s="2">
        <f t="shared" si="156"/>
        <v>0</v>
      </c>
      <c r="AT72" s="2">
        <f t="shared" si="157"/>
        <v>0</v>
      </c>
      <c r="AU72" s="2">
        <f t="shared" si="158"/>
        <v>0</v>
      </c>
      <c r="AV72" s="2">
        <f t="shared" si="159"/>
        <v>39.013575956690872</v>
      </c>
      <c r="AW72" s="2">
        <f t="shared" si="160"/>
        <v>0</v>
      </c>
      <c r="AX72" s="2">
        <f t="shared" si="161"/>
        <v>0</v>
      </c>
      <c r="AY72" s="2">
        <f t="shared" si="162"/>
        <v>0</v>
      </c>
      <c r="AZ72" s="2">
        <f t="shared" si="163"/>
        <v>0</v>
      </c>
      <c r="BA72" s="2">
        <f t="shared" si="164"/>
        <v>64.636899148585286</v>
      </c>
      <c r="BB72" s="2">
        <f t="shared" si="165"/>
        <v>0</v>
      </c>
      <c r="BC72" s="2">
        <f t="shared" si="166"/>
        <v>0</v>
      </c>
      <c r="BD72" s="2">
        <f t="shared" si="167"/>
        <v>0</v>
      </c>
      <c r="BE72" s="2">
        <f t="shared" si="168"/>
        <v>0</v>
      </c>
      <c r="BF72" s="156">
        <f t="shared" si="169"/>
        <v>39.013575956690872</v>
      </c>
      <c r="BG72" s="155">
        <f t="shared" si="170"/>
        <v>0</v>
      </c>
      <c r="BH72" s="2">
        <f t="shared" si="171"/>
        <v>0</v>
      </c>
      <c r="BI72" s="2">
        <f t="shared" si="172"/>
        <v>0</v>
      </c>
      <c r="BJ72" s="2">
        <f t="shared" si="173"/>
        <v>0</v>
      </c>
      <c r="BK72" s="2">
        <f t="shared" si="174"/>
        <v>46.486476834536525</v>
      </c>
      <c r="BL72" s="2">
        <f t="shared" si="175"/>
        <v>0</v>
      </c>
      <c r="BM72" s="2">
        <f t="shared" si="176"/>
        <v>0</v>
      </c>
      <c r="BN72" s="2">
        <f t="shared" si="177"/>
        <v>0</v>
      </c>
      <c r="BO72" s="2">
        <f t="shared" si="178"/>
        <v>0</v>
      </c>
      <c r="BP72" s="2">
        <f t="shared" si="179"/>
        <v>28.05833384386348</v>
      </c>
      <c r="BQ72" s="2">
        <f t="shared" si="180"/>
        <v>0</v>
      </c>
      <c r="BR72" s="2">
        <f t="shared" si="181"/>
        <v>0</v>
      </c>
      <c r="BS72" s="2">
        <f t="shared" si="182"/>
        <v>0</v>
      </c>
      <c r="BT72" s="2">
        <f t="shared" si="183"/>
        <v>0</v>
      </c>
      <c r="BU72" s="2">
        <f t="shared" si="184"/>
        <v>46.486476834536525</v>
      </c>
      <c r="BV72" s="2">
        <f t="shared" si="185"/>
        <v>0</v>
      </c>
      <c r="BW72" s="2">
        <f t="shared" si="186"/>
        <v>0</v>
      </c>
      <c r="BX72" s="2">
        <f t="shared" si="187"/>
        <v>0</v>
      </c>
      <c r="BY72" s="2">
        <f t="shared" si="188"/>
        <v>0</v>
      </c>
      <c r="BZ72" s="2">
        <f t="shared" si="189"/>
        <v>28.05833384386348</v>
      </c>
      <c r="CA72" s="2">
        <f t="shared" si="190"/>
        <v>0</v>
      </c>
      <c r="CB72" s="2">
        <f t="shared" si="191"/>
        <v>0</v>
      </c>
      <c r="CC72" s="2">
        <f t="shared" si="192"/>
        <v>0</v>
      </c>
      <c r="CD72" s="2">
        <f t="shared" si="193"/>
        <v>0</v>
      </c>
      <c r="CE72" s="2">
        <f t="shared" si="194"/>
        <v>46.486476834536525</v>
      </c>
      <c r="CF72" s="2">
        <f t="shared" si="195"/>
        <v>0</v>
      </c>
      <c r="CG72" s="2">
        <f t="shared" si="196"/>
        <v>0</v>
      </c>
      <c r="CH72" s="2">
        <f t="shared" si="197"/>
        <v>0</v>
      </c>
      <c r="CI72" s="2">
        <f t="shared" si="198"/>
        <v>0</v>
      </c>
      <c r="CJ72" s="156">
        <f t="shared" si="199"/>
        <v>28.05833384386348</v>
      </c>
      <c r="CK72">
        <f t="shared" si="200"/>
        <v>0</v>
      </c>
      <c r="CL72">
        <f t="shared" si="201"/>
        <v>0</v>
      </c>
      <c r="CM72">
        <f t="shared" si="202"/>
        <v>0</v>
      </c>
      <c r="CN72">
        <f t="shared" si="203"/>
        <v>0</v>
      </c>
      <c r="CO72">
        <f t="shared" si="204"/>
        <v>27.891886100721912</v>
      </c>
      <c r="CP72">
        <f t="shared" si="205"/>
        <v>0</v>
      </c>
      <c r="CQ72">
        <f t="shared" si="206"/>
        <v>0</v>
      </c>
      <c r="CR72">
        <f t="shared" si="207"/>
        <v>0</v>
      </c>
      <c r="CS72">
        <f t="shared" si="208"/>
        <v>0</v>
      </c>
      <c r="CT72">
        <f t="shared" si="209"/>
        <v>16.835000306318086</v>
      </c>
      <c r="CU72">
        <f t="shared" si="210"/>
        <v>0</v>
      </c>
      <c r="CV72">
        <f t="shared" si="211"/>
        <v>0</v>
      </c>
      <c r="CW72">
        <f t="shared" si="212"/>
        <v>0</v>
      </c>
      <c r="CX72">
        <f t="shared" si="213"/>
        <v>0</v>
      </c>
      <c r="CY72">
        <f t="shared" si="214"/>
        <v>27.891886100721912</v>
      </c>
      <c r="CZ72">
        <f t="shared" si="215"/>
        <v>0</v>
      </c>
      <c r="DA72">
        <f t="shared" si="216"/>
        <v>0</v>
      </c>
      <c r="DB72">
        <f t="shared" si="217"/>
        <v>0</v>
      </c>
      <c r="DC72">
        <f t="shared" si="218"/>
        <v>0</v>
      </c>
      <c r="DD72">
        <f t="shared" si="219"/>
        <v>16.835000306318086</v>
      </c>
      <c r="DE72">
        <f t="shared" si="220"/>
        <v>0</v>
      </c>
      <c r="DF72">
        <f t="shared" si="221"/>
        <v>0</v>
      </c>
      <c r="DG72">
        <f t="shared" si="222"/>
        <v>0</v>
      </c>
      <c r="DH72">
        <f t="shared" si="223"/>
        <v>0</v>
      </c>
      <c r="DI72">
        <f t="shared" si="224"/>
        <v>27.891886100721912</v>
      </c>
      <c r="DJ72">
        <f t="shared" si="225"/>
        <v>0</v>
      </c>
      <c r="DK72">
        <f t="shared" si="226"/>
        <v>0</v>
      </c>
      <c r="DL72">
        <f t="shared" si="227"/>
        <v>0</v>
      </c>
      <c r="DM72">
        <f t="shared" si="228"/>
        <v>0</v>
      </c>
      <c r="DN72">
        <f t="shared" si="229"/>
        <v>16.835000306318086</v>
      </c>
    </row>
    <row r="73" spans="1:118" x14ac:dyDescent="0.25">
      <c r="A73">
        <v>72</v>
      </c>
      <c r="B73" t="s">
        <v>7</v>
      </c>
      <c r="C73" t="s">
        <v>11</v>
      </c>
      <c r="D73">
        <v>140</v>
      </c>
      <c r="E73" t="s">
        <v>345</v>
      </c>
      <c r="F73">
        <v>4</v>
      </c>
      <c r="G73">
        <v>8095</v>
      </c>
      <c r="J73" s="77">
        <v>5101</v>
      </c>
      <c r="K73" s="78" t="s">
        <v>69</v>
      </c>
      <c r="L73" s="34" t="s">
        <v>28</v>
      </c>
      <c r="M73" s="81">
        <f>f_values!G192</f>
        <v>0.85314685314685312</v>
      </c>
      <c r="N73" s="161">
        <f t="shared" si="134"/>
        <v>0</v>
      </c>
      <c r="O73" s="162">
        <f t="shared" si="134"/>
        <v>0</v>
      </c>
      <c r="P73" s="162">
        <f t="shared" si="134"/>
        <v>122.85314685314685</v>
      </c>
      <c r="Q73" s="162">
        <f t="shared" si="134"/>
        <v>0</v>
      </c>
      <c r="R73" s="163">
        <f t="shared" si="134"/>
        <v>1207.2027972027972</v>
      </c>
      <c r="S73" s="161">
        <f t="shared" si="139"/>
        <v>0</v>
      </c>
      <c r="T73" s="162">
        <f t="shared" si="138"/>
        <v>0</v>
      </c>
      <c r="U73" s="162">
        <f t="shared" si="138"/>
        <v>17.062937062937063</v>
      </c>
      <c r="V73" s="162">
        <f t="shared" si="138"/>
        <v>0</v>
      </c>
      <c r="W73" s="163">
        <f t="shared" si="138"/>
        <v>680.8111888111888</v>
      </c>
      <c r="X73" s="106">
        <f>'Constraint 2'!AJ73</f>
        <v>182.93599930214438</v>
      </c>
      <c r="Y73" s="106">
        <f>'Constraint 2'!AK73</f>
        <v>82.188480958711779</v>
      </c>
      <c r="Z73" s="164">
        <f>'Constraint 2'!AL73</f>
        <v>127.12724764226503</v>
      </c>
      <c r="AA73" s="35">
        <f>'Constraint 2'!AN73</f>
        <v>91.467999651072191</v>
      </c>
      <c r="AB73" s="157">
        <f>'Constraint 2'!AP73</f>
        <v>54.880799790643316</v>
      </c>
      <c r="AC73" s="155">
        <f t="shared" si="140"/>
        <v>0</v>
      </c>
      <c r="AD73" s="2">
        <f t="shared" si="141"/>
        <v>0</v>
      </c>
      <c r="AE73" s="2">
        <f t="shared" si="142"/>
        <v>20.897629749413429</v>
      </c>
      <c r="AF73" s="2">
        <f t="shared" si="143"/>
        <v>0</v>
      </c>
      <c r="AG73" s="2">
        <f t="shared" si="144"/>
        <v>205.34823677374999</v>
      </c>
      <c r="AH73" s="2">
        <f t="shared" si="145"/>
        <v>0</v>
      </c>
      <c r="AI73" s="2">
        <f t="shared" si="146"/>
        <v>0</v>
      </c>
      <c r="AJ73" s="2">
        <f t="shared" si="147"/>
        <v>2.902448576307421</v>
      </c>
      <c r="AK73" s="2">
        <f t="shared" si="148"/>
        <v>0</v>
      </c>
      <c r="AL73" s="2">
        <f t="shared" si="149"/>
        <v>115.80769819466607</v>
      </c>
      <c r="AM73" s="2">
        <f t="shared" si="150"/>
        <v>0</v>
      </c>
      <c r="AN73" s="2">
        <f t="shared" si="151"/>
        <v>0</v>
      </c>
      <c r="AO73" s="2">
        <f t="shared" si="152"/>
        <v>20.897629749413429</v>
      </c>
      <c r="AP73" s="2">
        <f t="shared" si="153"/>
        <v>0</v>
      </c>
      <c r="AQ73" s="2">
        <f t="shared" si="154"/>
        <v>205.34823677374999</v>
      </c>
      <c r="AR73" s="2">
        <f t="shared" si="155"/>
        <v>0</v>
      </c>
      <c r="AS73" s="2">
        <f t="shared" si="156"/>
        <v>0</v>
      </c>
      <c r="AT73" s="2">
        <f t="shared" si="157"/>
        <v>2.902448576307421</v>
      </c>
      <c r="AU73" s="2">
        <f t="shared" si="158"/>
        <v>0</v>
      </c>
      <c r="AV73" s="2">
        <f t="shared" si="159"/>
        <v>115.80769819466607</v>
      </c>
      <c r="AW73" s="2">
        <f t="shared" si="160"/>
        <v>0</v>
      </c>
      <c r="AX73" s="2">
        <f t="shared" si="161"/>
        <v>0</v>
      </c>
      <c r="AY73" s="2">
        <f t="shared" si="162"/>
        <v>20.897629749413429</v>
      </c>
      <c r="AZ73" s="2">
        <f t="shared" si="163"/>
        <v>0</v>
      </c>
      <c r="BA73" s="2">
        <f t="shared" si="164"/>
        <v>205.34823677374999</v>
      </c>
      <c r="BB73" s="2">
        <f t="shared" si="165"/>
        <v>0</v>
      </c>
      <c r="BC73" s="2">
        <f t="shared" si="166"/>
        <v>0</v>
      </c>
      <c r="BD73" s="2">
        <f t="shared" si="167"/>
        <v>2.902448576307421</v>
      </c>
      <c r="BE73" s="2">
        <f t="shared" si="168"/>
        <v>0</v>
      </c>
      <c r="BF73" s="156">
        <f t="shared" si="169"/>
        <v>115.80769819466607</v>
      </c>
      <c r="BG73" s="155">
        <f t="shared" si="170"/>
        <v>0</v>
      </c>
      <c r="BH73" s="2">
        <f t="shared" si="171"/>
        <v>0</v>
      </c>
      <c r="BI73" s="2">
        <f t="shared" si="172"/>
        <v>15.035835559080359</v>
      </c>
      <c r="BJ73" s="2">
        <f t="shared" si="173"/>
        <v>0</v>
      </c>
      <c r="BK73" s="2">
        <f t="shared" si="174"/>
        <v>147.7479674729077</v>
      </c>
      <c r="BL73" s="2">
        <f t="shared" si="175"/>
        <v>0</v>
      </c>
      <c r="BM73" s="2">
        <f t="shared" si="176"/>
        <v>0</v>
      </c>
      <c r="BN73" s="2">
        <f t="shared" si="177"/>
        <v>2.0883104943167163</v>
      </c>
      <c r="BO73" s="2">
        <f t="shared" si="178"/>
        <v>0</v>
      </c>
      <c r="BP73" s="2">
        <f t="shared" si="179"/>
        <v>83.323588723236995</v>
      </c>
      <c r="BQ73" s="2">
        <f t="shared" si="180"/>
        <v>0</v>
      </c>
      <c r="BR73" s="2">
        <f t="shared" si="181"/>
        <v>0</v>
      </c>
      <c r="BS73" s="2">
        <f t="shared" si="182"/>
        <v>15.035835559080359</v>
      </c>
      <c r="BT73" s="2">
        <f t="shared" si="183"/>
        <v>0</v>
      </c>
      <c r="BU73" s="2">
        <f t="shared" si="184"/>
        <v>147.7479674729077</v>
      </c>
      <c r="BV73" s="2">
        <f t="shared" si="185"/>
        <v>0</v>
      </c>
      <c r="BW73" s="2">
        <f t="shared" si="186"/>
        <v>0</v>
      </c>
      <c r="BX73" s="2">
        <f t="shared" si="187"/>
        <v>2.0883104943167163</v>
      </c>
      <c r="BY73" s="2">
        <f t="shared" si="188"/>
        <v>0</v>
      </c>
      <c r="BZ73" s="2">
        <f t="shared" si="189"/>
        <v>83.323588723236995</v>
      </c>
      <c r="CA73" s="2">
        <f t="shared" si="190"/>
        <v>0</v>
      </c>
      <c r="CB73" s="2">
        <f t="shared" si="191"/>
        <v>0</v>
      </c>
      <c r="CC73" s="2">
        <f t="shared" si="192"/>
        <v>15.035835559080359</v>
      </c>
      <c r="CD73" s="2">
        <f t="shared" si="193"/>
        <v>0</v>
      </c>
      <c r="CE73" s="2">
        <f t="shared" si="194"/>
        <v>147.7479674729077</v>
      </c>
      <c r="CF73" s="2">
        <f t="shared" si="195"/>
        <v>0</v>
      </c>
      <c r="CG73" s="2">
        <f t="shared" si="196"/>
        <v>0</v>
      </c>
      <c r="CH73" s="2">
        <f t="shared" si="197"/>
        <v>2.0883104943167163</v>
      </c>
      <c r="CI73" s="2">
        <f t="shared" si="198"/>
        <v>0</v>
      </c>
      <c r="CJ73" s="156">
        <f t="shared" si="199"/>
        <v>83.323588723236995</v>
      </c>
      <c r="CK73">
        <f t="shared" si="200"/>
        <v>0</v>
      </c>
      <c r="CL73">
        <f t="shared" si="201"/>
        <v>0</v>
      </c>
      <c r="CM73">
        <f t="shared" si="202"/>
        <v>9.0215013354482156</v>
      </c>
      <c r="CN73">
        <f t="shared" si="203"/>
        <v>0</v>
      </c>
      <c r="CO73">
        <f t="shared" si="204"/>
        <v>88.648780483744616</v>
      </c>
      <c r="CP73">
        <f t="shared" si="205"/>
        <v>0</v>
      </c>
      <c r="CQ73">
        <f t="shared" si="206"/>
        <v>0</v>
      </c>
      <c r="CR73">
        <f t="shared" si="207"/>
        <v>1.25298629659003</v>
      </c>
      <c r="CS73">
        <f t="shared" si="208"/>
        <v>0</v>
      </c>
      <c r="CT73">
        <f t="shared" si="209"/>
        <v>49.994153233942193</v>
      </c>
      <c r="CU73">
        <f t="shared" si="210"/>
        <v>0</v>
      </c>
      <c r="CV73">
        <f t="shared" si="211"/>
        <v>0</v>
      </c>
      <c r="CW73">
        <f t="shared" si="212"/>
        <v>9.0215013354482156</v>
      </c>
      <c r="CX73">
        <f t="shared" si="213"/>
        <v>0</v>
      </c>
      <c r="CY73">
        <f t="shared" si="214"/>
        <v>88.648780483744616</v>
      </c>
      <c r="CZ73">
        <f t="shared" si="215"/>
        <v>0</v>
      </c>
      <c r="DA73">
        <f t="shared" si="216"/>
        <v>0</v>
      </c>
      <c r="DB73">
        <f t="shared" si="217"/>
        <v>1.25298629659003</v>
      </c>
      <c r="DC73">
        <f t="shared" si="218"/>
        <v>0</v>
      </c>
      <c r="DD73">
        <f t="shared" si="219"/>
        <v>49.994153233942193</v>
      </c>
      <c r="DE73">
        <f t="shared" si="220"/>
        <v>0</v>
      </c>
      <c r="DF73">
        <f t="shared" si="221"/>
        <v>0</v>
      </c>
      <c r="DG73">
        <f t="shared" si="222"/>
        <v>9.0215013354482156</v>
      </c>
      <c r="DH73">
        <f t="shared" si="223"/>
        <v>0</v>
      </c>
      <c r="DI73">
        <f t="shared" si="224"/>
        <v>88.648780483744616</v>
      </c>
      <c r="DJ73">
        <f t="shared" si="225"/>
        <v>0</v>
      </c>
      <c r="DK73">
        <f t="shared" si="226"/>
        <v>0</v>
      </c>
      <c r="DL73">
        <f t="shared" si="227"/>
        <v>1.25298629659003</v>
      </c>
      <c r="DM73">
        <f t="shared" si="228"/>
        <v>0</v>
      </c>
      <c r="DN73">
        <f t="shared" si="229"/>
        <v>49.994153233942193</v>
      </c>
    </row>
    <row r="74" spans="1:118" x14ac:dyDescent="0.25">
      <c r="A74">
        <v>73</v>
      </c>
      <c r="B74" t="s">
        <v>7</v>
      </c>
      <c r="C74" t="s">
        <v>11</v>
      </c>
      <c r="D74">
        <v>140</v>
      </c>
      <c r="E74" t="s">
        <v>344</v>
      </c>
      <c r="F74">
        <v>5</v>
      </c>
      <c r="G74">
        <v>4627</v>
      </c>
      <c r="J74" s="77">
        <v>5101</v>
      </c>
      <c r="K74" s="78" t="s">
        <v>71</v>
      </c>
      <c r="L74" s="34" t="s">
        <v>29</v>
      </c>
      <c r="M74" s="81">
        <f>f_values!G193</f>
        <v>0.51428571428571423</v>
      </c>
      <c r="N74" s="161">
        <f t="shared" si="134"/>
        <v>0</v>
      </c>
      <c r="O74" s="162">
        <f t="shared" si="134"/>
        <v>0</v>
      </c>
      <c r="P74" s="162">
        <f t="shared" si="134"/>
        <v>0</v>
      </c>
      <c r="Q74" s="162">
        <f t="shared" si="134"/>
        <v>123.94285714285714</v>
      </c>
      <c r="R74" s="163">
        <f t="shared" si="134"/>
        <v>671.14285714285711</v>
      </c>
      <c r="S74" s="161">
        <f t="shared" si="139"/>
        <v>0</v>
      </c>
      <c r="T74" s="162">
        <f t="shared" si="139"/>
        <v>0</v>
      </c>
      <c r="U74" s="162">
        <f t="shared" si="139"/>
        <v>0</v>
      </c>
      <c r="V74" s="162">
        <f t="shared" si="139"/>
        <v>0</v>
      </c>
      <c r="W74" s="163">
        <f t="shared" si="139"/>
        <v>292.1142857142857</v>
      </c>
      <c r="X74" s="106">
        <f>'Constraint 2'!AJ74</f>
        <v>71.441993670185695</v>
      </c>
      <c r="Y74" s="106">
        <f>'Constraint 2'!AK74</f>
        <v>77.206117673044844</v>
      </c>
      <c r="Z74" s="164">
        <f>'Constraint 2'!AL74</f>
        <v>54.157907652925189</v>
      </c>
      <c r="AA74" s="35">
        <f>'Constraint 2'!AN74</f>
        <v>35.720996835092848</v>
      </c>
      <c r="AB74" s="157">
        <f>'Constraint 2'!AP74</f>
        <v>21.432598101055707</v>
      </c>
      <c r="AC74" s="155">
        <f t="shared" si="140"/>
        <v>0</v>
      </c>
      <c r="AD74" s="2">
        <f t="shared" si="141"/>
        <v>0</v>
      </c>
      <c r="AE74" s="2">
        <f t="shared" si="142"/>
        <v>0</v>
      </c>
      <c r="AF74" s="2">
        <f t="shared" si="143"/>
        <v>14.899607014103847</v>
      </c>
      <c r="AG74" s="2">
        <f t="shared" si="144"/>
        <v>80.680444619939905</v>
      </c>
      <c r="AH74" s="2">
        <f t="shared" si="145"/>
        <v>0</v>
      </c>
      <c r="AI74" s="2">
        <f t="shared" si="146"/>
        <v>0</v>
      </c>
      <c r="AJ74" s="2">
        <f t="shared" si="147"/>
        <v>0</v>
      </c>
      <c r="AK74" s="2">
        <f t="shared" si="148"/>
        <v>0</v>
      </c>
      <c r="AL74" s="2">
        <f t="shared" si="149"/>
        <v>35.116086240709478</v>
      </c>
      <c r="AM74" s="2">
        <f t="shared" si="150"/>
        <v>0</v>
      </c>
      <c r="AN74" s="2">
        <f t="shared" si="151"/>
        <v>0</v>
      </c>
      <c r="AO74" s="2">
        <f t="shared" si="152"/>
        <v>0</v>
      </c>
      <c r="AP74" s="2">
        <f t="shared" si="153"/>
        <v>14.899607014103847</v>
      </c>
      <c r="AQ74" s="2">
        <f t="shared" si="154"/>
        <v>80.680444619939905</v>
      </c>
      <c r="AR74" s="2">
        <f t="shared" si="155"/>
        <v>0</v>
      </c>
      <c r="AS74" s="2">
        <f t="shared" si="156"/>
        <v>0</v>
      </c>
      <c r="AT74" s="2">
        <f t="shared" si="157"/>
        <v>0</v>
      </c>
      <c r="AU74" s="2">
        <f t="shared" si="158"/>
        <v>0</v>
      </c>
      <c r="AV74" s="2">
        <f t="shared" si="159"/>
        <v>35.116086240709478</v>
      </c>
      <c r="AW74" s="2">
        <f t="shared" si="160"/>
        <v>0</v>
      </c>
      <c r="AX74" s="2">
        <f t="shared" si="161"/>
        <v>0</v>
      </c>
      <c r="AY74" s="2">
        <f t="shared" si="162"/>
        <v>0</v>
      </c>
      <c r="AZ74" s="2">
        <f t="shared" si="163"/>
        <v>14.899607014103847</v>
      </c>
      <c r="BA74" s="2">
        <f t="shared" si="164"/>
        <v>80.680444619939905</v>
      </c>
      <c r="BB74" s="2">
        <f t="shared" si="165"/>
        <v>0</v>
      </c>
      <c r="BC74" s="2">
        <f t="shared" si="166"/>
        <v>0</v>
      </c>
      <c r="BD74" s="2">
        <f t="shared" si="167"/>
        <v>0</v>
      </c>
      <c r="BE74" s="2">
        <f t="shared" si="168"/>
        <v>0</v>
      </c>
      <c r="BF74" s="156">
        <f t="shared" si="169"/>
        <v>35.116086240709478</v>
      </c>
      <c r="BG74" s="155">
        <f t="shared" si="170"/>
        <v>0</v>
      </c>
      <c r="BH74" s="2">
        <f t="shared" si="171"/>
        <v>0</v>
      </c>
      <c r="BI74" s="2">
        <f t="shared" si="172"/>
        <v>0</v>
      </c>
      <c r="BJ74" s="2">
        <f t="shared" si="173"/>
        <v>9.8273518690152688</v>
      </c>
      <c r="BK74" s="2">
        <f t="shared" si="174"/>
        <v>53.214498709812972</v>
      </c>
      <c r="BL74" s="2">
        <f t="shared" si="175"/>
        <v>0</v>
      </c>
      <c r="BM74" s="2">
        <f t="shared" si="176"/>
        <v>0</v>
      </c>
      <c r="BN74" s="2">
        <f t="shared" si="177"/>
        <v>0</v>
      </c>
      <c r="BO74" s="2">
        <f t="shared" si="178"/>
        <v>0</v>
      </c>
      <c r="BP74" s="2">
        <f t="shared" si="179"/>
        <v>23.161559591704034</v>
      </c>
      <c r="BQ74" s="2">
        <f t="shared" si="180"/>
        <v>0</v>
      </c>
      <c r="BR74" s="2">
        <f t="shared" si="181"/>
        <v>0</v>
      </c>
      <c r="BS74" s="2">
        <f t="shared" si="182"/>
        <v>0</v>
      </c>
      <c r="BT74" s="2">
        <f t="shared" si="183"/>
        <v>9.8273518690152688</v>
      </c>
      <c r="BU74" s="2">
        <f t="shared" si="184"/>
        <v>53.214498709812972</v>
      </c>
      <c r="BV74" s="2">
        <f t="shared" si="185"/>
        <v>0</v>
      </c>
      <c r="BW74" s="2">
        <f t="shared" si="186"/>
        <v>0</v>
      </c>
      <c r="BX74" s="2">
        <f t="shared" si="187"/>
        <v>0</v>
      </c>
      <c r="BY74" s="2">
        <f t="shared" si="188"/>
        <v>0</v>
      </c>
      <c r="BZ74" s="2">
        <f t="shared" si="189"/>
        <v>23.161559591704034</v>
      </c>
      <c r="CA74" s="2">
        <f t="shared" si="190"/>
        <v>0</v>
      </c>
      <c r="CB74" s="2">
        <f t="shared" si="191"/>
        <v>0</v>
      </c>
      <c r="CC74" s="2">
        <f t="shared" si="192"/>
        <v>0</v>
      </c>
      <c r="CD74" s="2">
        <f t="shared" si="193"/>
        <v>9.8273518690152688</v>
      </c>
      <c r="CE74" s="2">
        <f t="shared" si="194"/>
        <v>53.214498709812972</v>
      </c>
      <c r="CF74" s="2">
        <f t="shared" si="195"/>
        <v>0</v>
      </c>
      <c r="CG74" s="2">
        <f t="shared" si="196"/>
        <v>0</v>
      </c>
      <c r="CH74" s="2">
        <f t="shared" si="197"/>
        <v>0</v>
      </c>
      <c r="CI74" s="2">
        <f t="shared" si="198"/>
        <v>0</v>
      </c>
      <c r="CJ74" s="156">
        <f t="shared" si="199"/>
        <v>23.161559591704034</v>
      </c>
      <c r="CK74">
        <f t="shared" si="200"/>
        <v>0</v>
      </c>
      <c r="CL74">
        <f t="shared" si="201"/>
        <v>0</v>
      </c>
      <c r="CM74">
        <f t="shared" si="202"/>
        <v>0</v>
      </c>
      <c r="CN74">
        <f t="shared" si="203"/>
        <v>5.8964111214091606</v>
      </c>
      <c r="CO74">
        <f t="shared" si="204"/>
        <v>31.928699225887776</v>
      </c>
      <c r="CP74">
        <f t="shared" si="205"/>
        <v>0</v>
      </c>
      <c r="CQ74">
        <f t="shared" si="206"/>
        <v>0</v>
      </c>
      <c r="CR74">
        <f t="shared" si="207"/>
        <v>0</v>
      </c>
      <c r="CS74">
        <f t="shared" si="208"/>
        <v>0</v>
      </c>
      <c r="CT74">
        <f t="shared" si="209"/>
        <v>13.896935755022421</v>
      </c>
      <c r="CU74">
        <f t="shared" si="210"/>
        <v>0</v>
      </c>
      <c r="CV74">
        <f t="shared" si="211"/>
        <v>0</v>
      </c>
      <c r="CW74">
        <f t="shared" si="212"/>
        <v>0</v>
      </c>
      <c r="CX74">
        <f t="shared" si="213"/>
        <v>5.8964111214091606</v>
      </c>
      <c r="CY74">
        <f t="shared" si="214"/>
        <v>31.928699225887776</v>
      </c>
      <c r="CZ74">
        <f t="shared" si="215"/>
        <v>0</v>
      </c>
      <c r="DA74">
        <f t="shared" si="216"/>
        <v>0</v>
      </c>
      <c r="DB74">
        <f t="shared" si="217"/>
        <v>0</v>
      </c>
      <c r="DC74">
        <f t="shared" si="218"/>
        <v>0</v>
      </c>
      <c r="DD74">
        <f t="shared" si="219"/>
        <v>13.896935755022421</v>
      </c>
      <c r="DE74">
        <f t="shared" si="220"/>
        <v>0</v>
      </c>
      <c r="DF74">
        <f t="shared" si="221"/>
        <v>0</v>
      </c>
      <c r="DG74">
        <f t="shared" si="222"/>
        <v>0</v>
      </c>
      <c r="DH74">
        <f t="shared" si="223"/>
        <v>5.8964111214091606</v>
      </c>
      <c r="DI74">
        <f t="shared" si="224"/>
        <v>31.928699225887776</v>
      </c>
      <c r="DJ74">
        <f t="shared" si="225"/>
        <v>0</v>
      </c>
      <c r="DK74">
        <f t="shared" si="226"/>
        <v>0</v>
      </c>
      <c r="DL74">
        <f t="shared" si="227"/>
        <v>0</v>
      </c>
      <c r="DM74">
        <f t="shared" si="228"/>
        <v>0</v>
      </c>
      <c r="DN74">
        <f t="shared" si="229"/>
        <v>13.896935755022421</v>
      </c>
    </row>
    <row r="75" spans="1:118" x14ac:dyDescent="0.25">
      <c r="A75">
        <v>74</v>
      </c>
      <c r="B75" t="s">
        <v>7</v>
      </c>
      <c r="C75" t="s">
        <v>11</v>
      </c>
      <c r="D75">
        <v>140</v>
      </c>
      <c r="E75" t="s">
        <v>285</v>
      </c>
      <c r="F75">
        <v>2</v>
      </c>
      <c r="G75">
        <v>635</v>
      </c>
      <c r="J75" s="77">
        <v>5101</v>
      </c>
      <c r="K75" s="78" t="s">
        <v>73</v>
      </c>
      <c r="L75" s="34" t="s">
        <v>30</v>
      </c>
      <c r="M75" s="81">
        <f>f_values!G194</f>
        <v>0.87134502923976609</v>
      </c>
      <c r="N75" s="161">
        <f>(SUMIFS($G$2:$G$842,$D$2:$D$842,$J75,$E$2:$E$842,"2007-2008",$C$2:$C$842,N$3,$B$2:$B$842,"DKE")+SUMIFS($G$2:$G$842,$D$2:$D$842,$J75,$E$2:$E$842,"after 2009",$C$2:$C$842,N$3,$B$2:$B$842,"DKE"))*$M75</f>
        <v>0</v>
      </c>
      <c r="O75" s="162">
        <f t="shared" ref="O75:R75" si="230">(SUMIFS($G$2:$G$842,$D$2:$D$842,$J75,$E$2:$E$842,"2007-2008",$C$2:$C$842,O$3,$B$2:$B$842,"DKE")+SUMIFS($G$2:$G$842,$D$2:$D$842,$J75,$E$2:$E$842,"after 2009",$C$2:$C$842,O$3,$B$2:$B$842,"DKE"))*$M75</f>
        <v>0</v>
      </c>
      <c r="P75" s="162">
        <f t="shared" si="230"/>
        <v>0</v>
      </c>
      <c r="Q75" s="162">
        <f t="shared" si="230"/>
        <v>0</v>
      </c>
      <c r="R75" s="163">
        <f t="shared" si="230"/>
        <v>1633.7719298245613</v>
      </c>
      <c r="S75" s="161">
        <f>(SUMIFS($G$2:$G$842,$D$2:$D$842,$J75,$E$2:$E$842,"2007-2008",$C$2:$C$842,S$3,$B$2:$B$842,"DKW")+SUMIFS($G$2:$G$842,$D$2:$D$842,$J75,$E$2:$E$842,"after 2009",$C$2:$C$842,S$3,$B$2:$B$842,"DKW"))*$M75</f>
        <v>0</v>
      </c>
      <c r="T75" s="162">
        <f t="shared" ref="T75:W75" si="231">(SUMIFS($G$2:$G$842,$D$2:$D$842,$J75,$E$2:$E$842,"2007-2008",$C$2:$C$842,T$3,$B$2:$B$842,"DKW")+SUMIFS($G$2:$G$842,$D$2:$D$842,$J75,$E$2:$E$842,"after 2009",$C$2:$C$842,T$3,$B$2:$B$842,"DKW"))*$M75</f>
        <v>0</v>
      </c>
      <c r="U75" s="162">
        <f t="shared" si="231"/>
        <v>0</v>
      </c>
      <c r="V75" s="162">
        <f t="shared" si="231"/>
        <v>0</v>
      </c>
      <c r="W75" s="163">
        <f t="shared" si="231"/>
        <v>488.82456140350877</v>
      </c>
      <c r="X75" s="106">
        <f>'Constraint 2'!AJ75</f>
        <v>36.47040618566735</v>
      </c>
      <c r="Y75" s="106">
        <f>'Constraint 2'!AK75</f>
        <v>50.742553998884084</v>
      </c>
      <c r="Z75" s="164">
        <f>'Constraint 2'!AL75</f>
        <v>28.780019420572188</v>
      </c>
      <c r="AA75" s="35">
        <f>'Constraint 2'!AN75</f>
        <v>18.235203092833675</v>
      </c>
      <c r="AB75" s="157">
        <f>'Constraint 2'!AP75</f>
        <v>10.941121855700205</v>
      </c>
      <c r="AC75" s="155">
        <f t="shared" si="140"/>
        <v>0</v>
      </c>
      <c r="AD75" s="2">
        <f t="shared" si="141"/>
        <v>0</v>
      </c>
      <c r="AE75" s="2">
        <f t="shared" si="142"/>
        <v>0</v>
      </c>
      <c r="AF75" s="2">
        <f t="shared" si="143"/>
        <v>0</v>
      </c>
      <c r="AG75" s="2">
        <f t="shared" si="144"/>
        <v>61.601068965265796</v>
      </c>
      <c r="AH75" s="2">
        <f t="shared" si="145"/>
        <v>0</v>
      </c>
      <c r="AI75" s="2">
        <f t="shared" si="146"/>
        <v>0</v>
      </c>
      <c r="AJ75" s="2">
        <f t="shared" si="147"/>
        <v>0</v>
      </c>
      <c r="AK75" s="2">
        <f t="shared" si="148"/>
        <v>0</v>
      </c>
      <c r="AL75" s="2">
        <f t="shared" si="149"/>
        <v>18.431039834407528</v>
      </c>
      <c r="AM75" s="2">
        <f t="shared" si="150"/>
        <v>0</v>
      </c>
      <c r="AN75" s="2">
        <f t="shared" si="151"/>
        <v>0</v>
      </c>
      <c r="AO75" s="2">
        <f t="shared" si="152"/>
        <v>0</v>
      </c>
      <c r="AP75" s="2">
        <f t="shared" si="153"/>
        <v>0</v>
      </c>
      <c r="AQ75" s="2">
        <f t="shared" si="154"/>
        <v>61.601068965265796</v>
      </c>
      <c r="AR75" s="2">
        <f t="shared" si="155"/>
        <v>0</v>
      </c>
      <c r="AS75" s="2">
        <f t="shared" si="156"/>
        <v>0</v>
      </c>
      <c r="AT75" s="2">
        <f t="shared" si="157"/>
        <v>0</v>
      </c>
      <c r="AU75" s="2">
        <f t="shared" si="158"/>
        <v>0</v>
      </c>
      <c r="AV75" s="2">
        <f t="shared" si="159"/>
        <v>18.431039834407528</v>
      </c>
      <c r="AW75" s="2">
        <f t="shared" si="160"/>
        <v>0</v>
      </c>
      <c r="AX75" s="2">
        <f t="shared" si="161"/>
        <v>0</v>
      </c>
      <c r="AY75" s="2">
        <f t="shared" si="162"/>
        <v>0</v>
      </c>
      <c r="AZ75" s="2">
        <f t="shared" si="163"/>
        <v>0</v>
      </c>
      <c r="BA75" s="2">
        <f t="shared" si="164"/>
        <v>61.601068965265796</v>
      </c>
      <c r="BB75" s="2">
        <f t="shared" si="165"/>
        <v>0</v>
      </c>
      <c r="BC75" s="2">
        <f t="shared" si="166"/>
        <v>0</v>
      </c>
      <c r="BD75" s="2">
        <f t="shared" si="167"/>
        <v>0</v>
      </c>
      <c r="BE75" s="2">
        <f t="shared" si="168"/>
        <v>0</v>
      </c>
      <c r="BF75" s="156">
        <f t="shared" si="169"/>
        <v>18.431039834407528</v>
      </c>
      <c r="BG75" s="155">
        <f t="shared" si="170"/>
        <v>0</v>
      </c>
      <c r="BH75" s="2">
        <f t="shared" si="171"/>
        <v>0</v>
      </c>
      <c r="BI75" s="2">
        <f t="shared" si="172"/>
        <v>0</v>
      </c>
      <c r="BJ75" s="2">
        <f t="shared" si="173"/>
        <v>0</v>
      </c>
      <c r="BK75" s="2">
        <f t="shared" si="174"/>
        <v>39.030828537743304</v>
      </c>
      <c r="BL75" s="2">
        <f t="shared" si="175"/>
        <v>0</v>
      </c>
      <c r="BM75" s="2">
        <f t="shared" si="176"/>
        <v>0</v>
      </c>
      <c r="BN75" s="2">
        <f t="shared" si="177"/>
        <v>0</v>
      </c>
      <c r="BO75" s="2">
        <f t="shared" si="178"/>
        <v>0</v>
      </c>
      <c r="BP75" s="2">
        <f t="shared" si="179"/>
        <v>11.678023898492798</v>
      </c>
      <c r="BQ75" s="2">
        <f t="shared" si="180"/>
        <v>0</v>
      </c>
      <c r="BR75" s="2">
        <f t="shared" si="181"/>
        <v>0</v>
      </c>
      <c r="BS75" s="2">
        <f t="shared" si="182"/>
        <v>0</v>
      </c>
      <c r="BT75" s="2">
        <f t="shared" si="183"/>
        <v>0</v>
      </c>
      <c r="BU75" s="2">
        <f t="shared" si="184"/>
        <v>39.030828537743304</v>
      </c>
      <c r="BV75" s="2">
        <f t="shared" si="185"/>
        <v>0</v>
      </c>
      <c r="BW75" s="2">
        <f t="shared" si="186"/>
        <v>0</v>
      </c>
      <c r="BX75" s="2">
        <f t="shared" si="187"/>
        <v>0</v>
      </c>
      <c r="BY75" s="2">
        <f t="shared" si="188"/>
        <v>0</v>
      </c>
      <c r="BZ75" s="2">
        <f t="shared" si="189"/>
        <v>11.678023898492798</v>
      </c>
      <c r="CA75" s="2">
        <f t="shared" si="190"/>
        <v>0</v>
      </c>
      <c r="CB75" s="2">
        <f t="shared" si="191"/>
        <v>0</v>
      </c>
      <c r="CC75" s="2">
        <f t="shared" si="192"/>
        <v>0</v>
      </c>
      <c r="CD75" s="2">
        <f t="shared" si="193"/>
        <v>0</v>
      </c>
      <c r="CE75" s="2">
        <f t="shared" si="194"/>
        <v>39.030828537743304</v>
      </c>
      <c r="CF75" s="2">
        <f t="shared" si="195"/>
        <v>0</v>
      </c>
      <c r="CG75" s="2">
        <f t="shared" si="196"/>
        <v>0</v>
      </c>
      <c r="CH75" s="2">
        <f t="shared" si="197"/>
        <v>0</v>
      </c>
      <c r="CI75" s="2">
        <f t="shared" si="198"/>
        <v>0</v>
      </c>
      <c r="CJ75" s="156">
        <f t="shared" si="199"/>
        <v>11.678023898492798</v>
      </c>
      <c r="CK75">
        <f t="shared" si="200"/>
        <v>0</v>
      </c>
      <c r="CL75">
        <f t="shared" si="201"/>
        <v>0</v>
      </c>
      <c r="CM75">
        <f t="shared" si="202"/>
        <v>0</v>
      </c>
      <c r="CN75">
        <f t="shared" si="203"/>
        <v>0</v>
      </c>
      <c r="CO75">
        <f t="shared" si="204"/>
        <v>23.418497122645981</v>
      </c>
      <c r="CP75">
        <f t="shared" si="205"/>
        <v>0</v>
      </c>
      <c r="CQ75">
        <f t="shared" si="206"/>
        <v>0</v>
      </c>
      <c r="CR75">
        <f t="shared" si="207"/>
        <v>0</v>
      </c>
      <c r="CS75">
        <f t="shared" si="208"/>
        <v>0</v>
      </c>
      <c r="CT75">
        <f t="shared" si="209"/>
        <v>7.0068143390956781</v>
      </c>
      <c r="CU75">
        <f t="shared" si="210"/>
        <v>0</v>
      </c>
      <c r="CV75">
        <f t="shared" si="211"/>
        <v>0</v>
      </c>
      <c r="CW75">
        <f t="shared" si="212"/>
        <v>0</v>
      </c>
      <c r="CX75">
        <f t="shared" si="213"/>
        <v>0</v>
      </c>
      <c r="CY75">
        <f t="shared" si="214"/>
        <v>23.418497122645981</v>
      </c>
      <c r="CZ75">
        <f t="shared" si="215"/>
        <v>0</v>
      </c>
      <c r="DA75">
        <f t="shared" si="216"/>
        <v>0</v>
      </c>
      <c r="DB75">
        <f t="shared" si="217"/>
        <v>0</v>
      </c>
      <c r="DC75">
        <f t="shared" si="218"/>
        <v>0</v>
      </c>
      <c r="DD75">
        <f t="shared" si="219"/>
        <v>7.0068143390956781</v>
      </c>
      <c r="DE75">
        <f t="shared" si="220"/>
        <v>0</v>
      </c>
      <c r="DF75">
        <f t="shared" si="221"/>
        <v>0</v>
      </c>
      <c r="DG75">
        <f t="shared" si="222"/>
        <v>0</v>
      </c>
      <c r="DH75">
        <f t="shared" si="223"/>
        <v>0</v>
      </c>
      <c r="DI75">
        <f t="shared" si="224"/>
        <v>23.418497122645981</v>
      </c>
      <c r="DJ75">
        <f t="shared" si="225"/>
        <v>0</v>
      </c>
      <c r="DK75">
        <f t="shared" si="226"/>
        <v>0</v>
      </c>
      <c r="DL75">
        <f t="shared" si="227"/>
        <v>0</v>
      </c>
      <c r="DM75">
        <f t="shared" si="228"/>
        <v>0</v>
      </c>
      <c r="DN75">
        <f t="shared" si="229"/>
        <v>7.0068143390956781</v>
      </c>
    </row>
    <row r="76" spans="1:118" x14ac:dyDescent="0.25">
      <c r="A76">
        <v>75</v>
      </c>
      <c r="B76" t="s">
        <v>7</v>
      </c>
      <c r="C76" t="s">
        <v>11</v>
      </c>
      <c r="D76">
        <v>150</v>
      </c>
      <c r="E76" t="s">
        <v>345</v>
      </c>
      <c r="F76">
        <v>3</v>
      </c>
      <c r="G76">
        <v>3383</v>
      </c>
      <c r="J76" s="77">
        <v>5102</v>
      </c>
      <c r="K76" s="78" t="s">
        <v>44</v>
      </c>
      <c r="L76" s="76" t="s">
        <v>285</v>
      </c>
      <c r="M76" s="81">
        <f>f_values!G186</f>
        <v>0.8193548387096774</v>
      </c>
      <c r="N76" s="161">
        <f t="shared" si="134"/>
        <v>0</v>
      </c>
      <c r="O76" s="162">
        <f t="shared" si="134"/>
        <v>0</v>
      </c>
      <c r="P76" s="162">
        <f t="shared" si="134"/>
        <v>0</v>
      </c>
      <c r="Q76" s="162">
        <f t="shared" si="134"/>
        <v>0</v>
      </c>
      <c r="R76" s="163">
        <f t="shared" si="134"/>
        <v>2367.116129032258</v>
      </c>
      <c r="S76" s="161">
        <f>SUMIFS($G$2:$G$842,$D$2:$D$842,$J76,$E$2:$E$842,$L76,$C$2:$C$842,S$3,$B$2:$B$842,"DKW")*$M76</f>
        <v>0</v>
      </c>
      <c r="T76" s="162">
        <f t="shared" ref="T76:W82" si="232">SUMIFS($G$2:$G$842,$D$2:$D$842,$J76,$E$2:$E$842,$L76,$C$2:$C$842,T$3,$B$2:$B$842,"DKW")*$M76</f>
        <v>0</v>
      </c>
      <c r="U76" s="162">
        <f t="shared" si="232"/>
        <v>0</v>
      </c>
      <c r="V76" s="162">
        <f t="shared" si="232"/>
        <v>95.864516129032253</v>
      </c>
      <c r="W76" s="163">
        <f t="shared" si="232"/>
        <v>2045.9290322580646</v>
      </c>
      <c r="X76" s="106">
        <f>'Constraint 2'!AJ76</f>
        <v>31.185536798118601</v>
      </c>
      <c r="Y76" s="106">
        <f>'Constraint 2'!AK76</f>
        <v>38.604689464392138</v>
      </c>
      <c r="Z76" s="164">
        <f>'Constraint 2'!AL76</f>
        <v>24.131067865216309</v>
      </c>
      <c r="AA76" s="35">
        <f>'Constraint 2'!AN76</f>
        <v>15.592768399059301</v>
      </c>
      <c r="AB76" s="157">
        <f>'Constraint 2'!AP76</f>
        <v>9.3556610394355797</v>
      </c>
      <c r="AC76" s="155">
        <f t="shared" si="140"/>
        <v>0</v>
      </c>
      <c r="AD76" s="2">
        <f t="shared" si="141"/>
        <v>0</v>
      </c>
      <c r="AE76" s="2">
        <f t="shared" si="142"/>
        <v>0</v>
      </c>
      <c r="AF76" s="2">
        <f t="shared" si="143"/>
        <v>0</v>
      </c>
      <c r="AG76" s="2">
        <f t="shared" si="144"/>
        <v>79.582939569189406</v>
      </c>
      <c r="AH76" s="2">
        <f t="shared" si="145"/>
        <v>0</v>
      </c>
      <c r="AI76" s="2">
        <f t="shared" si="146"/>
        <v>0</v>
      </c>
      <c r="AJ76" s="2">
        <f t="shared" si="147"/>
        <v>0</v>
      </c>
      <c r="AK76" s="2">
        <f t="shared" si="148"/>
        <v>3.2229850915871099</v>
      </c>
      <c r="AL76" s="2">
        <f t="shared" si="149"/>
        <v>68.784562168316356</v>
      </c>
      <c r="AM76" s="2">
        <f t="shared" si="150"/>
        <v>0</v>
      </c>
      <c r="AN76" s="2">
        <f t="shared" si="151"/>
        <v>0</v>
      </c>
      <c r="AO76" s="2">
        <f t="shared" si="152"/>
        <v>0</v>
      </c>
      <c r="AP76" s="2">
        <f t="shared" si="153"/>
        <v>0</v>
      </c>
      <c r="AQ76" s="2">
        <f t="shared" si="154"/>
        <v>79.582939569189406</v>
      </c>
      <c r="AR76" s="2">
        <f t="shared" si="155"/>
        <v>0</v>
      </c>
      <c r="AS76" s="2">
        <f t="shared" si="156"/>
        <v>0</v>
      </c>
      <c r="AT76" s="2">
        <f t="shared" si="157"/>
        <v>0</v>
      </c>
      <c r="AU76" s="2">
        <f t="shared" si="158"/>
        <v>3.2229850915871099</v>
      </c>
      <c r="AV76" s="2">
        <f t="shared" si="159"/>
        <v>68.784562168316356</v>
      </c>
      <c r="AW76" s="2">
        <f t="shared" si="160"/>
        <v>0</v>
      </c>
      <c r="AX76" s="2">
        <f t="shared" si="161"/>
        <v>0</v>
      </c>
      <c r="AY76" s="2">
        <f t="shared" si="162"/>
        <v>0</v>
      </c>
      <c r="AZ76" s="2">
        <f t="shared" si="163"/>
        <v>0</v>
      </c>
      <c r="BA76" s="2">
        <f t="shared" si="164"/>
        <v>79.582939569189406</v>
      </c>
      <c r="BB76" s="2">
        <f t="shared" si="165"/>
        <v>0</v>
      </c>
      <c r="BC76" s="2">
        <f t="shared" si="166"/>
        <v>0</v>
      </c>
      <c r="BD76" s="2">
        <f t="shared" si="167"/>
        <v>0</v>
      </c>
      <c r="BE76" s="2">
        <f t="shared" si="168"/>
        <v>3.2229850915871099</v>
      </c>
      <c r="BF76" s="156">
        <f t="shared" si="169"/>
        <v>68.784562168316356</v>
      </c>
      <c r="BG76" s="155">
        <f t="shared" si="170"/>
        <v>0</v>
      </c>
      <c r="BH76" s="2">
        <f t="shared" si="171"/>
        <v>0</v>
      </c>
      <c r="BI76" s="2">
        <f t="shared" si="172"/>
        <v>0</v>
      </c>
      <c r="BJ76" s="2">
        <f t="shared" si="173"/>
        <v>0</v>
      </c>
      <c r="BK76" s="2">
        <f t="shared" si="174"/>
        <v>51.424095781829131</v>
      </c>
      <c r="BL76" s="2">
        <f t="shared" si="175"/>
        <v>0</v>
      </c>
      <c r="BM76" s="2">
        <f t="shared" si="176"/>
        <v>0</v>
      </c>
      <c r="BN76" s="2">
        <f t="shared" si="177"/>
        <v>0</v>
      </c>
      <c r="BO76" s="2">
        <f t="shared" si="178"/>
        <v>2.0825957793264132</v>
      </c>
      <c r="BP76" s="2">
        <f t="shared" si="179"/>
        <v>44.446509922889355</v>
      </c>
      <c r="BQ76" s="2">
        <f t="shared" si="180"/>
        <v>0</v>
      </c>
      <c r="BR76" s="2">
        <f t="shared" si="181"/>
        <v>0</v>
      </c>
      <c r="BS76" s="2">
        <f t="shared" si="182"/>
        <v>0</v>
      </c>
      <c r="BT76" s="2">
        <f t="shared" si="183"/>
        <v>0</v>
      </c>
      <c r="BU76" s="2">
        <f t="shared" si="184"/>
        <v>51.424095781829131</v>
      </c>
      <c r="BV76" s="2">
        <f t="shared" si="185"/>
        <v>0</v>
      </c>
      <c r="BW76" s="2">
        <f t="shared" si="186"/>
        <v>0</v>
      </c>
      <c r="BX76" s="2">
        <f t="shared" si="187"/>
        <v>0</v>
      </c>
      <c r="BY76" s="2">
        <f t="shared" si="188"/>
        <v>2.0825957793264132</v>
      </c>
      <c r="BZ76" s="2">
        <f t="shared" si="189"/>
        <v>44.446509922889355</v>
      </c>
      <c r="CA76" s="2">
        <f t="shared" si="190"/>
        <v>0</v>
      </c>
      <c r="CB76" s="2">
        <f t="shared" si="191"/>
        <v>0</v>
      </c>
      <c r="CC76" s="2">
        <f t="shared" si="192"/>
        <v>0</v>
      </c>
      <c r="CD76" s="2">
        <f t="shared" si="193"/>
        <v>0</v>
      </c>
      <c r="CE76" s="2">
        <f t="shared" si="194"/>
        <v>51.424095781829131</v>
      </c>
      <c r="CF76" s="2">
        <f t="shared" si="195"/>
        <v>0</v>
      </c>
      <c r="CG76" s="2">
        <f t="shared" si="196"/>
        <v>0</v>
      </c>
      <c r="CH76" s="2">
        <f t="shared" si="197"/>
        <v>0</v>
      </c>
      <c r="CI76" s="2">
        <f t="shared" si="198"/>
        <v>2.0825957793264132</v>
      </c>
      <c r="CJ76" s="156">
        <f t="shared" si="199"/>
        <v>44.446509922889355</v>
      </c>
      <c r="CK76">
        <f t="shared" si="200"/>
        <v>0</v>
      </c>
      <c r="CL76">
        <f t="shared" si="201"/>
        <v>0</v>
      </c>
      <c r="CM76">
        <f t="shared" si="202"/>
        <v>0</v>
      </c>
      <c r="CN76">
        <f t="shared" si="203"/>
        <v>0</v>
      </c>
      <c r="CO76">
        <f t="shared" si="204"/>
        <v>30.854457469097479</v>
      </c>
      <c r="CP76">
        <f t="shared" si="205"/>
        <v>0</v>
      </c>
      <c r="CQ76">
        <f t="shared" si="206"/>
        <v>0</v>
      </c>
      <c r="CR76">
        <f t="shared" si="207"/>
        <v>0</v>
      </c>
      <c r="CS76">
        <f t="shared" si="208"/>
        <v>1.2495574675958478</v>
      </c>
      <c r="CT76">
        <f t="shared" si="209"/>
        <v>26.667905953733612</v>
      </c>
      <c r="CU76">
        <f t="shared" si="210"/>
        <v>0</v>
      </c>
      <c r="CV76">
        <f t="shared" si="211"/>
        <v>0</v>
      </c>
      <c r="CW76">
        <f t="shared" si="212"/>
        <v>0</v>
      </c>
      <c r="CX76">
        <f t="shared" si="213"/>
        <v>0</v>
      </c>
      <c r="CY76">
        <f t="shared" si="214"/>
        <v>30.854457469097479</v>
      </c>
      <c r="CZ76">
        <f t="shared" si="215"/>
        <v>0</v>
      </c>
      <c r="DA76">
        <f t="shared" si="216"/>
        <v>0</v>
      </c>
      <c r="DB76">
        <f t="shared" si="217"/>
        <v>0</v>
      </c>
      <c r="DC76">
        <f t="shared" si="218"/>
        <v>1.2495574675958478</v>
      </c>
      <c r="DD76">
        <f t="shared" si="219"/>
        <v>26.667905953733612</v>
      </c>
      <c r="DE76">
        <f t="shared" si="220"/>
        <v>0</v>
      </c>
      <c r="DF76">
        <f t="shared" si="221"/>
        <v>0</v>
      </c>
      <c r="DG76">
        <f t="shared" si="222"/>
        <v>0</v>
      </c>
      <c r="DH76">
        <f t="shared" si="223"/>
        <v>0</v>
      </c>
      <c r="DI76">
        <f t="shared" si="224"/>
        <v>30.854457469097479</v>
      </c>
      <c r="DJ76">
        <f t="shared" si="225"/>
        <v>0</v>
      </c>
      <c r="DK76">
        <f t="shared" si="226"/>
        <v>0</v>
      </c>
      <c r="DL76">
        <f t="shared" si="227"/>
        <v>0</v>
      </c>
      <c r="DM76">
        <f t="shared" si="228"/>
        <v>1.2495574675958478</v>
      </c>
      <c r="DN76">
        <f t="shared" si="229"/>
        <v>26.667905953733612</v>
      </c>
    </row>
    <row r="77" spans="1:118" x14ac:dyDescent="0.25">
      <c r="A77">
        <v>76</v>
      </c>
      <c r="B77" t="s">
        <v>7</v>
      </c>
      <c r="C77" t="s">
        <v>11</v>
      </c>
      <c r="D77">
        <v>160</v>
      </c>
      <c r="E77" t="s">
        <v>26</v>
      </c>
      <c r="F77">
        <v>1</v>
      </c>
      <c r="G77">
        <v>55</v>
      </c>
      <c r="J77" s="77">
        <v>5102</v>
      </c>
      <c r="K77" s="78" t="s">
        <v>52</v>
      </c>
      <c r="L77" s="76" t="s">
        <v>53</v>
      </c>
      <c r="M77" s="81">
        <f>f_values!G187</f>
        <v>0.5892857142857143</v>
      </c>
      <c r="N77" s="161">
        <f t="shared" si="134"/>
        <v>0</v>
      </c>
      <c r="O77" s="162">
        <f t="shared" si="134"/>
        <v>0</v>
      </c>
      <c r="P77" s="162">
        <f t="shared" si="134"/>
        <v>0</v>
      </c>
      <c r="Q77" s="162">
        <f t="shared" si="134"/>
        <v>31.821428571428573</v>
      </c>
      <c r="R77" s="163">
        <f t="shared" si="134"/>
        <v>1276.9821428571429</v>
      </c>
      <c r="S77" s="161">
        <f t="shared" ref="S77:W83" si="233">SUMIFS($G$2:$G$842,$D$2:$D$842,$J77,$E$2:$E$842,$L77,$C$2:$C$842,S$3,$B$2:$B$842,"DKW")*$M77</f>
        <v>0</v>
      </c>
      <c r="T77" s="162">
        <f t="shared" si="232"/>
        <v>78.964285714285722</v>
      </c>
      <c r="U77" s="162">
        <f t="shared" si="232"/>
        <v>55.982142857142861</v>
      </c>
      <c r="V77" s="162">
        <f t="shared" si="232"/>
        <v>91.339285714285722</v>
      </c>
      <c r="W77" s="163">
        <f t="shared" si="232"/>
        <v>1771.9821428571429</v>
      </c>
      <c r="X77" s="106">
        <f>'Constraint 2'!AJ77</f>
        <v>31.185536798118601</v>
      </c>
      <c r="Y77" s="106">
        <f>'Constraint 2'!AK77</f>
        <v>35.162644011312906</v>
      </c>
      <c r="Z77" s="164">
        <f>'Constraint 2'!AL77</f>
        <v>23.786863319908385</v>
      </c>
      <c r="AA77" s="35">
        <f>'Constraint 2'!AN77</f>
        <v>15.592768399059301</v>
      </c>
      <c r="AB77" s="157">
        <f>'Constraint 2'!AP77</f>
        <v>9.3556610394355797</v>
      </c>
      <c r="AC77" s="155">
        <f t="shared" si="140"/>
        <v>0</v>
      </c>
      <c r="AD77" s="2">
        <f t="shared" si="141"/>
        <v>0</v>
      </c>
      <c r="AE77" s="2">
        <f t="shared" si="142"/>
        <v>0</v>
      </c>
      <c r="AF77" s="2">
        <f t="shared" si="143"/>
        <v>1.4663134923231198</v>
      </c>
      <c r="AG77" s="2">
        <f t="shared" si="144"/>
        <v>58.842617367855567</v>
      </c>
      <c r="AH77" s="2">
        <f t="shared" si="145"/>
        <v>0</v>
      </c>
      <c r="AI77" s="2">
        <f t="shared" si="146"/>
        <v>3.6386297772462601</v>
      </c>
      <c r="AJ77" s="2">
        <f t="shared" si="147"/>
        <v>2.5796255883462291</v>
      </c>
      <c r="AK77" s="2">
        <f t="shared" si="148"/>
        <v>4.2088628020385848</v>
      </c>
      <c r="AL77" s="2">
        <f t="shared" si="149"/>
        <v>81.651938359548538</v>
      </c>
      <c r="AM77" s="2">
        <f t="shared" si="150"/>
        <v>0</v>
      </c>
      <c r="AN77" s="2">
        <f t="shared" si="151"/>
        <v>0</v>
      </c>
      <c r="AO77" s="2">
        <f t="shared" si="152"/>
        <v>0</v>
      </c>
      <c r="AP77" s="2">
        <f t="shared" si="153"/>
        <v>1.4663134923231198</v>
      </c>
      <c r="AQ77" s="2">
        <f t="shared" si="154"/>
        <v>58.842617367855567</v>
      </c>
      <c r="AR77" s="2">
        <f t="shared" si="155"/>
        <v>0</v>
      </c>
      <c r="AS77" s="2">
        <f t="shared" si="156"/>
        <v>3.6386297772462601</v>
      </c>
      <c r="AT77" s="2">
        <f t="shared" si="157"/>
        <v>2.5796255883462291</v>
      </c>
      <c r="AU77" s="2">
        <f t="shared" si="158"/>
        <v>4.2088628020385848</v>
      </c>
      <c r="AV77" s="2">
        <f t="shared" si="159"/>
        <v>81.651938359548538</v>
      </c>
      <c r="AW77" s="2">
        <f t="shared" si="160"/>
        <v>0</v>
      </c>
      <c r="AX77" s="2">
        <f t="shared" si="161"/>
        <v>0</v>
      </c>
      <c r="AY77" s="2">
        <f t="shared" si="162"/>
        <v>0</v>
      </c>
      <c r="AZ77" s="2">
        <f t="shared" si="163"/>
        <v>1.4663134923231198</v>
      </c>
      <c r="BA77" s="2">
        <f t="shared" si="164"/>
        <v>58.842617367855567</v>
      </c>
      <c r="BB77" s="2">
        <f t="shared" si="165"/>
        <v>0</v>
      </c>
      <c r="BC77" s="2">
        <f t="shared" si="166"/>
        <v>3.6386297772462601</v>
      </c>
      <c r="BD77" s="2">
        <f t="shared" si="167"/>
        <v>2.5796255883462291</v>
      </c>
      <c r="BE77" s="2">
        <f t="shared" si="168"/>
        <v>4.2088628020385848</v>
      </c>
      <c r="BF77" s="156">
        <f t="shared" si="169"/>
        <v>81.651938359548538</v>
      </c>
      <c r="BG77" s="155">
        <f t="shared" si="170"/>
        <v>0</v>
      </c>
      <c r="BH77" s="2">
        <f t="shared" si="171"/>
        <v>0</v>
      </c>
      <c r="BI77" s="2">
        <f t="shared" si="172"/>
        <v>0</v>
      </c>
      <c r="BJ77" s="2">
        <f t="shared" si="173"/>
        <v>0.9611980519968063</v>
      </c>
      <c r="BK77" s="2">
        <f t="shared" si="174"/>
        <v>38.57252182735332</v>
      </c>
      <c r="BL77" s="2">
        <f t="shared" si="175"/>
        <v>0</v>
      </c>
      <c r="BM77" s="2">
        <f t="shared" si="176"/>
        <v>2.3851951660661492</v>
      </c>
      <c r="BN77" s="2">
        <f t="shared" si="177"/>
        <v>1.6909965729573446</v>
      </c>
      <c r="BO77" s="2">
        <f t="shared" si="178"/>
        <v>2.7589944085093516</v>
      </c>
      <c r="BP77" s="2">
        <f t="shared" si="179"/>
        <v>53.524491525081423</v>
      </c>
      <c r="BQ77" s="2">
        <f t="shared" si="180"/>
        <v>0</v>
      </c>
      <c r="BR77" s="2">
        <f t="shared" si="181"/>
        <v>0</v>
      </c>
      <c r="BS77" s="2">
        <f t="shared" si="182"/>
        <v>0</v>
      </c>
      <c r="BT77" s="2">
        <f t="shared" si="183"/>
        <v>0.9611980519968063</v>
      </c>
      <c r="BU77" s="2">
        <f t="shared" si="184"/>
        <v>38.57252182735332</v>
      </c>
      <c r="BV77" s="2">
        <f t="shared" si="185"/>
        <v>0</v>
      </c>
      <c r="BW77" s="2">
        <f t="shared" si="186"/>
        <v>2.3851951660661492</v>
      </c>
      <c r="BX77" s="2">
        <f t="shared" si="187"/>
        <v>1.6909965729573446</v>
      </c>
      <c r="BY77" s="2">
        <f t="shared" si="188"/>
        <v>2.7589944085093516</v>
      </c>
      <c r="BZ77" s="2">
        <f t="shared" si="189"/>
        <v>53.524491525081423</v>
      </c>
      <c r="CA77" s="2">
        <f t="shared" si="190"/>
        <v>0</v>
      </c>
      <c r="CB77" s="2">
        <f t="shared" si="191"/>
        <v>0</v>
      </c>
      <c r="CC77" s="2">
        <f t="shared" si="192"/>
        <v>0</v>
      </c>
      <c r="CD77" s="2">
        <f t="shared" si="193"/>
        <v>0.9611980519968063</v>
      </c>
      <c r="CE77" s="2">
        <f t="shared" si="194"/>
        <v>38.57252182735332</v>
      </c>
      <c r="CF77" s="2">
        <f t="shared" si="195"/>
        <v>0</v>
      </c>
      <c r="CG77" s="2">
        <f t="shared" si="196"/>
        <v>2.3851951660661492</v>
      </c>
      <c r="CH77" s="2">
        <f t="shared" si="197"/>
        <v>1.6909965729573446</v>
      </c>
      <c r="CI77" s="2">
        <f t="shared" si="198"/>
        <v>2.7589944085093516</v>
      </c>
      <c r="CJ77" s="156">
        <f t="shared" si="199"/>
        <v>53.524491525081423</v>
      </c>
      <c r="CK77">
        <f t="shared" si="200"/>
        <v>0</v>
      </c>
      <c r="CL77">
        <f t="shared" si="201"/>
        <v>0</v>
      </c>
      <c r="CM77">
        <f t="shared" si="202"/>
        <v>0</v>
      </c>
      <c r="CN77">
        <f t="shared" si="203"/>
        <v>0.57671883119808376</v>
      </c>
      <c r="CO77">
        <f t="shared" si="204"/>
        <v>23.14351309641199</v>
      </c>
      <c r="CP77">
        <f t="shared" si="205"/>
        <v>0</v>
      </c>
      <c r="CQ77">
        <f t="shared" si="206"/>
        <v>1.4311170996396894</v>
      </c>
      <c r="CR77">
        <f t="shared" si="207"/>
        <v>1.0145979437744068</v>
      </c>
      <c r="CS77">
        <f t="shared" si="208"/>
        <v>1.655396645105611</v>
      </c>
      <c r="CT77">
        <f t="shared" si="209"/>
        <v>32.114694915048851</v>
      </c>
      <c r="CU77">
        <f t="shared" si="210"/>
        <v>0</v>
      </c>
      <c r="CV77">
        <f t="shared" si="211"/>
        <v>0</v>
      </c>
      <c r="CW77">
        <f t="shared" si="212"/>
        <v>0</v>
      </c>
      <c r="CX77">
        <f t="shared" si="213"/>
        <v>0.57671883119808376</v>
      </c>
      <c r="CY77">
        <f t="shared" si="214"/>
        <v>23.14351309641199</v>
      </c>
      <c r="CZ77">
        <f t="shared" si="215"/>
        <v>0</v>
      </c>
      <c r="DA77">
        <f t="shared" si="216"/>
        <v>1.4311170996396894</v>
      </c>
      <c r="DB77">
        <f t="shared" si="217"/>
        <v>1.0145979437744068</v>
      </c>
      <c r="DC77">
        <f t="shared" si="218"/>
        <v>1.655396645105611</v>
      </c>
      <c r="DD77">
        <f t="shared" si="219"/>
        <v>32.114694915048851</v>
      </c>
      <c r="DE77">
        <f t="shared" si="220"/>
        <v>0</v>
      </c>
      <c r="DF77">
        <f t="shared" si="221"/>
        <v>0</v>
      </c>
      <c r="DG77">
        <f t="shared" si="222"/>
        <v>0</v>
      </c>
      <c r="DH77">
        <f t="shared" si="223"/>
        <v>0.57671883119808376</v>
      </c>
      <c r="DI77">
        <f t="shared" si="224"/>
        <v>23.14351309641199</v>
      </c>
      <c r="DJ77">
        <f t="shared" si="225"/>
        <v>0</v>
      </c>
      <c r="DK77">
        <f t="shared" si="226"/>
        <v>1.4311170996396894</v>
      </c>
      <c r="DL77">
        <f t="shared" si="227"/>
        <v>1.0145979437744068</v>
      </c>
      <c r="DM77">
        <f t="shared" si="228"/>
        <v>1.655396645105611</v>
      </c>
      <c r="DN77">
        <f t="shared" si="229"/>
        <v>32.114694915048851</v>
      </c>
    </row>
    <row r="78" spans="1:118" x14ac:dyDescent="0.25">
      <c r="A78">
        <v>77</v>
      </c>
      <c r="B78" t="s">
        <v>7</v>
      </c>
      <c r="C78" t="s">
        <v>11</v>
      </c>
      <c r="D78">
        <v>160</v>
      </c>
      <c r="E78" t="s">
        <v>28</v>
      </c>
      <c r="F78">
        <v>1</v>
      </c>
      <c r="G78">
        <v>276</v>
      </c>
      <c r="J78" s="77">
        <v>5102</v>
      </c>
      <c r="K78" s="78" t="s">
        <v>61</v>
      </c>
      <c r="L78" s="34" t="s">
        <v>24</v>
      </c>
      <c r="M78" s="81">
        <f>f_values!G188</f>
        <v>0.62857142857142856</v>
      </c>
      <c r="N78" s="161">
        <f t="shared" ref="N78:R83" si="234">SUMIFS($G$2:$G$842,$D$2:$D$842,$J78,$E$2:$E$842,$L78,$C$2:$C$842,N$3,$B$2:$B$842,"DKE")*$M78</f>
        <v>0</v>
      </c>
      <c r="O78" s="162">
        <f t="shared" si="234"/>
        <v>23.885714285714286</v>
      </c>
      <c r="P78" s="162">
        <f t="shared" si="234"/>
        <v>15.714285714285714</v>
      </c>
      <c r="Q78" s="162">
        <f t="shared" si="234"/>
        <v>164.05714285714285</v>
      </c>
      <c r="R78" s="163">
        <f t="shared" si="234"/>
        <v>2263.485714285714</v>
      </c>
      <c r="S78" s="161">
        <f t="shared" si="233"/>
        <v>30.171428571428571</v>
      </c>
      <c r="T78" s="162">
        <f t="shared" si="232"/>
        <v>0</v>
      </c>
      <c r="U78" s="162">
        <f t="shared" si="232"/>
        <v>12.571428571428571</v>
      </c>
      <c r="V78" s="162">
        <f t="shared" si="232"/>
        <v>21.37142857142857</v>
      </c>
      <c r="W78" s="163">
        <f t="shared" si="232"/>
        <v>4838.7428571428572</v>
      </c>
      <c r="X78" s="106">
        <f>'Constraint 2'!AJ78</f>
        <v>28.586742064942054</v>
      </c>
      <c r="Y78" s="106">
        <f>'Constraint 2'!AK78</f>
        <v>37.170539759165251</v>
      </c>
      <c r="Z78" s="164">
        <f>'Constraint 2'!AL78</f>
        <v>22.298436318128861</v>
      </c>
      <c r="AA78" s="35">
        <f>'Constraint 2'!AN78</f>
        <v>14.293371032471027</v>
      </c>
      <c r="AB78" s="157">
        <f>'Constraint 2'!AP78</f>
        <v>8.5760226194826163</v>
      </c>
      <c r="AC78" s="155">
        <f t="shared" si="140"/>
        <v>0</v>
      </c>
      <c r="AD78" s="2">
        <f t="shared" si="141"/>
        <v>0.96728376722476794</v>
      </c>
      <c r="AE78" s="2">
        <f t="shared" si="142"/>
        <v>0.63637089948997894</v>
      </c>
      <c r="AF78" s="2">
        <f t="shared" si="143"/>
        <v>6.6437121906753802</v>
      </c>
      <c r="AG78" s="2">
        <f t="shared" si="144"/>
        <v>91.662864362536567</v>
      </c>
      <c r="AH78" s="2">
        <f t="shared" si="145"/>
        <v>1.2218321270207595</v>
      </c>
      <c r="AI78" s="2">
        <f t="shared" si="146"/>
        <v>0</v>
      </c>
      <c r="AJ78" s="2">
        <f t="shared" si="147"/>
        <v>0.5090967195919831</v>
      </c>
      <c r="AK78" s="2">
        <f t="shared" si="148"/>
        <v>0.8654644233063713</v>
      </c>
      <c r="AL78" s="2">
        <f t="shared" si="149"/>
        <v>195.95132737095435</v>
      </c>
      <c r="AM78" s="2">
        <f t="shared" si="150"/>
        <v>0</v>
      </c>
      <c r="AN78" s="2">
        <f t="shared" si="151"/>
        <v>0.96728376722476794</v>
      </c>
      <c r="AO78" s="2">
        <f t="shared" si="152"/>
        <v>0.63637089948997894</v>
      </c>
      <c r="AP78" s="2">
        <f t="shared" si="153"/>
        <v>6.6437121906753802</v>
      </c>
      <c r="AQ78" s="2">
        <f t="shared" si="154"/>
        <v>91.662864362536567</v>
      </c>
      <c r="AR78" s="2">
        <f t="shared" si="155"/>
        <v>1.2218321270207595</v>
      </c>
      <c r="AS78" s="2">
        <f t="shared" si="156"/>
        <v>0</v>
      </c>
      <c r="AT78" s="2">
        <f t="shared" si="157"/>
        <v>0.5090967195919831</v>
      </c>
      <c r="AU78" s="2">
        <f t="shared" si="158"/>
        <v>0.8654644233063713</v>
      </c>
      <c r="AV78" s="2">
        <f t="shared" si="159"/>
        <v>195.95132737095435</v>
      </c>
      <c r="AW78" s="2">
        <f t="shared" si="160"/>
        <v>0</v>
      </c>
      <c r="AX78" s="2">
        <f t="shared" si="161"/>
        <v>0.96728376722476794</v>
      </c>
      <c r="AY78" s="2">
        <f t="shared" si="162"/>
        <v>0.63637089948997894</v>
      </c>
      <c r="AZ78" s="2">
        <f t="shared" si="163"/>
        <v>6.6437121906753802</v>
      </c>
      <c r="BA78" s="2">
        <f t="shared" si="164"/>
        <v>91.662864362536567</v>
      </c>
      <c r="BB78" s="2">
        <f t="shared" si="165"/>
        <v>1.2218321270207595</v>
      </c>
      <c r="BC78" s="2">
        <f t="shared" si="166"/>
        <v>0</v>
      </c>
      <c r="BD78" s="2">
        <f t="shared" si="167"/>
        <v>0.5090967195919831</v>
      </c>
      <c r="BE78" s="2">
        <f t="shared" si="168"/>
        <v>0.8654644233063713</v>
      </c>
      <c r="BF78" s="156">
        <f t="shared" si="169"/>
        <v>195.95132737095435</v>
      </c>
      <c r="BG78" s="155">
        <f t="shared" si="170"/>
        <v>0</v>
      </c>
      <c r="BH78" s="2">
        <f t="shared" si="171"/>
        <v>0.62003207675102634</v>
      </c>
      <c r="BI78" s="2">
        <f t="shared" si="172"/>
        <v>0.40791583996778047</v>
      </c>
      <c r="BJ78" s="2">
        <f t="shared" si="173"/>
        <v>4.2586413692636285</v>
      </c>
      <c r="BK78" s="2">
        <f t="shared" si="174"/>
        <v>58.75619758895909</v>
      </c>
      <c r="BL78" s="2">
        <f t="shared" si="175"/>
        <v>0.78319841273813851</v>
      </c>
      <c r="BM78" s="2">
        <f t="shared" si="176"/>
        <v>0</v>
      </c>
      <c r="BN78" s="2">
        <f t="shared" si="177"/>
        <v>0.32633267197422439</v>
      </c>
      <c r="BO78" s="2">
        <f t="shared" si="178"/>
        <v>0.55476554235618147</v>
      </c>
      <c r="BP78" s="2">
        <f t="shared" si="179"/>
        <v>125.60544544287897</v>
      </c>
      <c r="BQ78" s="2">
        <f t="shared" si="180"/>
        <v>0</v>
      </c>
      <c r="BR78" s="2">
        <f t="shared" si="181"/>
        <v>0.62003207675102634</v>
      </c>
      <c r="BS78" s="2">
        <f t="shared" si="182"/>
        <v>0.40791583996778047</v>
      </c>
      <c r="BT78" s="2">
        <f t="shared" si="183"/>
        <v>4.2586413692636285</v>
      </c>
      <c r="BU78" s="2">
        <f t="shared" si="184"/>
        <v>58.75619758895909</v>
      </c>
      <c r="BV78" s="2">
        <f t="shared" si="185"/>
        <v>0.78319841273813851</v>
      </c>
      <c r="BW78" s="2">
        <f t="shared" si="186"/>
        <v>0</v>
      </c>
      <c r="BX78" s="2">
        <f t="shared" si="187"/>
        <v>0.32633267197422439</v>
      </c>
      <c r="BY78" s="2">
        <f t="shared" si="188"/>
        <v>0.55476554235618147</v>
      </c>
      <c r="BZ78" s="2">
        <f t="shared" si="189"/>
        <v>125.60544544287897</v>
      </c>
      <c r="CA78" s="2">
        <f t="shared" si="190"/>
        <v>0</v>
      </c>
      <c r="CB78" s="2">
        <f t="shared" si="191"/>
        <v>0.62003207675102634</v>
      </c>
      <c r="CC78" s="2">
        <f t="shared" si="192"/>
        <v>0.40791583996778047</v>
      </c>
      <c r="CD78" s="2">
        <f t="shared" si="193"/>
        <v>4.2586413692636285</v>
      </c>
      <c r="CE78" s="2">
        <f t="shared" si="194"/>
        <v>58.75619758895909</v>
      </c>
      <c r="CF78" s="2">
        <f t="shared" si="195"/>
        <v>0.78319841273813851</v>
      </c>
      <c r="CG78" s="2">
        <f t="shared" si="196"/>
        <v>0</v>
      </c>
      <c r="CH78" s="2">
        <f t="shared" si="197"/>
        <v>0.32633267197422439</v>
      </c>
      <c r="CI78" s="2">
        <f t="shared" si="198"/>
        <v>0.55476554235618147</v>
      </c>
      <c r="CJ78" s="156">
        <f t="shared" si="199"/>
        <v>125.60544544287897</v>
      </c>
      <c r="CK78">
        <f t="shared" si="200"/>
        <v>0</v>
      </c>
      <c r="CL78">
        <f t="shared" si="201"/>
        <v>0.37201924605061581</v>
      </c>
      <c r="CM78">
        <f t="shared" si="202"/>
        <v>0.24474950398066828</v>
      </c>
      <c r="CN78">
        <f t="shared" si="203"/>
        <v>2.5551848215581772</v>
      </c>
      <c r="CO78">
        <f t="shared" si="204"/>
        <v>35.253718553375457</v>
      </c>
      <c r="CP78">
        <f t="shared" si="205"/>
        <v>0.46991904764288311</v>
      </c>
      <c r="CQ78">
        <f t="shared" si="206"/>
        <v>0</v>
      </c>
      <c r="CR78">
        <f t="shared" si="207"/>
        <v>0.19579960318453463</v>
      </c>
      <c r="CS78">
        <f t="shared" si="208"/>
        <v>0.33285932541370888</v>
      </c>
      <c r="CT78">
        <f t="shared" si="209"/>
        <v>75.363267265727387</v>
      </c>
      <c r="CU78">
        <f t="shared" si="210"/>
        <v>0</v>
      </c>
      <c r="CV78">
        <f t="shared" si="211"/>
        <v>0.37201924605061581</v>
      </c>
      <c r="CW78">
        <f t="shared" si="212"/>
        <v>0.24474950398066828</v>
      </c>
      <c r="CX78">
        <f t="shared" si="213"/>
        <v>2.5551848215581772</v>
      </c>
      <c r="CY78">
        <f t="shared" si="214"/>
        <v>35.253718553375457</v>
      </c>
      <c r="CZ78">
        <f t="shared" si="215"/>
        <v>0.46991904764288311</v>
      </c>
      <c r="DA78">
        <f t="shared" si="216"/>
        <v>0</v>
      </c>
      <c r="DB78">
        <f t="shared" si="217"/>
        <v>0.19579960318453463</v>
      </c>
      <c r="DC78">
        <f t="shared" si="218"/>
        <v>0.33285932541370888</v>
      </c>
      <c r="DD78">
        <f t="shared" si="219"/>
        <v>75.363267265727387</v>
      </c>
      <c r="DE78">
        <f t="shared" si="220"/>
        <v>0</v>
      </c>
      <c r="DF78">
        <f t="shared" si="221"/>
        <v>0.37201924605061581</v>
      </c>
      <c r="DG78">
        <f t="shared" si="222"/>
        <v>0.24474950398066828</v>
      </c>
      <c r="DH78">
        <f t="shared" si="223"/>
        <v>2.5551848215581772</v>
      </c>
      <c r="DI78">
        <f t="shared" si="224"/>
        <v>35.253718553375457</v>
      </c>
      <c r="DJ78">
        <f t="shared" si="225"/>
        <v>0.46991904764288311</v>
      </c>
      <c r="DK78">
        <f t="shared" si="226"/>
        <v>0</v>
      </c>
      <c r="DL78">
        <f t="shared" si="227"/>
        <v>0.19579960318453463</v>
      </c>
      <c r="DM78">
        <f t="shared" si="228"/>
        <v>0.33285932541370888</v>
      </c>
      <c r="DN78">
        <f t="shared" si="229"/>
        <v>75.363267265727387</v>
      </c>
    </row>
    <row r="79" spans="1:118" x14ac:dyDescent="0.25">
      <c r="A79">
        <v>78</v>
      </c>
      <c r="B79" t="s">
        <v>7</v>
      </c>
      <c r="C79" t="s">
        <v>11</v>
      </c>
      <c r="D79">
        <v>190</v>
      </c>
      <c r="E79" t="s">
        <v>344</v>
      </c>
      <c r="F79">
        <v>1</v>
      </c>
      <c r="G79">
        <v>27</v>
      </c>
      <c r="J79" s="77">
        <v>5102</v>
      </c>
      <c r="K79" s="78" t="s">
        <v>63</v>
      </c>
      <c r="L79" s="34" t="s">
        <v>25</v>
      </c>
      <c r="M79" s="81">
        <f>f_values!G189</f>
        <v>1</v>
      </c>
      <c r="N79" s="161">
        <f t="shared" si="234"/>
        <v>0</v>
      </c>
      <c r="O79" s="162">
        <f t="shared" si="234"/>
        <v>0</v>
      </c>
      <c r="P79" s="162">
        <f t="shared" si="234"/>
        <v>90</v>
      </c>
      <c r="Q79" s="162">
        <f t="shared" si="234"/>
        <v>70</v>
      </c>
      <c r="R79" s="163">
        <f t="shared" si="234"/>
        <v>3839</v>
      </c>
      <c r="S79" s="161">
        <f t="shared" si="233"/>
        <v>0</v>
      </c>
      <c r="T79" s="162">
        <f t="shared" si="232"/>
        <v>0</v>
      </c>
      <c r="U79" s="162">
        <f t="shared" si="232"/>
        <v>30</v>
      </c>
      <c r="V79" s="162">
        <f t="shared" si="232"/>
        <v>0</v>
      </c>
      <c r="W79" s="163">
        <f t="shared" si="232"/>
        <v>5679</v>
      </c>
      <c r="X79" s="106">
        <f>'Constraint 2'!AJ79</f>
        <v>28.586742064942054</v>
      </c>
      <c r="Y79" s="106">
        <f>'Constraint 2'!AK79</f>
        <v>42.39313942790524</v>
      </c>
      <c r="Z79" s="164">
        <f>'Constraint 2'!AL79</f>
        <v>22.82069628500286</v>
      </c>
      <c r="AA79" s="35">
        <f>'Constraint 2'!AN79</f>
        <v>14.293371032471027</v>
      </c>
      <c r="AB79" s="157">
        <f>'Constraint 2'!AP79</f>
        <v>8.5760226194826163</v>
      </c>
      <c r="AC79" s="155">
        <f t="shared" si="140"/>
        <v>0</v>
      </c>
      <c r="AD79" s="2">
        <f t="shared" si="141"/>
        <v>0</v>
      </c>
      <c r="AE79" s="2">
        <f t="shared" si="142"/>
        <v>2.3445920840756362</v>
      </c>
      <c r="AF79" s="2">
        <f t="shared" si="143"/>
        <v>1.8235716209477171</v>
      </c>
      <c r="AG79" s="2">
        <f t="shared" si="144"/>
        <v>100.00987789740408</v>
      </c>
      <c r="AH79" s="2">
        <f t="shared" si="145"/>
        <v>0</v>
      </c>
      <c r="AI79" s="2">
        <f t="shared" si="146"/>
        <v>0</v>
      </c>
      <c r="AJ79" s="2">
        <f t="shared" si="147"/>
        <v>0.78153069469187886</v>
      </c>
      <c r="AK79" s="2">
        <f t="shared" si="148"/>
        <v>0</v>
      </c>
      <c r="AL79" s="2">
        <f t="shared" si="149"/>
        <v>147.94376050517263</v>
      </c>
      <c r="AM79" s="2">
        <f t="shared" si="150"/>
        <v>0</v>
      </c>
      <c r="AN79" s="2">
        <f t="shared" si="151"/>
        <v>0</v>
      </c>
      <c r="AO79" s="2">
        <f t="shared" si="152"/>
        <v>2.3445920840756362</v>
      </c>
      <c r="AP79" s="2">
        <f t="shared" si="153"/>
        <v>1.8235716209477171</v>
      </c>
      <c r="AQ79" s="2">
        <f t="shared" si="154"/>
        <v>100.00987789740408</v>
      </c>
      <c r="AR79" s="2">
        <f t="shared" si="155"/>
        <v>0</v>
      </c>
      <c r="AS79" s="2">
        <f t="shared" si="156"/>
        <v>0</v>
      </c>
      <c r="AT79" s="2">
        <f t="shared" si="157"/>
        <v>0.78153069469187886</v>
      </c>
      <c r="AU79" s="2">
        <f t="shared" si="158"/>
        <v>0</v>
      </c>
      <c r="AV79" s="2">
        <f t="shared" si="159"/>
        <v>147.94376050517263</v>
      </c>
      <c r="AW79" s="2">
        <f t="shared" si="160"/>
        <v>0</v>
      </c>
      <c r="AX79" s="2">
        <f t="shared" si="161"/>
        <v>0</v>
      </c>
      <c r="AY79" s="2">
        <f t="shared" si="162"/>
        <v>2.3445920840756362</v>
      </c>
      <c r="AZ79" s="2">
        <f t="shared" si="163"/>
        <v>1.8235716209477171</v>
      </c>
      <c r="BA79" s="2">
        <f t="shared" si="164"/>
        <v>100.00987789740408</v>
      </c>
      <c r="BB79" s="2">
        <f t="shared" si="165"/>
        <v>0</v>
      </c>
      <c r="BC79" s="2">
        <f t="shared" si="166"/>
        <v>0</v>
      </c>
      <c r="BD79" s="2">
        <f t="shared" si="167"/>
        <v>0.78153069469187886</v>
      </c>
      <c r="BE79" s="2">
        <f t="shared" si="168"/>
        <v>0</v>
      </c>
      <c r="BF79" s="156">
        <f t="shared" si="169"/>
        <v>147.94376050517263</v>
      </c>
      <c r="BG79" s="155">
        <f t="shared" si="170"/>
        <v>0</v>
      </c>
      <c r="BH79" s="2">
        <f t="shared" si="171"/>
        <v>0</v>
      </c>
      <c r="BI79" s="2">
        <f t="shared" si="172"/>
        <v>1.4684970238840096</v>
      </c>
      <c r="BJ79" s="2">
        <f t="shared" si="173"/>
        <v>1.1421643519097853</v>
      </c>
      <c r="BK79" s="2">
        <f t="shared" si="174"/>
        <v>62.639556385452366</v>
      </c>
      <c r="BL79" s="2">
        <f t="shared" si="175"/>
        <v>0</v>
      </c>
      <c r="BM79" s="2">
        <f t="shared" si="176"/>
        <v>0</v>
      </c>
      <c r="BN79" s="2">
        <f t="shared" si="177"/>
        <v>0.48949900796133655</v>
      </c>
      <c r="BO79" s="2">
        <f t="shared" si="178"/>
        <v>0</v>
      </c>
      <c r="BP79" s="2">
        <f t="shared" si="179"/>
        <v>92.66216220708101</v>
      </c>
      <c r="BQ79" s="2">
        <f t="shared" si="180"/>
        <v>0</v>
      </c>
      <c r="BR79" s="2">
        <f t="shared" si="181"/>
        <v>0</v>
      </c>
      <c r="BS79" s="2">
        <f t="shared" si="182"/>
        <v>1.4684970238840096</v>
      </c>
      <c r="BT79" s="2">
        <f t="shared" si="183"/>
        <v>1.1421643519097853</v>
      </c>
      <c r="BU79" s="2">
        <f t="shared" si="184"/>
        <v>62.639556385452366</v>
      </c>
      <c r="BV79" s="2">
        <f t="shared" si="185"/>
        <v>0</v>
      </c>
      <c r="BW79" s="2">
        <f t="shared" si="186"/>
        <v>0</v>
      </c>
      <c r="BX79" s="2">
        <f t="shared" si="187"/>
        <v>0.48949900796133655</v>
      </c>
      <c r="BY79" s="2">
        <f t="shared" si="188"/>
        <v>0</v>
      </c>
      <c r="BZ79" s="2">
        <f t="shared" si="189"/>
        <v>92.66216220708101</v>
      </c>
      <c r="CA79" s="2">
        <f t="shared" si="190"/>
        <v>0</v>
      </c>
      <c r="CB79" s="2">
        <f t="shared" si="191"/>
        <v>0</v>
      </c>
      <c r="CC79" s="2">
        <f t="shared" si="192"/>
        <v>1.4684970238840096</v>
      </c>
      <c r="CD79" s="2">
        <f t="shared" si="193"/>
        <v>1.1421643519097853</v>
      </c>
      <c r="CE79" s="2">
        <f t="shared" si="194"/>
        <v>62.639556385452366</v>
      </c>
      <c r="CF79" s="2">
        <f t="shared" si="195"/>
        <v>0</v>
      </c>
      <c r="CG79" s="2">
        <f t="shared" si="196"/>
        <v>0</v>
      </c>
      <c r="CH79" s="2">
        <f t="shared" si="197"/>
        <v>0.48949900796133655</v>
      </c>
      <c r="CI79" s="2">
        <f t="shared" si="198"/>
        <v>0</v>
      </c>
      <c r="CJ79" s="156">
        <f t="shared" si="199"/>
        <v>92.66216220708101</v>
      </c>
      <c r="CK79">
        <f t="shared" si="200"/>
        <v>0</v>
      </c>
      <c r="CL79">
        <f t="shared" si="201"/>
        <v>0</v>
      </c>
      <c r="CM79">
        <f t="shared" si="202"/>
        <v>0.88109821433040569</v>
      </c>
      <c r="CN79">
        <f t="shared" si="203"/>
        <v>0.68529861114587121</v>
      </c>
      <c r="CO79">
        <f t="shared" si="204"/>
        <v>37.583733831271417</v>
      </c>
      <c r="CP79">
        <f t="shared" si="205"/>
        <v>0</v>
      </c>
      <c r="CQ79">
        <f t="shared" si="206"/>
        <v>0</v>
      </c>
      <c r="CR79">
        <f t="shared" si="207"/>
        <v>0.29369940477680195</v>
      </c>
      <c r="CS79">
        <f t="shared" si="208"/>
        <v>0</v>
      </c>
      <c r="CT79">
        <f t="shared" si="209"/>
        <v>55.597297324248601</v>
      </c>
      <c r="CU79">
        <f t="shared" si="210"/>
        <v>0</v>
      </c>
      <c r="CV79">
        <f t="shared" si="211"/>
        <v>0</v>
      </c>
      <c r="CW79">
        <f t="shared" si="212"/>
        <v>0.88109821433040569</v>
      </c>
      <c r="CX79">
        <f t="shared" si="213"/>
        <v>0.68529861114587121</v>
      </c>
      <c r="CY79">
        <f t="shared" si="214"/>
        <v>37.583733831271417</v>
      </c>
      <c r="CZ79">
        <f t="shared" si="215"/>
        <v>0</v>
      </c>
      <c r="DA79">
        <f t="shared" si="216"/>
        <v>0</v>
      </c>
      <c r="DB79">
        <f t="shared" si="217"/>
        <v>0.29369940477680195</v>
      </c>
      <c r="DC79">
        <f t="shared" si="218"/>
        <v>0</v>
      </c>
      <c r="DD79">
        <f t="shared" si="219"/>
        <v>55.597297324248601</v>
      </c>
      <c r="DE79">
        <f t="shared" si="220"/>
        <v>0</v>
      </c>
      <c r="DF79">
        <f t="shared" si="221"/>
        <v>0</v>
      </c>
      <c r="DG79">
        <f t="shared" si="222"/>
        <v>0.88109821433040569</v>
      </c>
      <c r="DH79">
        <f t="shared" si="223"/>
        <v>0.68529861114587121</v>
      </c>
      <c r="DI79">
        <f t="shared" si="224"/>
        <v>37.583733831271417</v>
      </c>
      <c r="DJ79">
        <f t="shared" si="225"/>
        <v>0</v>
      </c>
      <c r="DK79">
        <f t="shared" si="226"/>
        <v>0</v>
      </c>
      <c r="DL79">
        <f t="shared" si="227"/>
        <v>0.29369940477680195</v>
      </c>
      <c r="DM79">
        <f t="shared" si="228"/>
        <v>0</v>
      </c>
      <c r="DN79">
        <f t="shared" si="229"/>
        <v>55.597297324248601</v>
      </c>
    </row>
    <row r="80" spans="1:118" x14ac:dyDescent="0.25">
      <c r="A80">
        <v>79</v>
      </c>
      <c r="B80" t="s">
        <v>7</v>
      </c>
      <c r="C80" t="s">
        <v>11</v>
      </c>
      <c r="D80">
        <v>5101</v>
      </c>
      <c r="E80" t="s">
        <v>53</v>
      </c>
      <c r="F80">
        <v>1</v>
      </c>
      <c r="G80">
        <v>45</v>
      </c>
      <c r="J80" s="77">
        <v>5102</v>
      </c>
      <c r="K80" s="78" t="s">
        <v>65</v>
      </c>
      <c r="L80" s="34" t="s">
        <v>26</v>
      </c>
      <c r="M80" s="81">
        <f>f_values!G190</f>
        <v>0.88888888888888884</v>
      </c>
      <c r="N80" s="161">
        <f t="shared" si="234"/>
        <v>0</v>
      </c>
      <c r="O80" s="162">
        <f t="shared" si="234"/>
        <v>0</v>
      </c>
      <c r="P80" s="162">
        <f t="shared" si="234"/>
        <v>17.777777777777779</v>
      </c>
      <c r="Q80" s="162">
        <f t="shared" si="234"/>
        <v>0</v>
      </c>
      <c r="R80" s="163">
        <f t="shared" si="234"/>
        <v>5970.6666666666661</v>
      </c>
      <c r="S80" s="161">
        <f t="shared" si="233"/>
        <v>22.222222222222221</v>
      </c>
      <c r="T80" s="162">
        <f t="shared" si="232"/>
        <v>0</v>
      </c>
      <c r="U80" s="162">
        <f t="shared" si="232"/>
        <v>29.333333333333332</v>
      </c>
      <c r="V80" s="162">
        <f t="shared" si="232"/>
        <v>0</v>
      </c>
      <c r="W80" s="163">
        <f t="shared" si="232"/>
        <v>10965.333333333332</v>
      </c>
      <c r="X80" s="106">
        <f>'Constraint 2'!AJ80</f>
        <v>28.586742064942054</v>
      </c>
      <c r="Y80" s="106">
        <f>'Constraint 2'!AK80</f>
        <v>24.866603497695611</v>
      </c>
      <c r="Z80" s="164">
        <f>'Constraint 2'!AL80</f>
        <v>21.068042691981898</v>
      </c>
      <c r="AA80" s="35">
        <f>'Constraint 2'!AN80</f>
        <v>14.293371032471027</v>
      </c>
      <c r="AB80" s="157">
        <f>'Constraint 2'!AP80</f>
        <v>8.5760226194826163</v>
      </c>
      <c r="AC80" s="155">
        <f t="shared" si="140"/>
        <v>0</v>
      </c>
      <c r="AD80" s="2">
        <f t="shared" si="141"/>
        <v>0</v>
      </c>
      <c r="AE80" s="2">
        <f t="shared" si="142"/>
        <v>0.48100554091282877</v>
      </c>
      <c r="AF80" s="2">
        <f t="shared" si="143"/>
        <v>0</v>
      </c>
      <c r="AG80" s="2">
        <f t="shared" si="144"/>
        <v>161.54571091557349</v>
      </c>
      <c r="AH80" s="2">
        <f t="shared" si="145"/>
        <v>0.60125692614103587</v>
      </c>
      <c r="AI80" s="2">
        <f t="shared" si="146"/>
        <v>0</v>
      </c>
      <c r="AJ80" s="2">
        <f t="shared" si="147"/>
        <v>0.79365914250616731</v>
      </c>
      <c r="AK80" s="2">
        <f t="shared" si="148"/>
        <v>0</v>
      </c>
      <c r="AL80" s="2">
        <f t="shared" si="149"/>
        <v>296.68421763503272</v>
      </c>
      <c r="AM80" s="2">
        <f t="shared" si="150"/>
        <v>0</v>
      </c>
      <c r="AN80" s="2">
        <f t="shared" si="151"/>
        <v>0</v>
      </c>
      <c r="AO80" s="2">
        <f t="shared" si="152"/>
        <v>0.48100554091282877</v>
      </c>
      <c r="AP80" s="2">
        <f t="shared" si="153"/>
        <v>0</v>
      </c>
      <c r="AQ80" s="2">
        <f t="shared" si="154"/>
        <v>161.54571091557349</v>
      </c>
      <c r="AR80" s="2">
        <f t="shared" si="155"/>
        <v>0.60125692614103587</v>
      </c>
      <c r="AS80" s="2">
        <f t="shared" si="156"/>
        <v>0</v>
      </c>
      <c r="AT80" s="2">
        <f t="shared" si="157"/>
        <v>0.79365914250616731</v>
      </c>
      <c r="AU80" s="2">
        <f t="shared" si="158"/>
        <v>0</v>
      </c>
      <c r="AV80" s="2">
        <f t="shared" si="159"/>
        <v>296.68421763503272</v>
      </c>
      <c r="AW80" s="2">
        <f t="shared" si="160"/>
        <v>0</v>
      </c>
      <c r="AX80" s="2">
        <f t="shared" si="161"/>
        <v>0</v>
      </c>
      <c r="AY80" s="2">
        <f t="shared" si="162"/>
        <v>0.48100554091282877</v>
      </c>
      <c r="AZ80" s="2">
        <f t="shared" si="163"/>
        <v>0</v>
      </c>
      <c r="BA80" s="2">
        <f t="shared" si="164"/>
        <v>161.54571091557349</v>
      </c>
      <c r="BB80" s="2">
        <f t="shared" si="165"/>
        <v>0.60125692614103587</v>
      </c>
      <c r="BC80" s="2">
        <f t="shared" si="166"/>
        <v>0</v>
      </c>
      <c r="BD80" s="2">
        <f t="shared" si="167"/>
        <v>0.79365914250616731</v>
      </c>
      <c r="BE80" s="2">
        <f t="shared" si="168"/>
        <v>0</v>
      </c>
      <c r="BF80" s="156">
        <f t="shared" si="169"/>
        <v>296.68421763503272</v>
      </c>
      <c r="BG80" s="155">
        <f t="shared" si="170"/>
        <v>0</v>
      </c>
      <c r="BH80" s="2">
        <f t="shared" si="171"/>
        <v>0</v>
      </c>
      <c r="BI80" s="2">
        <f t="shared" si="172"/>
        <v>0.32633267197422439</v>
      </c>
      <c r="BJ80" s="2">
        <f t="shared" si="173"/>
        <v>0</v>
      </c>
      <c r="BK80" s="2">
        <f t="shared" si="174"/>
        <v>109.59882788254323</v>
      </c>
      <c r="BL80" s="2">
        <f t="shared" si="175"/>
        <v>0.40791583996778047</v>
      </c>
      <c r="BM80" s="2">
        <f t="shared" si="176"/>
        <v>0</v>
      </c>
      <c r="BN80" s="2">
        <f t="shared" si="177"/>
        <v>0.5384489087574702</v>
      </c>
      <c r="BO80" s="2">
        <f t="shared" si="178"/>
        <v>0</v>
      </c>
      <c r="BP80" s="2">
        <f t="shared" si="179"/>
        <v>201.28199207370159</v>
      </c>
      <c r="BQ80" s="2">
        <f t="shared" si="180"/>
        <v>0</v>
      </c>
      <c r="BR80" s="2">
        <f t="shared" si="181"/>
        <v>0</v>
      </c>
      <c r="BS80" s="2">
        <f t="shared" si="182"/>
        <v>0.32633267197422439</v>
      </c>
      <c r="BT80" s="2">
        <f t="shared" si="183"/>
        <v>0</v>
      </c>
      <c r="BU80" s="2">
        <f t="shared" si="184"/>
        <v>109.59882788254323</v>
      </c>
      <c r="BV80" s="2">
        <f t="shared" si="185"/>
        <v>0.40791583996778047</v>
      </c>
      <c r="BW80" s="2">
        <f t="shared" si="186"/>
        <v>0</v>
      </c>
      <c r="BX80" s="2">
        <f t="shared" si="187"/>
        <v>0.5384489087574702</v>
      </c>
      <c r="BY80" s="2">
        <f t="shared" si="188"/>
        <v>0</v>
      </c>
      <c r="BZ80" s="2">
        <f t="shared" si="189"/>
        <v>201.28199207370159</v>
      </c>
      <c r="CA80" s="2">
        <f t="shared" si="190"/>
        <v>0</v>
      </c>
      <c r="CB80" s="2">
        <f t="shared" si="191"/>
        <v>0</v>
      </c>
      <c r="CC80" s="2">
        <f t="shared" si="192"/>
        <v>0.32633267197422439</v>
      </c>
      <c r="CD80" s="2">
        <f t="shared" si="193"/>
        <v>0</v>
      </c>
      <c r="CE80" s="2">
        <f t="shared" si="194"/>
        <v>109.59882788254323</v>
      </c>
      <c r="CF80" s="2">
        <f t="shared" si="195"/>
        <v>0.40791583996778047</v>
      </c>
      <c r="CG80" s="2">
        <f t="shared" si="196"/>
        <v>0</v>
      </c>
      <c r="CH80" s="2">
        <f t="shared" si="197"/>
        <v>0.5384489087574702</v>
      </c>
      <c r="CI80" s="2">
        <f t="shared" si="198"/>
        <v>0</v>
      </c>
      <c r="CJ80" s="156">
        <f t="shared" si="199"/>
        <v>201.28199207370159</v>
      </c>
      <c r="CK80">
        <f t="shared" si="200"/>
        <v>0</v>
      </c>
      <c r="CL80">
        <f t="shared" si="201"/>
        <v>0</v>
      </c>
      <c r="CM80">
        <f t="shared" si="202"/>
        <v>0.19579960318453465</v>
      </c>
      <c r="CN80">
        <f t="shared" si="203"/>
        <v>0</v>
      </c>
      <c r="CO80">
        <f t="shared" si="204"/>
        <v>65.759296729525957</v>
      </c>
      <c r="CP80">
        <f t="shared" si="205"/>
        <v>0.24474950398066828</v>
      </c>
      <c r="CQ80">
        <f t="shared" si="206"/>
        <v>0</v>
      </c>
      <c r="CR80">
        <f t="shared" si="207"/>
        <v>0.32306934525448211</v>
      </c>
      <c r="CS80">
        <f t="shared" si="208"/>
        <v>0</v>
      </c>
      <c r="CT80">
        <f t="shared" si="209"/>
        <v>120.76919524422095</v>
      </c>
      <c r="CU80">
        <f t="shared" si="210"/>
        <v>0</v>
      </c>
      <c r="CV80">
        <f t="shared" si="211"/>
        <v>0</v>
      </c>
      <c r="CW80">
        <f t="shared" si="212"/>
        <v>0.19579960318453465</v>
      </c>
      <c r="CX80">
        <f t="shared" si="213"/>
        <v>0</v>
      </c>
      <c r="CY80">
        <f t="shared" si="214"/>
        <v>65.759296729525957</v>
      </c>
      <c r="CZ80">
        <f t="shared" si="215"/>
        <v>0.24474950398066828</v>
      </c>
      <c r="DA80">
        <f t="shared" si="216"/>
        <v>0</v>
      </c>
      <c r="DB80">
        <f t="shared" si="217"/>
        <v>0.32306934525448211</v>
      </c>
      <c r="DC80">
        <f t="shared" si="218"/>
        <v>0</v>
      </c>
      <c r="DD80">
        <f t="shared" si="219"/>
        <v>120.76919524422095</v>
      </c>
      <c r="DE80">
        <f t="shared" si="220"/>
        <v>0</v>
      </c>
      <c r="DF80">
        <f t="shared" si="221"/>
        <v>0</v>
      </c>
      <c r="DG80">
        <f t="shared" si="222"/>
        <v>0.19579960318453465</v>
      </c>
      <c r="DH80">
        <f t="shared" si="223"/>
        <v>0</v>
      </c>
      <c r="DI80">
        <f t="shared" si="224"/>
        <v>65.759296729525957</v>
      </c>
      <c r="DJ80">
        <f t="shared" si="225"/>
        <v>0.24474950398066828</v>
      </c>
      <c r="DK80">
        <f t="shared" si="226"/>
        <v>0</v>
      </c>
      <c r="DL80">
        <f t="shared" si="227"/>
        <v>0.32306934525448211</v>
      </c>
      <c r="DM80">
        <f t="shared" si="228"/>
        <v>0</v>
      </c>
      <c r="DN80">
        <f t="shared" si="229"/>
        <v>120.76919524422095</v>
      </c>
    </row>
    <row r="81" spans="1:118" x14ac:dyDescent="0.25">
      <c r="A81">
        <v>80</v>
      </c>
      <c r="B81" t="s">
        <v>7</v>
      </c>
      <c r="C81" t="s">
        <v>11</v>
      </c>
      <c r="D81">
        <v>5101</v>
      </c>
      <c r="E81" t="s">
        <v>24</v>
      </c>
      <c r="F81">
        <v>2</v>
      </c>
      <c r="G81">
        <v>92</v>
      </c>
      <c r="J81" s="77">
        <v>5102</v>
      </c>
      <c r="K81" s="78" t="s">
        <v>67</v>
      </c>
      <c r="L81" s="34" t="s">
        <v>27</v>
      </c>
      <c r="M81" s="81">
        <f>f_values!G191</f>
        <v>0.85507246376811596</v>
      </c>
      <c r="N81" s="161">
        <f t="shared" si="234"/>
        <v>0</v>
      </c>
      <c r="O81" s="162">
        <f t="shared" si="234"/>
        <v>0</v>
      </c>
      <c r="P81" s="162">
        <f t="shared" si="234"/>
        <v>0</v>
      </c>
      <c r="Q81" s="162">
        <f t="shared" si="234"/>
        <v>0</v>
      </c>
      <c r="R81" s="163">
        <f t="shared" si="234"/>
        <v>4841.420289855073</v>
      </c>
      <c r="S81" s="161">
        <f t="shared" si="233"/>
        <v>45.318840579710148</v>
      </c>
      <c r="T81" s="162">
        <f t="shared" si="232"/>
        <v>0</v>
      </c>
      <c r="U81" s="162">
        <f t="shared" si="232"/>
        <v>118.85507246376812</v>
      </c>
      <c r="V81" s="162">
        <f t="shared" si="232"/>
        <v>0</v>
      </c>
      <c r="W81" s="163">
        <f t="shared" si="232"/>
        <v>3967.536231884058</v>
      </c>
      <c r="X81" s="106">
        <f>'Constraint 2'!AJ81</f>
        <v>28.586742064942054</v>
      </c>
      <c r="Y81" s="106">
        <f>'Constraint 2'!AK81</f>
        <v>22.249362180744061</v>
      </c>
      <c r="Z81" s="164">
        <f>'Constraint 2'!AL81</f>
        <v>20.806318560286741</v>
      </c>
      <c r="AA81" s="35">
        <f>'Constraint 2'!AN81</f>
        <v>14.293371032471027</v>
      </c>
      <c r="AB81" s="157">
        <f>'Constraint 2'!AP81</f>
        <v>8.5760226194826163</v>
      </c>
      <c r="AC81" s="155">
        <f t="shared" si="140"/>
        <v>0</v>
      </c>
      <c r="AD81" s="2">
        <f t="shared" si="141"/>
        <v>0</v>
      </c>
      <c r="AE81" s="2">
        <f t="shared" si="142"/>
        <v>0</v>
      </c>
      <c r="AF81" s="2">
        <f t="shared" si="143"/>
        <v>0</v>
      </c>
      <c r="AG81" s="2">
        <f t="shared" si="144"/>
        <v>134.481022475278</v>
      </c>
      <c r="AH81" s="2">
        <f t="shared" si="145"/>
        <v>1.2588297759077594</v>
      </c>
      <c r="AI81" s="2">
        <f t="shared" si="146"/>
        <v>0</v>
      </c>
      <c r="AJ81" s="2">
        <f t="shared" si="147"/>
        <v>3.3014592236071425</v>
      </c>
      <c r="AK81" s="2">
        <f t="shared" si="148"/>
        <v>0</v>
      </c>
      <c r="AL81" s="2">
        <f t="shared" si="149"/>
        <v>110.20698415494346</v>
      </c>
      <c r="AM81" s="2">
        <f t="shared" si="150"/>
        <v>0</v>
      </c>
      <c r="AN81" s="2">
        <f t="shared" si="151"/>
        <v>0</v>
      </c>
      <c r="AO81" s="2">
        <f t="shared" si="152"/>
        <v>0</v>
      </c>
      <c r="AP81" s="2">
        <f t="shared" si="153"/>
        <v>0</v>
      </c>
      <c r="AQ81" s="2">
        <f t="shared" si="154"/>
        <v>134.481022475278</v>
      </c>
      <c r="AR81" s="2">
        <f t="shared" si="155"/>
        <v>1.2588297759077594</v>
      </c>
      <c r="AS81" s="2">
        <f t="shared" si="156"/>
        <v>0</v>
      </c>
      <c r="AT81" s="2">
        <f t="shared" si="157"/>
        <v>3.3014592236071425</v>
      </c>
      <c r="AU81" s="2">
        <f t="shared" si="158"/>
        <v>0</v>
      </c>
      <c r="AV81" s="2">
        <f t="shared" si="159"/>
        <v>110.20698415494346</v>
      </c>
      <c r="AW81" s="2">
        <f t="shared" si="160"/>
        <v>0</v>
      </c>
      <c r="AX81" s="2">
        <f t="shared" si="161"/>
        <v>0</v>
      </c>
      <c r="AY81" s="2">
        <f t="shared" si="162"/>
        <v>0</v>
      </c>
      <c r="AZ81" s="2">
        <f t="shared" si="163"/>
        <v>0</v>
      </c>
      <c r="BA81" s="2">
        <f t="shared" si="164"/>
        <v>134.481022475278</v>
      </c>
      <c r="BB81" s="2">
        <f t="shared" si="165"/>
        <v>1.2588297759077594</v>
      </c>
      <c r="BC81" s="2">
        <f t="shared" si="166"/>
        <v>0</v>
      </c>
      <c r="BD81" s="2">
        <f t="shared" si="167"/>
        <v>3.3014592236071425</v>
      </c>
      <c r="BE81" s="2">
        <f t="shared" si="168"/>
        <v>0</v>
      </c>
      <c r="BF81" s="156">
        <f t="shared" si="169"/>
        <v>110.20698415494346</v>
      </c>
      <c r="BG81" s="155">
        <f t="shared" si="170"/>
        <v>0</v>
      </c>
      <c r="BH81" s="2">
        <f t="shared" si="171"/>
        <v>0</v>
      </c>
      <c r="BI81" s="2">
        <f t="shared" si="172"/>
        <v>0</v>
      </c>
      <c r="BJ81" s="2">
        <f t="shared" si="173"/>
        <v>0</v>
      </c>
      <c r="BK81" s="2">
        <f t="shared" si="174"/>
        <v>92.384779435902914</v>
      </c>
      <c r="BL81" s="2">
        <f t="shared" si="175"/>
        <v>0.86478158073169453</v>
      </c>
      <c r="BM81" s="2">
        <f t="shared" si="176"/>
        <v>0</v>
      </c>
      <c r="BN81" s="2">
        <f t="shared" si="177"/>
        <v>2.2680120702208595</v>
      </c>
      <c r="BO81" s="2">
        <f t="shared" si="178"/>
        <v>0</v>
      </c>
      <c r="BP81" s="2">
        <f t="shared" si="179"/>
        <v>75.709179898020054</v>
      </c>
      <c r="BQ81" s="2">
        <f t="shared" si="180"/>
        <v>0</v>
      </c>
      <c r="BR81" s="2">
        <f t="shared" si="181"/>
        <v>0</v>
      </c>
      <c r="BS81" s="2">
        <f t="shared" si="182"/>
        <v>0</v>
      </c>
      <c r="BT81" s="2">
        <f t="shared" si="183"/>
        <v>0</v>
      </c>
      <c r="BU81" s="2">
        <f t="shared" si="184"/>
        <v>92.384779435902914</v>
      </c>
      <c r="BV81" s="2">
        <f t="shared" si="185"/>
        <v>0.86478158073169453</v>
      </c>
      <c r="BW81" s="2">
        <f t="shared" si="186"/>
        <v>0</v>
      </c>
      <c r="BX81" s="2">
        <f t="shared" si="187"/>
        <v>2.2680120702208595</v>
      </c>
      <c r="BY81" s="2">
        <f t="shared" si="188"/>
        <v>0</v>
      </c>
      <c r="BZ81" s="2">
        <f t="shared" si="189"/>
        <v>75.709179898020054</v>
      </c>
      <c r="CA81" s="2">
        <f t="shared" si="190"/>
        <v>0</v>
      </c>
      <c r="CB81" s="2">
        <f t="shared" si="191"/>
        <v>0</v>
      </c>
      <c r="CC81" s="2">
        <f t="shared" si="192"/>
        <v>0</v>
      </c>
      <c r="CD81" s="2">
        <f t="shared" si="193"/>
        <v>0</v>
      </c>
      <c r="CE81" s="2">
        <f t="shared" si="194"/>
        <v>92.384779435902914</v>
      </c>
      <c r="CF81" s="2">
        <f t="shared" si="195"/>
        <v>0.86478158073169453</v>
      </c>
      <c r="CG81" s="2">
        <f t="shared" si="196"/>
        <v>0</v>
      </c>
      <c r="CH81" s="2">
        <f t="shared" si="197"/>
        <v>2.2680120702208595</v>
      </c>
      <c r="CI81" s="2">
        <f t="shared" si="198"/>
        <v>0</v>
      </c>
      <c r="CJ81" s="156">
        <f t="shared" si="199"/>
        <v>75.709179898020054</v>
      </c>
      <c r="CK81">
        <f t="shared" si="200"/>
        <v>0</v>
      </c>
      <c r="CL81">
        <f t="shared" si="201"/>
        <v>0</v>
      </c>
      <c r="CM81">
        <f t="shared" si="202"/>
        <v>0</v>
      </c>
      <c r="CN81">
        <f t="shared" si="203"/>
        <v>0</v>
      </c>
      <c r="CO81">
        <f t="shared" si="204"/>
        <v>55.430867661541754</v>
      </c>
      <c r="CP81">
        <f t="shared" si="205"/>
        <v>0.51886894843901676</v>
      </c>
      <c r="CQ81">
        <f t="shared" si="206"/>
        <v>0</v>
      </c>
      <c r="CR81">
        <f t="shared" si="207"/>
        <v>1.3608072421325157</v>
      </c>
      <c r="CS81">
        <f t="shared" si="208"/>
        <v>0</v>
      </c>
      <c r="CT81">
        <f t="shared" si="209"/>
        <v>45.425507938812032</v>
      </c>
      <c r="CU81">
        <f t="shared" si="210"/>
        <v>0</v>
      </c>
      <c r="CV81">
        <f t="shared" si="211"/>
        <v>0</v>
      </c>
      <c r="CW81">
        <f t="shared" si="212"/>
        <v>0</v>
      </c>
      <c r="CX81">
        <f t="shared" si="213"/>
        <v>0</v>
      </c>
      <c r="CY81">
        <f t="shared" si="214"/>
        <v>55.430867661541754</v>
      </c>
      <c r="CZ81">
        <f t="shared" si="215"/>
        <v>0.51886894843901676</v>
      </c>
      <c r="DA81">
        <f t="shared" si="216"/>
        <v>0</v>
      </c>
      <c r="DB81">
        <f t="shared" si="217"/>
        <v>1.3608072421325157</v>
      </c>
      <c r="DC81">
        <f t="shared" si="218"/>
        <v>0</v>
      </c>
      <c r="DD81">
        <f t="shared" si="219"/>
        <v>45.425507938812032</v>
      </c>
      <c r="DE81">
        <f t="shared" si="220"/>
        <v>0</v>
      </c>
      <c r="DF81">
        <f t="shared" si="221"/>
        <v>0</v>
      </c>
      <c r="DG81">
        <f t="shared" si="222"/>
        <v>0</v>
      </c>
      <c r="DH81">
        <f t="shared" si="223"/>
        <v>0</v>
      </c>
      <c r="DI81">
        <f t="shared" si="224"/>
        <v>55.430867661541754</v>
      </c>
      <c r="DJ81">
        <f t="shared" si="225"/>
        <v>0.51886894843901676</v>
      </c>
      <c r="DK81">
        <f t="shared" si="226"/>
        <v>0</v>
      </c>
      <c r="DL81">
        <f t="shared" si="227"/>
        <v>1.3608072421325157</v>
      </c>
      <c r="DM81">
        <f t="shared" si="228"/>
        <v>0</v>
      </c>
      <c r="DN81">
        <f t="shared" si="229"/>
        <v>45.425507938812032</v>
      </c>
    </row>
    <row r="82" spans="1:118" x14ac:dyDescent="0.25">
      <c r="A82">
        <v>81</v>
      </c>
      <c r="B82" t="s">
        <v>7</v>
      </c>
      <c r="C82" t="s">
        <v>11</v>
      </c>
      <c r="D82">
        <v>5101</v>
      </c>
      <c r="E82" t="s">
        <v>25</v>
      </c>
      <c r="F82">
        <v>1</v>
      </c>
      <c r="G82">
        <v>51</v>
      </c>
      <c r="J82" s="77">
        <v>5102</v>
      </c>
      <c r="K82" s="78" t="s">
        <v>69</v>
      </c>
      <c r="L82" s="34" t="s">
        <v>28</v>
      </c>
      <c r="M82" s="81">
        <f>f_values!G192</f>
        <v>0.85314685314685312</v>
      </c>
      <c r="N82" s="161">
        <f t="shared" si="234"/>
        <v>0</v>
      </c>
      <c r="O82" s="162">
        <f t="shared" si="234"/>
        <v>0</v>
      </c>
      <c r="P82" s="162">
        <f t="shared" si="234"/>
        <v>12.797202797202797</v>
      </c>
      <c r="Q82" s="162">
        <f t="shared" si="234"/>
        <v>409.51048951048949</v>
      </c>
      <c r="R82" s="163">
        <f t="shared" si="234"/>
        <v>8331.8321678321681</v>
      </c>
      <c r="S82" s="161">
        <f t="shared" si="233"/>
        <v>0</v>
      </c>
      <c r="T82" s="162">
        <f t="shared" si="232"/>
        <v>200.48951048951048</v>
      </c>
      <c r="U82" s="162">
        <f t="shared" si="232"/>
        <v>174.89510489510488</v>
      </c>
      <c r="V82" s="162">
        <f t="shared" si="232"/>
        <v>116.88111888111888</v>
      </c>
      <c r="W82" s="163">
        <f t="shared" si="232"/>
        <v>22259.454545454544</v>
      </c>
      <c r="X82" s="106">
        <f>'Constraint 2'!AJ82</f>
        <v>28.586742064942054</v>
      </c>
      <c r="Y82" s="106">
        <f>'Constraint 2'!AK82</f>
        <v>14.914056181682003</v>
      </c>
      <c r="Z82" s="164">
        <f>'Constraint 2'!AL82</f>
        <v>20.072787960380538</v>
      </c>
      <c r="AA82" s="35">
        <f>'Constraint 2'!AN82</f>
        <v>14.293371032471027</v>
      </c>
      <c r="AB82" s="157">
        <f>'Constraint 2'!AP82</f>
        <v>8.5760226194826163</v>
      </c>
      <c r="AC82" s="155">
        <f t="shared" si="140"/>
        <v>0</v>
      </c>
      <c r="AD82" s="2">
        <f t="shared" si="141"/>
        <v>0</v>
      </c>
      <c r="AE82" s="2">
        <f t="shared" si="142"/>
        <v>0.34371212260925571</v>
      </c>
      <c r="AF82" s="2">
        <f t="shared" si="143"/>
        <v>10.998787923496183</v>
      </c>
      <c r="AG82" s="2">
        <f t="shared" si="144"/>
        <v>223.77950596013278</v>
      </c>
      <c r="AH82" s="2">
        <f t="shared" si="145"/>
        <v>0</v>
      </c>
      <c r="AI82" s="2">
        <f t="shared" si="146"/>
        <v>5.384823254211673</v>
      </c>
      <c r="AJ82" s="2">
        <f t="shared" si="147"/>
        <v>4.6973990089931617</v>
      </c>
      <c r="AK82" s="2">
        <f t="shared" si="148"/>
        <v>3.1392373864978689</v>
      </c>
      <c r="AL82" s="2">
        <f t="shared" si="149"/>
        <v>597.85286606653938</v>
      </c>
      <c r="AM82" s="2">
        <f t="shared" si="150"/>
        <v>0</v>
      </c>
      <c r="AN82" s="2">
        <f t="shared" si="151"/>
        <v>0</v>
      </c>
      <c r="AO82" s="2">
        <f t="shared" si="152"/>
        <v>0.34371212260925571</v>
      </c>
      <c r="AP82" s="2">
        <f t="shared" si="153"/>
        <v>10.998787923496183</v>
      </c>
      <c r="AQ82" s="2">
        <f t="shared" si="154"/>
        <v>223.77950596013278</v>
      </c>
      <c r="AR82" s="2">
        <f t="shared" si="155"/>
        <v>0</v>
      </c>
      <c r="AS82" s="2">
        <f t="shared" si="156"/>
        <v>5.384823254211673</v>
      </c>
      <c r="AT82" s="2">
        <f t="shared" si="157"/>
        <v>4.6973990089931617</v>
      </c>
      <c r="AU82" s="2">
        <f t="shared" si="158"/>
        <v>3.1392373864978689</v>
      </c>
      <c r="AV82" s="2">
        <f t="shared" si="159"/>
        <v>597.85286606653938</v>
      </c>
      <c r="AW82" s="2">
        <f t="shared" si="160"/>
        <v>0</v>
      </c>
      <c r="AX82" s="2">
        <f t="shared" si="161"/>
        <v>0</v>
      </c>
      <c r="AY82" s="2">
        <f t="shared" si="162"/>
        <v>0.34371212260925571</v>
      </c>
      <c r="AZ82" s="2">
        <f t="shared" si="163"/>
        <v>10.998787923496183</v>
      </c>
      <c r="BA82" s="2">
        <f t="shared" si="164"/>
        <v>223.77950596013278</v>
      </c>
      <c r="BB82" s="2">
        <f t="shared" si="165"/>
        <v>0</v>
      </c>
      <c r="BC82" s="2">
        <f t="shared" si="166"/>
        <v>5.384823254211673</v>
      </c>
      <c r="BD82" s="2">
        <f t="shared" si="167"/>
        <v>4.6973990089931617</v>
      </c>
      <c r="BE82" s="2">
        <f t="shared" si="168"/>
        <v>3.1392373864978689</v>
      </c>
      <c r="BF82" s="156">
        <f t="shared" si="169"/>
        <v>597.85286606653938</v>
      </c>
      <c r="BG82" s="155">
        <f t="shared" si="170"/>
        <v>0</v>
      </c>
      <c r="BH82" s="2">
        <f t="shared" si="171"/>
        <v>0</v>
      </c>
      <c r="BI82" s="2">
        <f t="shared" si="172"/>
        <v>0.24474950398066825</v>
      </c>
      <c r="BJ82" s="2">
        <f t="shared" si="173"/>
        <v>7.8319841273813839</v>
      </c>
      <c r="BK82" s="2">
        <f t="shared" si="174"/>
        <v>159.34824372501376</v>
      </c>
      <c r="BL82" s="2">
        <f t="shared" si="175"/>
        <v>0</v>
      </c>
      <c r="BM82" s="2">
        <f t="shared" si="176"/>
        <v>3.8344088956971363</v>
      </c>
      <c r="BN82" s="2">
        <f t="shared" si="177"/>
        <v>3.344909887735799</v>
      </c>
      <c r="BO82" s="2">
        <f t="shared" si="178"/>
        <v>2.2353788030234369</v>
      </c>
      <c r="BP82" s="2">
        <f t="shared" si="179"/>
        <v>425.71728722397432</v>
      </c>
      <c r="BQ82" s="2">
        <f t="shared" si="180"/>
        <v>0</v>
      </c>
      <c r="BR82" s="2">
        <f t="shared" si="181"/>
        <v>0</v>
      </c>
      <c r="BS82" s="2">
        <f t="shared" si="182"/>
        <v>0.24474950398066825</v>
      </c>
      <c r="BT82" s="2">
        <f t="shared" si="183"/>
        <v>7.8319841273813839</v>
      </c>
      <c r="BU82" s="2">
        <f t="shared" si="184"/>
        <v>159.34824372501376</v>
      </c>
      <c r="BV82" s="2">
        <f t="shared" si="185"/>
        <v>0</v>
      </c>
      <c r="BW82" s="2">
        <f t="shared" si="186"/>
        <v>3.8344088956971363</v>
      </c>
      <c r="BX82" s="2">
        <f t="shared" si="187"/>
        <v>3.344909887735799</v>
      </c>
      <c r="BY82" s="2">
        <f t="shared" si="188"/>
        <v>2.2353788030234369</v>
      </c>
      <c r="BZ82" s="2">
        <f t="shared" si="189"/>
        <v>425.71728722397432</v>
      </c>
      <c r="CA82" s="2">
        <f t="shared" si="190"/>
        <v>0</v>
      </c>
      <c r="CB82" s="2">
        <f t="shared" si="191"/>
        <v>0</v>
      </c>
      <c r="CC82" s="2">
        <f t="shared" si="192"/>
        <v>0.24474950398066825</v>
      </c>
      <c r="CD82" s="2">
        <f t="shared" si="193"/>
        <v>7.8319841273813839</v>
      </c>
      <c r="CE82" s="2">
        <f t="shared" si="194"/>
        <v>159.34824372501376</v>
      </c>
      <c r="CF82" s="2">
        <f t="shared" si="195"/>
        <v>0</v>
      </c>
      <c r="CG82" s="2">
        <f t="shared" si="196"/>
        <v>3.8344088956971363</v>
      </c>
      <c r="CH82" s="2">
        <f t="shared" si="197"/>
        <v>3.344909887735799</v>
      </c>
      <c r="CI82" s="2">
        <f t="shared" si="198"/>
        <v>2.2353788030234369</v>
      </c>
      <c r="CJ82" s="156">
        <f t="shared" si="199"/>
        <v>425.71728722397432</v>
      </c>
      <c r="CK82">
        <f t="shared" si="200"/>
        <v>0</v>
      </c>
      <c r="CL82">
        <f t="shared" si="201"/>
        <v>0</v>
      </c>
      <c r="CM82">
        <f t="shared" si="202"/>
        <v>0.14684970238840095</v>
      </c>
      <c r="CN82">
        <f t="shared" si="203"/>
        <v>4.6991904764288304</v>
      </c>
      <c r="CO82">
        <f t="shared" si="204"/>
        <v>95.608946235008261</v>
      </c>
      <c r="CP82">
        <f t="shared" si="205"/>
        <v>0</v>
      </c>
      <c r="CQ82">
        <f t="shared" si="206"/>
        <v>2.3006453374182811</v>
      </c>
      <c r="CR82">
        <f t="shared" si="207"/>
        <v>2.0069459326414796</v>
      </c>
      <c r="CS82">
        <f t="shared" si="208"/>
        <v>1.341227281814062</v>
      </c>
      <c r="CT82">
        <f t="shared" si="209"/>
        <v>255.4303723343846</v>
      </c>
      <c r="CU82">
        <f t="shared" si="210"/>
        <v>0</v>
      </c>
      <c r="CV82">
        <f t="shared" si="211"/>
        <v>0</v>
      </c>
      <c r="CW82">
        <f t="shared" si="212"/>
        <v>0.14684970238840095</v>
      </c>
      <c r="CX82">
        <f t="shared" si="213"/>
        <v>4.6991904764288304</v>
      </c>
      <c r="CY82">
        <f t="shared" si="214"/>
        <v>95.608946235008261</v>
      </c>
      <c r="CZ82">
        <f t="shared" si="215"/>
        <v>0</v>
      </c>
      <c r="DA82">
        <f t="shared" si="216"/>
        <v>2.3006453374182811</v>
      </c>
      <c r="DB82">
        <f t="shared" si="217"/>
        <v>2.0069459326414796</v>
      </c>
      <c r="DC82">
        <f t="shared" si="218"/>
        <v>1.341227281814062</v>
      </c>
      <c r="DD82">
        <f t="shared" si="219"/>
        <v>255.4303723343846</v>
      </c>
      <c r="DE82">
        <f t="shared" si="220"/>
        <v>0</v>
      </c>
      <c r="DF82">
        <f t="shared" si="221"/>
        <v>0</v>
      </c>
      <c r="DG82">
        <f t="shared" si="222"/>
        <v>0.14684970238840095</v>
      </c>
      <c r="DH82">
        <f t="shared" si="223"/>
        <v>4.6991904764288304</v>
      </c>
      <c r="DI82">
        <f t="shared" si="224"/>
        <v>95.608946235008261</v>
      </c>
      <c r="DJ82">
        <f t="shared" si="225"/>
        <v>0</v>
      </c>
      <c r="DK82">
        <f t="shared" si="226"/>
        <v>2.3006453374182811</v>
      </c>
      <c r="DL82">
        <f t="shared" si="227"/>
        <v>2.0069459326414796</v>
      </c>
      <c r="DM82">
        <f t="shared" si="228"/>
        <v>1.341227281814062</v>
      </c>
      <c r="DN82">
        <f t="shared" si="229"/>
        <v>255.4303723343846</v>
      </c>
    </row>
    <row r="83" spans="1:118" x14ac:dyDescent="0.25">
      <c r="A83">
        <v>82</v>
      </c>
      <c r="B83" t="s">
        <v>7</v>
      </c>
      <c r="C83" t="s">
        <v>11</v>
      </c>
      <c r="D83">
        <v>5101</v>
      </c>
      <c r="E83" t="s">
        <v>26</v>
      </c>
      <c r="F83">
        <v>1</v>
      </c>
      <c r="G83">
        <v>40</v>
      </c>
      <c r="J83" s="77">
        <v>5102</v>
      </c>
      <c r="K83" s="78" t="s">
        <v>71</v>
      </c>
      <c r="L83" s="34" t="s">
        <v>29</v>
      </c>
      <c r="M83" s="81">
        <f>f_values!G193</f>
        <v>0.51428571428571423</v>
      </c>
      <c r="N83" s="161">
        <f t="shared" si="234"/>
        <v>68.399999999999991</v>
      </c>
      <c r="O83" s="162">
        <f t="shared" si="234"/>
        <v>0</v>
      </c>
      <c r="P83" s="162">
        <f t="shared" si="234"/>
        <v>49.885714285714279</v>
      </c>
      <c r="Q83" s="162">
        <f t="shared" si="234"/>
        <v>81.771428571428558</v>
      </c>
      <c r="R83" s="163">
        <f t="shared" si="234"/>
        <v>19561.371428571427</v>
      </c>
      <c r="S83" s="161">
        <f t="shared" si="233"/>
        <v>35.48571428571428</v>
      </c>
      <c r="T83" s="162">
        <f t="shared" si="233"/>
        <v>113.14285714285714</v>
      </c>
      <c r="U83" s="162">
        <f t="shared" si="233"/>
        <v>534.34285714285704</v>
      </c>
      <c r="V83" s="162">
        <f t="shared" si="233"/>
        <v>53.999999999999993</v>
      </c>
      <c r="W83" s="163">
        <f t="shared" si="233"/>
        <v>50365.028571428564</v>
      </c>
      <c r="X83" s="106">
        <f>'Constraint 2'!AJ83</f>
        <v>26.387761906100359</v>
      </c>
      <c r="Y83" s="106">
        <f>'Constraint 2'!AK83</f>
        <v>13.624090306869007</v>
      </c>
      <c r="Z83" s="164">
        <f>'Constraint 2'!AL83</f>
        <v>18.514454269652134</v>
      </c>
      <c r="AA83" s="35">
        <f>'Constraint 2'!AN83</f>
        <v>13.193880953050179</v>
      </c>
      <c r="AB83" s="157">
        <f>'Constraint 2'!AP83</f>
        <v>7.9163285718301069</v>
      </c>
      <c r="AC83" s="155">
        <f t="shared" si="140"/>
        <v>2.8109844952782344</v>
      </c>
      <c r="AD83" s="2">
        <f t="shared" si="141"/>
        <v>0</v>
      </c>
      <c r="AE83" s="2">
        <f t="shared" si="142"/>
        <v>2.0501165115939002</v>
      </c>
      <c r="AF83" s="2">
        <f t="shared" si="143"/>
        <v>3.3605002612724757</v>
      </c>
      <c r="AG83" s="2">
        <f t="shared" si="144"/>
        <v>803.8992952060371</v>
      </c>
      <c r="AH83" s="2">
        <f t="shared" si="145"/>
        <v>1.4583303020616403</v>
      </c>
      <c r="AI83" s="2">
        <f t="shared" si="146"/>
        <v>4.6497487891820422</v>
      </c>
      <c r="AJ83" s="2">
        <f t="shared" si="147"/>
        <v>21.959495418000643</v>
      </c>
      <c r="AK83" s="2">
        <f t="shared" si="148"/>
        <v>2.2191982857459744</v>
      </c>
      <c r="AL83" s="2">
        <f t="shared" si="149"/>
        <v>2069.8145382826169</v>
      </c>
      <c r="AM83" s="2">
        <f t="shared" si="150"/>
        <v>2.8109844952782344</v>
      </c>
      <c r="AN83" s="2">
        <f t="shared" si="151"/>
        <v>0</v>
      </c>
      <c r="AO83" s="2">
        <f t="shared" si="152"/>
        <v>2.0501165115939002</v>
      </c>
      <c r="AP83" s="2">
        <f t="shared" si="153"/>
        <v>3.3605002612724757</v>
      </c>
      <c r="AQ83" s="2">
        <f t="shared" si="154"/>
        <v>803.8992952060371</v>
      </c>
      <c r="AR83" s="2">
        <f t="shared" si="155"/>
        <v>1.4583303020616403</v>
      </c>
      <c r="AS83" s="2">
        <f t="shared" si="156"/>
        <v>4.6497487891820422</v>
      </c>
      <c r="AT83" s="2">
        <f t="shared" si="157"/>
        <v>21.959495418000643</v>
      </c>
      <c r="AU83" s="2">
        <f t="shared" si="158"/>
        <v>2.2191982857459744</v>
      </c>
      <c r="AV83" s="2">
        <f t="shared" si="159"/>
        <v>2069.8145382826169</v>
      </c>
      <c r="AW83" s="2">
        <f t="shared" si="160"/>
        <v>2.8109844952782344</v>
      </c>
      <c r="AX83" s="2">
        <f t="shared" si="161"/>
        <v>0</v>
      </c>
      <c r="AY83" s="2">
        <f t="shared" si="162"/>
        <v>2.0501165115939002</v>
      </c>
      <c r="AZ83" s="2">
        <f t="shared" si="163"/>
        <v>3.3605002612724757</v>
      </c>
      <c r="BA83" s="2">
        <f t="shared" si="164"/>
        <v>803.8992952060371</v>
      </c>
      <c r="BB83" s="2">
        <f t="shared" si="165"/>
        <v>1.4583303020616403</v>
      </c>
      <c r="BC83" s="2">
        <f t="shared" si="166"/>
        <v>4.6497487891820422</v>
      </c>
      <c r="BD83" s="2">
        <f t="shared" si="167"/>
        <v>21.959495418000643</v>
      </c>
      <c r="BE83" s="2">
        <f t="shared" si="168"/>
        <v>2.2191982857459744</v>
      </c>
      <c r="BF83" s="156">
        <f t="shared" si="169"/>
        <v>2069.8145382826169</v>
      </c>
      <c r="BG83" s="155">
        <f t="shared" si="170"/>
        <v>2.0031805556571616</v>
      </c>
      <c r="BH83" s="2">
        <f t="shared" si="171"/>
        <v>0</v>
      </c>
      <c r="BI83" s="2">
        <f t="shared" si="172"/>
        <v>1.4609662699153736</v>
      </c>
      <c r="BJ83" s="2">
        <f t="shared" si="173"/>
        <v>2.3947797620262308</v>
      </c>
      <c r="BK83" s="2">
        <f t="shared" si="174"/>
        <v>572.87951590207365</v>
      </c>
      <c r="BL83" s="2">
        <f t="shared" si="175"/>
        <v>1.0392440476717604</v>
      </c>
      <c r="BM83" s="2">
        <f t="shared" si="176"/>
        <v>3.3135317461998164</v>
      </c>
      <c r="BN83" s="2">
        <f t="shared" si="177"/>
        <v>15.648906746825494</v>
      </c>
      <c r="BO83" s="2">
        <f t="shared" si="178"/>
        <v>1.5814583334135486</v>
      </c>
      <c r="BP83" s="2">
        <f t="shared" si="179"/>
        <v>1475.0035953129109</v>
      </c>
      <c r="BQ83" s="2">
        <f t="shared" si="180"/>
        <v>2.0031805556571616</v>
      </c>
      <c r="BR83" s="2">
        <f t="shared" si="181"/>
        <v>0</v>
      </c>
      <c r="BS83" s="2">
        <f t="shared" si="182"/>
        <v>1.4609662699153736</v>
      </c>
      <c r="BT83" s="2">
        <f t="shared" si="183"/>
        <v>2.3947797620262308</v>
      </c>
      <c r="BU83" s="2">
        <f t="shared" si="184"/>
        <v>572.87951590207365</v>
      </c>
      <c r="BV83" s="2">
        <f t="shared" si="185"/>
        <v>1.0392440476717604</v>
      </c>
      <c r="BW83" s="2">
        <f t="shared" si="186"/>
        <v>3.3135317461998164</v>
      </c>
      <c r="BX83" s="2">
        <f t="shared" si="187"/>
        <v>15.648906746825494</v>
      </c>
      <c r="BY83" s="2">
        <f t="shared" si="188"/>
        <v>1.5814583334135486</v>
      </c>
      <c r="BZ83" s="2">
        <f t="shared" si="189"/>
        <v>1475.0035953129109</v>
      </c>
      <c r="CA83" s="2">
        <f t="shared" si="190"/>
        <v>2.0031805556571616</v>
      </c>
      <c r="CB83" s="2">
        <f t="shared" si="191"/>
        <v>0</v>
      </c>
      <c r="CC83" s="2">
        <f t="shared" si="192"/>
        <v>1.4609662699153736</v>
      </c>
      <c r="CD83" s="2">
        <f t="shared" si="193"/>
        <v>2.3947797620262308</v>
      </c>
      <c r="CE83" s="2">
        <f t="shared" si="194"/>
        <v>572.87951590207365</v>
      </c>
      <c r="CF83" s="2">
        <f t="shared" si="195"/>
        <v>1.0392440476717604</v>
      </c>
      <c r="CG83" s="2">
        <f t="shared" si="196"/>
        <v>3.3135317461998164</v>
      </c>
      <c r="CH83" s="2">
        <f t="shared" si="197"/>
        <v>15.648906746825494</v>
      </c>
      <c r="CI83" s="2">
        <f t="shared" si="198"/>
        <v>1.5814583334135486</v>
      </c>
      <c r="CJ83" s="156">
        <f t="shared" si="199"/>
        <v>1475.0035953129109</v>
      </c>
      <c r="CK83">
        <f t="shared" si="200"/>
        <v>1.2019083333942968</v>
      </c>
      <c r="CL83">
        <f t="shared" si="201"/>
        <v>0</v>
      </c>
      <c r="CM83">
        <f t="shared" si="202"/>
        <v>0.87657976194922393</v>
      </c>
      <c r="CN83">
        <f t="shared" si="203"/>
        <v>1.4368678572157383</v>
      </c>
      <c r="CO83">
        <f t="shared" si="204"/>
        <v>343.72770954124422</v>
      </c>
      <c r="CP83">
        <f t="shared" si="205"/>
        <v>0.62354642860305631</v>
      </c>
      <c r="CQ83">
        <f t="shared" si="206"/>
        <v>1.9881190477198896</v>
      </c>
      <c r="CR83">
        <f t="shared" si="207"/>
        <v>9.3893440480952961</v>
      </c>
      <c r="CS83">
        <f t="shared" si="208"/>
        <v>0.94887500004812919</v>
      </c>
      <c r="CT83">
        <f t="shared" si="209"/>
        <v>885.00215718774643</v>
      </c>
      <c r="CU83">
        <f t="shared" si="210"/>
        <v>1.2019083333942968</v>
      </c>
      <c r="CV83">
        <f t="shared" si="211"/>
        <v>0</v>
      </c>
      <c r="CW83">
        <f t="shared" si="212"/>
        <v>0.87657976194922393</v>
      </c>
      <c r="CX83">
        <f t="shared" si="213"/>
        <v>1.4368678572157383</v>
      </c>
      <c r="CY83">
        <f t="shared" si="214"/>
        <v>343.72770954124422</v>
      </c>
      <c r="CZ83">
        <f t="shared" si="215"/>
        <v>0.62354642860305631</v>
      </c>
      <c r="DA83">
        <f t="shared" si="216"/>
        <v>1.9881190477198896</v>
      </c>
      <c r="DB83">
        <f t="shared" si="217"/>
        <v>9.3893440480952961</v>
      </c>
      <c r="DC83">
        <f t="shared" si="218"/>
        <v>0.94887500004812919</v>
      </c>
      <c r="DD83">
        <f t="shared" si="219"/>
        <v>885.00215718774643</v>
      </c>
      <c r="DE83">
        <f t="shared" si="220"/>
        <v>1.2019083333942968</v>
      </c>
      <c r="DF83">
        <f t="shared" si="221"/>
        <v>0</v>
      </c>
      <c r="DG83">
        <f t="shared" si="222"/>
        <v>0.87657976194922393</v>
      </c>
      <c r="DH83">
        <f t="shared" si="223"/>
        <v>1.4368678572157383</v>
      </c>
      <c r="DI83">
        <f t="shared" si="224"/>
        <v>343.72770954124422</v>
      </c>
      <c r="DJ83">
        <f t="shared" si="225"/>
        <v>0.62354642860305631</v>
      </c>
      <c r="DK83">
        <f t="shared" si="226"/>
        <v>1.9881190477198896</v>
      </c>
      <c r="DL83">
        <f t="shared" si="227"/>
        <v>9.3893440480952961</v>
      </c>
      <c r="DM83">
        <f t="shared" si="228"/>
        <v>0.94887500004812919</v>
      </c>
      <c r="DN83">
        <f t="shared" si="229"/>
        <v>885.00215718774643</v>
      </c>
    </row>
    <row r="84" spans="1:118" x14ac:dyDescent="0.25">
      <c r="A84">
        <v>83</v>
      </c>
      <c r="B84" t="s">
        <v>7</v>
      </c>
      <c r="C84" t="s">
        <v>11</v>
      </c>
      <c r="D84">
        <v>5102</v>
      </c>
      <c r="E84" t="s">
        <v>24</v>
      </c>
      <c r="F84">
        <v>1</v>
      </c>
      <c r="G84">
        <v>38</v>
      </c>
      <c r="J84" s="77">
        <v>5102</v>
      </c>
      <c r="K84" s="78" t="s">
        <v>73</v>
      </c>
      <c r="L84" s="34" t="s">
        <v>30</v>
      </c>
      <c r="M84" s="81">
        <f>f_values!G194</f>
        <v>0.87134502923976609</v>
      </c>
      <c r="N84" s="161">
        <f>(SUMIFS($G$2:$G$842,$D$2:$D$842,$J84,$E$2:$E$842,"2007-2008",$C$2:$C$842,N$3,$B$2:$B$842,"DKE")+SUMIFS($G$2:$G$842,$D$2:$D$842,$J84,$E$2:$E$842,"after 2009",$C$2:$C$842,N$3,$B$2:$B$842,"DKE"))*$M84</f>
        <v>102.81871345029239</v>
      </c>
      <c r="O84" s="162">
        <f t="shared" ref="O84:R84" si="235">(SUMIFS($G$2:$G$842,$D$2:$D$842,$J84,$E$2:$E$842,"2007-2008",$C$2:$C$842,O$3,$B$2:$B$842,"DKE")+SUMIFS($G$2:$G$842,$D$2:$D$842,$J84,$E$2:$E$842,"after 2009",$C$2:$C$842,O$3,$B$2:$B$842,"DKE"))*$M84</f>
        <v>196.92397660818713</v>
      </c>
      <c r="P84" s="162">
        <f t="shared" si="235"/>
        <v>1009.0175438596491</v>
      </c>
      <c r="Q84" s="162">
        <f t="shared" si="235"/>
        <v>923.62573099415204</v>
      </c>
      <c r="R84" s="163">
        <f t="shared" si="235"/>
        <v>64440.321637426903</v>
      </c>
      <c r="S84" s="161">
        <f>(SUMIFS($G$2:$G$842,$D$2:$D$842,$J84,$E$2:$E$842,"2007-2008",$C$2:$C$842,S$3,$B$2:$B$842,"DKW")+SUMIFS($G$2:$G$842,$D$2:$D$842,$J84,$E$2:$E$842,"after 2009",$C$2:$C$842,S$3,$B$2:$B$842,"DKW"))*$M84</f>
        <v>108.91812865497076</v>
      </c>
      <c r="T84" s="162">
        <f t="shared" ref="T84:W84" si="236">(SUMIFS($G$2:$G$842,$D$2:$D$842,$J84,$E$2:$E$842,"2007-2008",$C$2:$C$842,T$3,$B$2:$B$842,"DKW")+SUMIFS($G$2:$G$842,$D$2:$D$842,$J84,$E$2:$E$842,"after 2009",$C$2:$C$842,T$3,$B$2:$B$842,"DKW"))*$M84</f>
        <v>257.91812865497076</v>
      </c>
      <c r="U84" s="162">
        <f t="shared" si="236"/>
        <v>10464.853801169591</v>
      </c>
      <c r="V84" s="162">
        <f t="shared" si="236"/>
        <v>383.39181286549706</v>
      </c>
      <c r="W84" s="163">
        <f t="shared" si="236"/>
        <v>170435.08771929826</v>
      </c>
      <c r="X84" s="106">
        <f>'Constraint 2'!AJ84</f>
        <v>26.387761906100359</v>
      </c>
      <c r="Y84" s="106">
        <f>'Constraint 2'!AK84</f>
        <v>0</v>
      </c>
      <c r="Z84" s="164">
        <f>'Constraint 2'!AL84</f>
        <v>17.152045238965233</v>
      </c>
      <c r="AA84" s="35">
        <f>'Constraint 2'!AN84</f>
        <v>13.193880953050179</v>
      </c>
      <c r="AB84" s="157">
        <f>'Constraint 2'!AP84</f>
        <v>7.9163285718301069</v>
      </c>
      <c r="AC84" s="155">
        <f t="shared" si="140"/>
        <v>2.3104353175775079</v>
      </c>
      <c r="AD84" s="2">
        <f t="shared" si="141"/>
        <v>4.4250710319704814</v>
      </c>
      <c r="AE84" s="2">
        <f t="shared" si="142"/>
        <v>22.673594048769107</v>
      </c>
      <c r="AF84" s="2">
        <f t="shared" si="143"/>
        <v>20.754757937560665</v>
      </c>
      <c r="AG84" s="2">
        <f t="shared" si="144"/>
        <v>1448.0359653512257</v>
      </c>
      <c r="AH84" s="2">
        <f t="shared" si="145"/>
        <v>2.4474950398066824</v>
      </c>
      <c r="AI84" s="2">
        <f t="shared" si="146"/>
        <v>5.7956682542622247</v>
      </c>
      <c r="AJ84" s="2">
        <f t="shared" si="147"/>
        <v>235.15532342462606</v>
      </c>
      <c r="AK84" s="2">
        <f t="shared" si="148"/>
        <v>8.6151825401195214</v>
      </c>
      <c r="AL84" s="2">
        <f t="shared" si="149"/>
        <v>3829.8402382894969</v>
      </c>
      <c r="AM84" s="2">
        <f t="shared" si="150"/>
        <v>2.3104353175775079</v>
      </c>
      <c r="AN84" s="2">
        <f t="shared" si="151"/>
        <v>4.4250710319704814</v>
      </c>
      <c r="AO84" s="2">
        <f t="shared" si="152"/>
        <v>22.673594048769107</v>
      </c>
      <c r="AP84" s="2">
        <f t="shared" si="153"/>
        <v>20.754757937560665</v>
      </c>
      <c r="AQ84" s="2">
        <f t="shared" si="154"/>
        <v>1448.0359653512257</v>
      </c>
      <c r="AR84" s="2">
        <f t="shared" si="155"/>
        <v>2.4474950398066824</v>
      </c>
      <c r="AS84" s="2">
        <f t="shared" si="156"/>
        <v>5.7956682542622247</v>
      </c>
      <c r="AT84" s="2">
        <f t="shared" si="157"/>
        <v>235.15532342462606</v>
      </c>
      <c r="AU84" s="2">
        <f t="shared" si="158"/>
        <v>8.6151825401195214</v>
      </c>
      <c r="AV84" s="2">
        <f t="shared" si="159"/>
        <v>3829.8402382894969</v>
      </c>
      <c r="AW84" s="2">
        <f t="shared" si="160"/>
        <v>2.3104353175775079</v>
      </c>
      <c r="AX84" s="2">
        <f t="shared" si="161"/>
        <v>4.4250710319704814</v>
      </c>
      <c r="AY84" s="2">
        <f t="shared" si="162"/>
        <v>22.673594048769107</v>
      </c>
      <c r="AZ84" s="2">
        <f t="shared" si="163"/>
        <v>20.754757937560665</v>
      </c>
      <c r="BA84" s="2">
        <f t="shared" si="164"/>
        <v>1448.0359653512257</v>
      </c>
      <c r="BB84" s="2">
        <f t="shared" si="165"/>
        <v>2.4474950398066824</v>
      </c>
      <c r="BC84" s="2">
        <f t="shared" si="166"/>
        <v>5.7956682542622247</v>
      </c>
      <c r="BD84" s="2">
        <f t="shared" si="167"/>
        <v>235.15532342462606</v>
      </c>
      <c r="BE84" s="2">
        <f t="shared" si="168"/>
        <v>8.6151825401195214</v>
      </c>
      <c r="BF84" s="156">
        <f t="shared" si="169"/>
        <v>3829.8402382894969</v>
      </c>
      <c r="BG84" s="155">
        <f t="shared" si="170"/>
        <v>1.7772579365980832</v>
      </c>
      <c r="BH84" s="2">
        <f t="shared" si="171"/>
        <v>3.4039007938234476</v>
      </c>
      <c r="BI84" s="2">
        <f t="shared" si="172"/>
        <v>17.441226191360851</v>
      </c>
      <c r="BJ84" s="2">
        <f t="shared" si="173"/>
        <v>15.965198413508206</v>
      </c>
      <c r="BK84" s="2">
        <f t="shared" si="174"/>
        <v>1113.8738195009428</v>
      </c>
      <c r="BL84" s="2">
        <f t="shared" si="175"/>
        <v>1.8826884921589866</v>
      </c>
      <c r="BM84" s="2">
        <f t="shared" si="176"/>
        <v>4.45820634943248</v>
      </c>
      <c r="BN84" s="2">
        <f t="shared" si="177"/>
        <v>180.88871032663542</v>
      </c>
      <c r="BO84" s="2">
        <f t="shared" si="178"/>
        <v>6.6270634923996319</v>
      </c>
      <c r="BP84" s="2">
        <f t="shared" si="179"/>
        <v>2946.0309525303824</v>
      </c>
      <c r="BQ84" s="2">
        <f t="shared" si="180"/>
        <v>1.7772579365980832</v>
      </c>
      <c r="BR84" s="2">
        <f t="shared" si="181"/>
        <v>3.4039007938234476</v>
      </c>
      <c r="BS84" s="2">
        <f t="shared" si="182"/>
        <v>17.441226191360851</v>
      </c>
      <c r="BT84" s="2">
        <f t="shared" si="183"/>
        <v>15.965198413508206</v>
      </c>
      <c r="BU84" s="2">
        <f t="shared" si="184"/>
        <v>1113.8738195009428</v>
      </c>
      <c r="BV84" s="2">
        <f t="shared" si="185"/>
        <v>1.8826884921589866</v>
      </c>
      <c r="BW84" s="2">
        <f t="shared" si="186"/>
        <v>4.45820634943248</v>
      </c>
      <c r="BX84" s="2">
        <f t="shared" si="187"/>
        <v>180.88871032663542</v>
      </c>
      <c r="BY84" s="2">
        <f t="shared" si="188"/>
        <v>6.6270634923996319</v>
      </c>
      <c r="BZ84" s="2">
        <f t="shared" si="189"/>
        <v>2946.0309525303824</v>
      </c>
      <c r="CA84" s="2">
        <f t="shared" si="190"/>
        <v>1.7772579365980832</v>
      </c>
      <c r="CB84" s="2">
        <f t="shared" si="191"/>
        <v>3.4039007938234476</v>
      </c>
      <c r="CC84" s="2">
        <f t="shared" si="192"/>
        <v>17.441226191360851</v>
      </c>
      <c r="CD84" s="2">
        <f t="shared" si="193"/>
        <v>15.965198413508206</v>
      </c>
      <c r="CE84" s="2">
        <f t="shared" si="194"/>
        <v>1113.8738195009428</v>
      </c>
      <c r="CF84" s="2">
        <f t="shared" si="195"/>
        <v>1.8826884921589866</v>
      </c>
      <c r="CG84" s="2">
        <f t="shared" si="196"/>
        <v>4.45820634943248</v>
      </c>
      <c r="CH84" s="2">
        <f t="shared" si="197"/>
        <v>180.88871032663542</v>
      </c>
      <c r="CI84" s="2">
        <f t="shared" si="198"/>
        <v>6.6270634923996319</v>
      </c>
      <c r="CJ84" s="156">
        <f t="shared" si="199"/>
        <v>2946.0309525303824</v>
      </c>
      <c r="CK84">
        <f t="shared" si="200"/>
        <v>1.0663547619588498</v>
      </c>
      <c r="CL84">
        <f t="shared" si="201"/>
        <v>2.0423404762940685</v>
      </c>
      <c r="CM84">
        <f t="shared" si="202"/>
        <v>10.464735714816509</v>
      </c>
      <c r="CN84">
        <f t="shared" si="203"/>
        <v>9.5791190481049231</v>
      </c>
      <c r="CO84">
        <f t="shared" si="204"/>
        <v>668.32429170056571</v>
      </c>
      <c r="CP84">
        <f t="shared" si="205"/>
        <v>1.1296130952953918</v>
      </c>
      <c r="CQ84">
        <f t="shared" si="206"/>
        <v>2.6749238096594881</v>
      </c>
      <c r="CR84">
        <f t="shared" si="207"/>
        <v>108.53322619598124</v>
      </c>
      <c r="CS84">
        <f t="shared" si="208"/>
        <v>3.9762380954397787</v>
      </c>
      <c r="CT84">
        <f t="shared" si="209"/>
        <v>1767.6185715182291</v>
      </c>
      <c r="CU84">
        <f t="shared" si="210"/>
        <v>1.0663547619588498</v>
      </c>
      <c r="CV84">
        <f t="shared" si="211"/>
        <v>2.0423404762940685</v>
      </c>
      <c r="CW84">
        <f t="shared" si="212"/>
        <v>10.464735714816509</v>
      </c>
      <c r="CX84">
        <f t="shared" si="213"/>
        <v>9.5791190481049231</v>
      </c>
      <c r="CY84">
        <f t="shared" si="214"/>
        <v>668.32429170056571</v>
      </c>
      <c r="CZ84">
        <f t="shared" si="215"/>
        <v>1.1296130952953918</v>
      </c>
      <c r="DA84">
        <f t="shared" si="216"/>
        <v>2.6749238096594881</v>
      </c>
      <c r="DB84">
        <f t="shared" si="217"/>
        <v>108.53322619598124</v>
      </c>
      <c r="DC84">
        <f t="shared" si="218"/>
        <v>3.9762380954397787</v>
      </c>
      <c r="DD84">
        <f t="shared" si="219"/>
        <v>1767.6185715182291</v>
      </c>
      <c r="DE84">
        <f t="shared" si="220"/>
        <v>1.0663547619588498</v>
      </c>
      <c r="DF84">
        <f t="shared" si="221"/>
        <v>2.0423404762940685</v>
      </c>
      <c r="DG84">
        <f t="shared" si="222"/>
        <v>10.464735714816509</v>
      </c>
      <c r="DH84">
        <f t="shared" si="223"/>
        <v>9.5791190481049231</v>
      </c>
      <c r="DI84">
        <f t="shared" si="224"/>
        <v>668.32429170056571</v>
      </c>
      <c r="DJ84">
        <f t="shared" si="225"/>
        <v>1.1296130952953918</v>
      </c>
      <c r="DK84">
        <f t="shared" si="226"/>
        <v>2.6749238096594881</v>
      </c>
      <c r="DL84">
        <f t="shared" si="227"/>
        <v>108.53322619598124</v>
      </c>
      <c r="DM84">
        <f t="shared" si="228"/>
        <v>3.9762380954397787</v>
      </c>
      <c r="DN84">
        <f t="shared" si="229"/>
        <v>1767.6185715182291</v>
      </c>
    </row>
    <row r="85" spans="1:118" x14ac:dyDescent="0.25">
      <c r="A85">
        <v>84</v>
      </c>
      <c r="B85" t="s">
        <v>7</v>
      </c>
      <c r="C85" t="s">
        <v>11</v>
      </c>
      <c r="D85">
        <v>5102</v>
      </c>
      <c r="E85" t="s">
        <v>344</v>
      </c>
      <c r="F85">
        <v>3</v>
      </c>
      <c r="G85">
        <v>226</v>
      </c>
    </row>
    <row r="86" spans="1:118" x14ac:dyDescent="0.25">
      <c r="A86">
        <v>85</v>
      </c>
      <c r="B86" t="s">
        <v>7</v>
      </c>
      <c r="C86" t="s">
        <v>12</v>
      </c>
      <c r="D86">
        <v>110</v>
      </c>
      <c r="E86" t="s">
        <v>25</v>
      </c>
      <c r="F86">
        <v>1</v>
      </c>
      <c r="G86">
        <v>235</v>
      </c>
    </row>
    <row r="87" spans="1:118" x14ac:dyDescent="0.25">
      <c r="A87">
        <v>86</v>
      </c>
      <c r="B87" t="s">
        <v>7</v>
      </c>
      <c r="C87" t="s">
        <v>12</v>
      </c>
      <c r="D87">
        <v>110</v>
      </c>
      <c r="E87" t="s">
        <v>345</v>
      </c>
      <c r="F87">
        <v>1</v>
      </c>
      <c r="G87">
        <v>184</v>
      </c>
    </row>
    <row r="88" spans="1:118" x14ac:dyDescent="0.25">
      <c r="A88">
        <v>87</v>
      </c>
      <c r="B88" t="s">
        <v>7</v>
      </c>
      <c r="C88" t="s">
        <v>12</v>
      </c>
      <c r="D88">
        <v>120</v>
      </c>
      <c r="E88" t="s">
        <v>53</v>
      </c>
      <c r="F88">
        <v>61</v>
      </c>
      <c r="G88">
        <v>6860</v>
      </c>
      <c r="L88" s="327" t="s">
        <v>356</v>
      </c>
      <c r="M88" s="327"/>
      <c r="N88" s="327"/>
      <c r="O88" s="327"/>
      <c r="P88" s="327"/>
      <c r="Q88" s="327"/>
      <c r="R88" s="327"/>
      <c r="S88" s="327"/>
      <c r="T88" s="327"/>
      <c r="U88" s="327"/>
      <c r="V88" s="327"/>
      <c r="W88" s="327"/>
      <c r="X88" s="327" t="s">
        <v>356</v>
      </c>
      <c r="Y88" s="327"/>
      <c r="Z88" s="327"/>
      <c r="AA88" s="327"/>
      <c r="AB88" s="327"/>
      <c r="AC88" s="327"/>
      <c r="AD88" s="327"/>
      <c r="AE88" s="327"/>
      <c r="AF88" s="327"/>
      <c r="AG88" s="327"/>
      <c r="AH88" s="327"/>
      <c r="AI88" s="327"/>
      <c r="AJ88" s="327" t="s">
        <v>356</v>
      </c>
      <c r="AK88" s="327"/>
      <c r="AL88" s="327"/>
      <c r="AM88" s="327"/>
      <c r="AN88" s="327"/>
      <c r="AO88" s="327"/>
      <c r="AP88" s="327"/>
      <c r="AQ88" s="327"/>
      <c r="AR88" s="327"/>
      <c r="AS88" s="327"/>
      <c r="AT88" s="327"/>
      <c r="AU88" s="327"/>
    </row>
    <row r="89" spans="1:118" x14ac:dyDescent="0.25">
      <c r="A89">
        <v>88</v>
      </c>
      <c r="B89" t="s">
        <v>7</v>
      </c>
      <c r="C89" t="s">
        <v>12</v>
      </c>
      <c r="D89">
        <v>120</v>
      </c>
      <c r="E89" t="s">
        <v>24</v>
      </c>
      <c r="F89">
        <v>127</v>
      </c>
      <c r="G89">
        <v>10221</v>
      </c>
      <c r="L89" s="327" t="s">
        <v>338</v>
      </c>
      <c r="M89" s="327"/>
      <c r="N89" s="327"/>
      <c r="O89" s="327"/>
      <c r="P89" s="327"/>
      <c r="Q89" s="327"/>
      <c r="R89" s="327"/>
      <c r="S89" s="327"/>
      <c r="T89" s="327"/>
      <c r="U89" s="327"/>
      <c r="V89" s="327"/>
      <c r="W89" s="327"/>
      <c r="X89" s="327" t="s">
        <v>340</v>
      </c>
      <c r="Y89" s="327"/>
      <c r="Z89" s="327"/>
      <c r="AA89" s="327"/>
      <c r="AB89" s="327"/>
      <c r="AC89" s="327"/>
      <c r="AD89" s="327"/>
      <c r="AE89" s="327"/>
      <c r="AF89" s="327"/>
      <c r="AG89" s="327"/>
      <c r="AH89" s="327"/>
      <c r="AI89" s="327"/>
      <c r="AJ89" s="327" t="s">
        <v>339</v>
      </c>
      <c r="AK89" s="327"/>
      <c r="AL89" s="327"/>
      <c r="AM89" s="327"/>
      <c r="AN89" s="327"/>
      <c r="AO89" s="327"/>
      <c r="AP89" s="327"/>
      <c r="AQ89" s="327"/>
      <c r="AR89" s="327"/>
      <c r="AS89" s="327"/>
      <c r="AT89" s="327"/>
      <c r="AU89" s="327"/>
    </row>
    <row r="90" spans="1:118" x14ac:dyDescent="0.25">
      <c r="A90">
        <v>89</v>
      </c>
      <c r="B90" t="s">
        <v>7</v>
      </c>
      <c r="C90" t="s">
        <v>12</v>
      </c>
      <c r="D90">
        <v>120</v>
      </c>
      <c r="E90" t="s">
        <v>25</v>
      </c>
      <c r="F90">
        <v>75</v>
      </c>
      <c r="G90">
        <v>6380</v>
      </c>
      <c r="L90" s="327" t="s">
        <v>335</v>
      </c>
      <c r="M90" s="327"/>
      <c r="N90" s="327"/>
      <c r="O90" s="327"/>
      <c r="P90" s="327" t="s">
        <v>336</v>
      </c>
      <c r="Q90" s="327"/>
      <c r="R90" s="327"/>
      <c r="S90" s="327"/>
      <c r="T90" s="327" t="s">
        <v>337</v>
      </c>
      <c r="U90" s="327"/>
      <c r="V90" s="327"/>
      <c r="W90" s="327"/>
      <c r="X90" s="327" t="s">
        <v>335</v>
      </c>
      <c r="Y90" s="327"/>
      <c r="Z90" s="327"/>
      <c r="AA90" s="327"/>
      <c r="AB90" s="327" t="s">
        <v>336</v>
      </c>
      <c r="AC90" s="327"/>
      <c r="AD90" s="327"/>
      <c r="AE90" s="327"/>
      <c r="AF90" s="327" t="s">
        <v>337</v>
      </c>
      <c r="AG90" s="327"/>
      <c r="AH90" s="327"/>
      <c r="AI90" s="327"/>
      <c r="AJ90" s="327" t="s">
        <v>335</v>
      </c>
      <c r="AK90" s="327"/>
      <c r="AL90" s="327"/>
      <c r="AM90" s="327"/>
      <c r="AN90" s="327" t="s">
        <v>336</v>
      </c>
      <c r="AO90" s="327"/>
      <c r="AP90" s="327"/>
      <c r="AQ90" s="327"/>
      <c r="AR90" s="327" t="s">
        <v>337</v>
      </c>
      <c r="AS90" s="327"/>
      <c r="AT90" s="327"/>
      <c r="AU90" s="327"/>
    </row>
    <row r="91" spans="1:118" ht="15.75" thickBot="1" x14ac:dyDescent="0.3">
      <c r="A91">
        <v>90</v>
      </c>
      <c r="B91" t="s">
        <v>7</v>
      </c>
      <c r="C91" t="s">
        <v>12</v>
      </c>
      <c r="D91">
        <v>120</v>
      </c>
      <c r="E91" t="s">
        <v>26</v>
      </c>
      <c r="F91">
        <v>75</v>
      </c>
      <c r="G91">
        <v>7173</v>
      </c>
      <c r="L91" s="322" t="s">
        <v>16</v>
      </c>
      <c r="M91" s="322"/>
      <c r="N91" s="323" t="s">
        <v>17</v>
      </c>
      <c r="O91" s="323"/>
      <c r="P91" s="322" t="s">
        <v>16</v>
      </c>
      <c r="Q91" s="322"/>
      <c r="R91" s="323" t="s">
        <v>17</v>
      </c>
      <c r="S91" s="323"/>
      <c r="T91" s="322" t="s">
        <v>16</v>
      </c>
      <c r="U91" s="322"/>
      <c r="V91" s="323" t="s">
        <v>17</v>
      </c>
      <c r="W91" s="323"/>
      <c r="X91" s="322" t="s">
        <v>16</v>
      </c>
      <c r="Y91" s="322"/>
      <c r="Z91" s="323" t="s">
        <v>17</v>
      </c>
      <c r="AA91" s="323"/>
      <c r="AB91" s="322" t="s">
        <v>16</v>
      </c>
      <c r="AC91" s="322"/>
      <c r="AD91" s="323" t="s">
        <v>17</v>
      </c>
      <c r="AE91" s="323"/>
      <c r="AF91" s="322" t="s">
        <v>16</v>
      </c>
      <c r="AG91" s="322"/>
      <c r="AH91" s="323" t="s">
        <v>17</v>
      </c>
      <c r="AI91" s="323"/>
      <c r="AJ91" s="322" t="s">
        <v>16</v>
      </c>
      <c r="AK91" s="322"/>
      <c r="AL91" s="323" t="s">
        <v>17</v>
      </c>
      <c r="AM91" s="323"/>
      <c r="AN91" s="322" t="s">
        <v>16</v>
      </c>
      <c r="AO91" s="322"/>
      <c r="AP91" s="323" t="s">
        <v>17</v>
      </c>
      <c r="AQ91" s="323"/>
      <c r="AR91" s="322" t="s">
        <v>16</v>
      </c>
      <c r="AS91" s="322"/>
      <c r="AT91" s="323" t="s">
        <v>17</v>
      </c>
      <c r="AU91" s="323"/>
    </row>
    <row r="92" spans="1:118" ht="15.75" thickBot="1" x14ac:dyDescent="0.3">
      <c r="A92">
        <v>91</v>
      </c>
      <c r="B92" t="s">
        <v>7</v>
      </c>
      <c r="C92" t="s">
        <v>12</v>
      </c>
      <c r="D92">
        <v>120</v>
      </c>
      <c r="E92" t="s">
        <v>27</v>
      </c>
      <c r="F92">
        <v>20</v>
      </c>
      <c r="G92">
        <v>1650</v>
      </c>
      <c r="L92" s="92" t="s">
        <v>10</v>
      </c>
      <c r="M92" s="93" t="s">
        <v>9</v>
      </c>
      <c r="N92" s="93" t="s">
        <v>10</v>
      </c>
      <c r="O92" s="94" t="s">
        <v>9</v>
      </c>
      <c r="P92" s="92" t="s">
        <v>10</v>
      </c>
      <c r="Q92" s="93" t="s">
        <v>9</v>
      </c>
      <c r="R92" s="93" t="s">
        <v>10</v>
      </c>
      <c r="S92" s="94" t="s">
        <v>9</v>
      </c>
      <c r="T92" s="92" t="s">
        <v>10</v>
      </c>
      <c r="U92" s="93" t="s">
        <v>9</v>
      </c>
      <c r="V92" s="93" t="s">
        <v>10</v>
      </c>
      <c r="W92" s="94" t="s">
        <v>9</v>
      </c>
      <c r="X92" s="92" t="s">
        <v>10</v>
      </c>
      <c r="Y92" s="93" t="s">
        <v>9</v>
      </c>
      <c r="Z92" s="93" t="s">
        <v>10</v>
      </c>
      <c r="AA92" s="94" t="s">
        <v>9</v>
      </c>
      <c r="AB92" s="92" t="s">
        <v>10</v>
      </c>
      <c r="AC92" s="93" t="s">
        <v>9</v>
      </c>
      <c r="AD92" s="93" t="s">
        <v>10</v>
      </c>
      <c r="AE92" s="94" t="s">
        <v>9</v>
      </c>
      <c r="AF92" s="92" t="s">
        <v>10</v>
      </c>
      <c r="AG92" s="93" t="s">
        <v>9</v>
      </c>
      <c r="AH92" s="93" t="s">
        <v>10</v>
      </c>
      <c r="AI92" s="94" t="s">
        <v>9</v>
      </c>
      <c r="AJ92" s="92" t="s">
        <v>10</v>
      </c>
      <c r="AK92" s="93" t="s">
        <v>9</v>
      </c>
      <c r="AL92" s="93" t="s">
        <v>10</v>
      </c>
      <c r="AM92" s="94" t="s">
        <v>9</v>
      </c>
      <c r="AN92" s="92" t="s">
        <v>10</v>
      </c>
      <c r="AO92" s="93" t="s">
        <v>9</v>
      </c>
      <c r="AP92" s="93" t="s">
        <v>10</v>
      </c>
      <c r="AQ92" s="94" t="s">
        <v>9</v>
      </c>
      <c r="AR92" s="92" t="s">
        <v>10</v>
      </c>
      <c r="AS92" s="93" t="s">
        <v>9</v>
      </c>
      <c r="AT92" s="93" t="s">
        <v>10</v>
      </c>
      <c r="AU92" s="94" t="s">
        <v>9</v>
      </c>
    </row>
    <row r="93" spans="1:118" x14ac:dyDescent="0.25">
      <c r="A93">
        <v>92</v>
      </c>
      <c r="B93" t="s">
        <v>7</v>
      </c>
      <c r="C93" t="s">
        <v>12</v>
      </c>
      <c r="D93">
        <v>120</v>
      </c>
      <c r="E93" t="s">
        <v>28</v>
      </c>
      <c r="F93">
        <v>60</v>
      </c>
      <c r="G93">
        <v>5722</v>
      </c>
      <c r="J93" s="9" t="s">
        <v>7</v>
      </c>
      <c r="K93" s="10" t="s">
        <v>8</v>
      </c>
      <c r="L93">
        <f>(SUMIFS($AC$4:$AC$84,$J$4:$J$84,"110",$K$4:$K$84,"p1")+SUMIFS($AC$4:$AC$84,$J$4:$J$84,"110",$K$4:$K$84,"p2")+SUMIFS($AC$4:$AC$84,$J$4:$J$84,"110",$K$4:$K$84,"p3")+SUMIFS($AC$4:$AC$84,$J$4:$J$84,"110",$K$4:$K$84,"p4")+SUMIFS($AC$4:$AC$84,$J$4:$J$84,"110",$K$4:$K$84,"p5")+SUMIFS($AC$4:$AC$84,$J$4:$J$84,"120",$K$4:$K$84,"p1")+SUMIFS($AC$4:$AC$84,$J$4:$J$84,"120",$K$4:$K$84,"p2")+SUMIFS($AC$4:$AC$84,$J$4:$J$84,"120",$K$4:$K$84,"p3")+SUMIFS($AC$4:$AC$84,$J$4:$J$84,"120",$K$4:$K$84,"p4")+SUMIFS($AC$4:$AC$84,$J$4:$J$84,"120",$K$4:$K$84,"p5")+SUMIFS($AC$4:$AC$84,$J$4:$J$84,"130",$K$4:$K$84,"p1")+SUMIFS($AC$4:$AC$84,$J$4:$J$84,"130",$K$4:$K$84,"p2")+SUMIFS($AC$4:$AC$84,$J$4:$J$84,"130",$K$4:$K$84,"p3")+SUMIFS($AC$4:$AC$84,$J$4:$J$84,"130",$K$4:$K$84,"p4")+SUMIFS($AC$4:$AC$84,$J$4:$J$84,"130",$K$4:$K$84,"p5")+SUMIFS($AC$4:$AC$84,$J$4:$J$84,"5101",$K$4:$K$84,"p1")+SUMIFS($AC$4:$AC$84,$J$4:$J$84,"5101",$K$4:$K$84,"p2")+SUMIFS($AC$4:$AC$84,$J$4:$J$84,"5101",$K$4:$K$84,"p3")+SUMIFS($AC$4:$AC$84,$J$4:$J$84,"5101",$K$4:$K$84,"p4")+SUMIFS($AC$4:$AC$84,$J$4:$J$84,"5101",$K$4:$K$84,"p5")+SUMIFS($AC$4:$AC$84,$J$4:$J$84,"5102",$K$4:$K$84,"p1")+SUMIFS($AC$4:$AC$84,$J$4:$J$84,"5102",$K$4:$K$84,"p2")+SUMIFS($AC$4:$AC$84,$J$4:$J$84,"5102",$K$4:$K$84,"p3")+SUMIFS($AC$4:$AC$84,$J$4:$J$84,"5102",$K$4:$K$84,"p4")+SUMIFS($AC$4:$AC$84,$J$4:$J$84,"5102",$K$4:$K$84,"p5"))/1000</f>
        <v>1.084945583494932</v>
      </c>
      <c r="M93">
        <f>(SUMIFS($AC$4:$AC$84,$J$4:$J$84,"110",$K$4:$K$84,"p6")+SUMIFS($AC$4:$AC$84,$J$4:$J$84,"110",$K$4:$K$84,"p7")+SUMIFS($AC$4:$AC$84,$J$4:$J$84,"110",$K$4:$K$84,"p8")+SUMIFS($AC$4:$AC$84,$J$4:$J$84,"110",$K$4:$K$84,"p9")+SUMIFS($AC$4:$AC$84,$J$4:$J$84,"110",$K$4:$K$84,"p10")+SUMIFS($AC$4:$AC$84,$J$4:$J$84,"120",$K$4:$K$84,"p6")+SUMIFS($AC$4:$AC$84,$J$4:$J$84,"120",$K$4:$K$84,"p7")+SUMIFS($AC$4:$AC$84,$J$4:$J$84,"120",$K$4:$K$84,"p8")+SUMIFS($AC$4:$AC$84,$J$4:$J$84,"120",$K$4:$K$84,"p9")+SUMIFS($AC$4:$AC$84,$J$4:$J$84,"120",$K$4:$K$84,"p10")+SUMIFS($AC$4:$AC$84,$J$4:$J$84,"130",$K$4:$K$84,"p6")+SUMIFS($AC$4:$AC$84,$J$4:$J$84,"130",$K$4:$K$84,"p7")+SUMIFS($AC$4:$AC$84,$J$4:$J$84,"130",$K$4:$K$84,"p8")+SUMIFS($AC$4:$AC$84,$J$4:$J$84,"130",$K$4:$K$84,"p9")+SUMIFS($AC$4:$AC$84,$J$4:$J$84,"130",$K$4:$K$84,"p10")+SUMIFS($AC$4:$AC$84,$J$4:$J$84,"5101",$K$4:$K$84,"p6")+SUMIFS($AC$4:$AC$84,$J$4:$J$84,"5101",$K$4:$K$84,"p7")+SUMIFS($AC$4:$AC$84,$J$4:$J$84,"5101",$K$4:$K$84,"p8")+SUMIFS($AC$4:$AC$84,$J$4:$J$84,"5101",$K$4:$K$84,"p9")+SUMIFS($AC$4:$AC$84,$J$4:$J$84,"5101",$K$4:$K$84,"p10")+SUMIFS($AC$4:$AC$84,$J$4:$J$84,"5102",$K$4:$K$84,"p6")+SUMIFS($AC$4:$AC$84,$J$4:$J$84,"5102",$K$4:$K$84,"p7")+SUMIFS($AC$4:$AC$84,$J$4:$J$84,"5102",$K$4:$K$84,"p8")+SUMIFS($AC$4:$AC$84,$J$4:$J$84,"5102",$K$4:$K$84,"p9")+SUMIFS($AC$4:$AC$84,$J$4:$J$84,"5102",$K$4:$K$84,"p10"))/1000</f>
        <v>3.3472602758526593</v>
      </c>
      <c r="N93">
        <f>(SUMIFS($AC$4:$AC$84,$J$4:$J$84,"140",$K$4:$K$84,"p1")+SUMIFS($AC$4:$AC$84,$J$4:$J$84,"140",$K$4:$K$84,"p2")+SUMIFS($AC$4:$AC$84,$J$4:$J$84,"140",$K$4:$K$84,"p3")+SUMIFS($AC$4:$AC$84,$J$4:$J$84,"140",$K$4:$K$84,"p4")+SUMIFS($AC$4:$AC$84,$J$4:$J$84,"140",$K$4:$K$84,"p5")+SUMIFS($AC$4:$AC$84,$J$4:$J$84,"150",$K$4:$K$84,"p1")+SUMIFS($AC$4:$AC$84,$J$4:$J$84,"150",$K$4:$K$84,"p2")+SUMIFS($AC$4:$AC$84,$J$4:$J$84,"150",$K$4:$K$84,"p3")+SUMIFS($AC$4:$AC$84,$J$4:$J$84,"150",$K$4:$K$84,"p4")+SUMIFS($AC$4:$AC$84,$J$4:$J$84,"150",$K$4:$K$84,"p5")+SUMIFS($AC$4:$AC$84,$J$4:$J$84,"160",$K$4:$K$84,"p1")+SUMIFS($AC$4:$AC$84,$J$4:$J$84,"160",$K$4:$K$84,"p2")+SUMIFS($AC$4:$AC$84,$J$4:$J$84,"160",$K$4:$K$84,"p3")+SUMIFS($AC$4:$AC$84,$J$4:$J$84,"160",$K$4:$K$84,"p4")+SUMIFS($AC$4:$AC$84,$J$4:$J$84,"160",$K$4:$K$84,"p5")+SUMIFS($AC$4:$AC$84,$J$4:$J$84,"190",$K$4:$K$84,"p1")+SUMIFS($AC$4:$AC$84,$J$4:$J$84,"190",$K$4:$K$84,"p2")+SUMIFS($AC$4:$AC$84,$J$4:$J$84,"190",$K$4:$K$84,"p3")+SUMIFS($AC$4:$AC$84,$J$4:$J$84,"190",$K$4:$K$84,"p4")+SUMIFS($AC$4:$AC$84,$J$4:$J$84,"190",$K$4:$K$84,"p5")+SUMIFS($AC$4:$AC$84,$J$4:$J$84,"0000",$K$4:$K$84,"p1")+SUMIFS($AC$4:$AC$84,$J$4:$J$84,"0000",$K$4:$K$84,"p2")+SUMIFS($AC$4:$AC$84,$J$4:$J$84,"0000",$K$4:$K$84,"p3")+SUMIFS($AC$4:$AC$84,$J$4:$J$84,"0000",$K$4:$K$84,"p4")+SUMIFS($AC$4:$AC$84,$J$4:$J$84,"0000",$K$4:$K$84,"p5"))/1000</f>
        <v>5.9574444173186727</v>
      </c>
      <c r="O93">
        <f>(SUMIFS($AC$4:$AC$84,$J$4:$J$84,"140",$K$4:$K$84,"p6")+SUMIFS($AC$4:$AC$84,$J$4:$J$84,"140",$K$4:$K$84,"p7")+SUMIFS($AC$4:$AC$84,$J$4:$J$84,"140",$K$4:$K$84,"p8")+SUMIFS($AC$4:$AC$84,$J$4:$J$84,"140",$K$4:$K$84,"p9")+SUMIFS($AC$4:$AC$84,$J$4:$J$84,"140",$K$4:$K$84,"p10")+SUMIFS($AC$4:$AC$84,$J$4:$J$84,"150",$K$4:$K$84,"p6")+SUMIFS($AC$4:$AC$84,$J$4:$J$84,"150",$K$4:$K$84,"p7")+SUMIFS($AC$4:$AC$84,$J$4:$J$84,"150",$K$4:$K$84,"p8")+SUMIFS($AC$4:$AC$84,$J$4:$J$84,"150",$K$4:$K$84,"p9")+SUMIFS($AC$4:$AC$84,$J$4:$J$84,"150",$K$4:$K$84,"p10")+SUMIFS($AC$4:$AC$84,$J$4:$J$84,"160",$K$4:$K$84,"p6")+SUMIFS($AC$4:$AC$84,$J$4:$J$84,"160",$K$4:$K$84,"p7")+SUMIFS($AC$4:$AC$84,$J$4:$J$84,"160",$K$4:$K$84,"p8")+SUMIFS($AC$4:$AC$84,$J$4:$J$84,"160",$K$4:$K$84,"p9")+SUMIFS($AC$4:$AC$84,$J$4:$J$84,"160",$K$4:$K$84,"p10")+SUMIFS($AC$4:$AC$84,$J$4:$J$84,"190",$K$4:$K$84,"p6")+SUMIFS($AC$4:$AC$84,$J$4:$J$84,"190",$K$4:$K$84,"p7")+SUMIFS($AC$4:$AC$84,$J$4:$J$84,"190",$K$4:$K$84,"p8")+SUMIFS($AC$4:$AC$84,$J$4:$J$84,"190",$K$4:$K$84,"p9")+SUMIFS($AC$4:$AC$84,$J$4:$J$84,"190",$K$4:$K$84,"p10")+SUMIFS($AC$4:$AC$84,$J$4:$J$84,"0000",$K$4:$K$84,"p6")+SUMIFS($AC$4:$AC$84,$J$4:$J$84,"0000",$K$4:$K$84,"p7")+SUMIFS($AC$4:$AC$84,$J$4:$J$84,"0000",$K$4:$K$84,"p8")+SUMIFS($AC$4:$AC$84,$J$4:$J$84,"0000",$K$4:$K$84,"p9")+SUMIFS($AC$4:$AC$84,$J$4:$J$84,"0000",$K$4:$K$84,"p10"))/1000</f>
        <v>8.6423140657861257</v>
      </c>
      <c r="P93">
        <f>(SUMIFS($AM$4:$AM$84,$J$4:$J$84,"110",$K$4:$K$84,"p1")+SUMIFS($AM$4:$AM$84,$J$4:$J$84,"110",$K$4:$K$84,"p2")+SUMIFS($AM$4:$AM$84,$J$4:$J$84,"110",$K$4:$K$84,"p3")+SUMIFS($AM$4:$AM$84,$J$4:$J$84,"110",$K$4:$K$84,"p4")+SUMIFS($AM$4:$AM$84,$J$4:$J$84,"110",$K$4:$K$84,"p5")+SUMIFS($AM$4:$AM$84,$J$4:$J$84,"120",$K$4:$K$84,"p1")+SUMIFS($AM$4:$AM$84,$J$4:$J$84,"120",$K$4:$K$84,"p2")+SUMIFS($AM$4:$AM$84,$J$4:$J$84,"120",$K$4:$K$84,"p3")+SUMIFS($AM$4:$AM$84,$J$4:$J$84,"120",$K$4:$K$84,"p4")+SUMIFS($AM$4:$AM$84,$J$4:$J$84,"120",$K$4:$K$84,"p5")+SUMIFS($AM$4:$AM$84,$J$4:$J$84,"130",$K$4:$K$84,"p1")+SUMIFS($AM$4:$AM$84,$J$4:$J$84,"130",$K$4:$K$84,"p2")+SUMIFS($AM$4:$AM$84,$J$4:$J$84,"130",$K$4:$K$84,"p3")+SUMIFS($AM$4:$AM$84,$J$4:$J$84,"130",$K$4:$K$84,"p4")+SUMIFS($AM$4:$AM$84,$J$4:$J$84,"130",$K$4:$K$84,"p5")+SUMIFS($AM$4:$AM$84,$J$4:$J$84,"5101",$K$4:$K$84,"p1")+SUMIFS($AM$4:$AM$84,$J$4:$J$84,"5101",$K$4:$K$84,"p2")+SUMIFS($AM$4:$AM$84,$J$4:$J$84,"5101",$K$4:$K$84,"p3")+SUMIFS($AM$4:$AM$84,$J$4:$J$84,"5101",$K$4:$K$84,"p4")+SUMIFS($AM$4:$AM$84,$J$4:$J$84,"5101",$K$4:$K$84,"p5")+SUMIFS($AM$4:$AM$84,$J$4:$J$84,"5102",$K$4:$K$84,"p1")+SUMIFS($AM$4:$AM$84,$J$4:$J$84,"5102",$K$4:$K$84,"p2")+SUMIFS($AM$4:$AM$84,$J$4:$J$84,"5102",$K$4:$K$84,"p3")+SUMIFS($AM$4:$AM$84,$J$4:$J$84,"5102",$K$4:$K$84,"p4")+SUMIFS($AM$4:$AM$84,$J$4:$J$84,"5102",$K$4:$K$84,"p5"))/1000</f>
        <v>1.084945583494932</v>
      </c>
      <c r="Q93">
        <f>(SUMIFS($AM$4:$AM$84,$J$4:$J$84,"110",$K$4:$K$84,"p6")+SUMIFS($AM$4:$AM$84,$J$4:$J$84,"110",$K$4:$K$84,"p7")+SUMIFS($AM$4:$AM$84,$J$4:$J$84,"110",$K$4:$K$84,"p8")+SUMIFS($AM$4:$AM$84,$J$4:$J$84,"110",$K$4:$K$84,"p9")+SUMIFS($AM$4:$AM$84,$J$4:$J$84,"110",$K$4:$K$84,"p10")+SUMIFS($AM$4:$AM$84,$J$4:$J$84,"120",$K$4:$K$84,"p6")+SUMIFS($AM$4:$AM$84,$J$4:$J$84,"120",$K$4:$K$84,"p7")+SUMIFS($AM$4:$AM$84,$J$4:$J$84,"120",$K$4:$K$84,"p8")+SUMIFS($AM$4:$AM$84,$J$4:$J$84,"120",$K$4:$K$84,"p9")+SUMIFS($AM$4:$AM$84,$J$4:$J$84,"120",$K$4:$K$84,"p10")+SUMIFS($AM$4:$AM$84,$J$4:$J$84,"130",$K$4:$K$84,"p6")+SUMIFS($AM$4:$AM$84,$J$4:$J$84,"130",$K$4:$K$84,"p7")+SUMIFS($AM$4:$AM$84,$J$4:$J$84,"130",$K$4:$K$84,"p8")+SUMIFS($AM$4:$AM$84,$J$4:$J$84,"130",$K$4:$K$84,"p9")+SUMIFS($AM$4:$AM$84,$J$4:$J$84,"130",$K$4:$K$84,"p10")+SUMIFS($AM$4:$AM$84,$J$4:$J$84,"5101",$K$4:$K$84,"p6")+SUMIFS($AM$4:$AM$84,$J$4:$J$84,"5101",$K$4:$K$84,"p7")+SUMIFS($AM$4:$AM$84,$J$4:$J$84,"5101",$K$4:$K$84,"p8")+SUMIFS($AM$4:$AM$84,$J$4:$J$84,"5101",$K$4:$K$84,"p9")+SUMIFS($AM$4:$AM$84,$J$4:$J$84,"5101",$K$4:$K$84,"p10")+SUMIFS($AM$4:$AM$84,$J$4:$J$84,"5102",$K$4:$K$84,"p6")+SUMIFS($AM$4:$AM$84,$J$4:$J$84,"5102",$K$4:$K$84,"p7")+SUMIFS($AM$4:$AM$84,$J$4:$J$84,"5102",$K$4:$K$84,"p8")+SUMIFS($AM$4:$AM$84,$J$4:$J$84,"5102",$K$4:$K$84,"p9")+SUMIFS($AM$4:$AM$84,$J$4:$J$84,"5102",$K$4:$K$84,"p10"))/1000</f>
        <v>3.3472602758526593</v>
      </c>
      <c r="R93">
        <f>(SUMIFS($AM$4:$AM$84,$J$4:$J$84,"140",$K$4:$K$84,"p1")+SUMIFS($AM$4:$AM$84,$J$4:$J$84,"140",$K$4:$K$84,"p2")+SUMIFS($AM$4:$AM$84,$J$4:$J$84,"140",$K$4:$K$84,"p3")+SUMIFS($AM$4:$AM$84,$J$4:$J$84,"140",$K$4:$K$84,"p4")+SUMIFS($AM$4:$AM$84,$J$4:$J$84,"140",$K$4:$K$84,"p5")+SUMIFS($AM$4:$AM$84,$J$4:$J$84,"150",$K$4:$K$84,"p1")+SUMIFS($AM$4:$AM$84,$J$4:$J$84,"150",$K$4:$K$84,"p2")+SUMIFS($AM$4:$AM$84,$J$4:$J$84,"150",$K$4:$K$84,"p3")+SUMIFS($AM$4:$AM$84,$J$4:$J$84,"150",$K$4:$K$84,"p4")+SUMIFS($AM$4:$AM$84,$J$4:$J$84,"150",$K$4:$K$84,"p5")+SUMIFS($AM$4:$AM$84,$J$4:$J$84,"160",$K$4:$K$84,"p1")+SUMIFS($AM$4:$AM$84,$J$4:$J$84,"160",$K$4:$K$84,"p2")+SUMIFS($AM$4:$AM$84,$J$4:$J$84,"160",$K$4:$K$84,"p3")+SUMIFS($AM$4:$AM$84,$J$4:$J$84,"160",$K$4:$K$84,"p4")+SUMIFS($AM$4:$AM$84,$J$4:$J$84,"160",$K$4:$K$84,"p5")+SUMIFS($AM$4:$AM$84,$J$4:$J$84,"190",$K$4:$K$84,"p1")+SUMIFS($AM$4:$AM$84,$J$4:$J$84,"190",$K$4:$K$84,"p2")+SUMIFS($AM$4:$AM$84,$J$4:$J$84,"190",$K$4:$K$84,"p3")+SUMIFS($AM$4:$AM$84,$J$4:$J$84,"190",$K$4:$K$84,"p4")+SUMIFS($AM$4:$AM$84,$J$4:$J$84,"190",$K$4:$K$84,"p5")+SUMIFS($AM$4:$AM$84,$J$4:$J$84,"0000",$K$4:$K$84,"p1")+SUMIFS($AM$4:$AM$84,$J$4:$J$84,"0000",$K$4:$K$84,"p2")+SUMIFS($AM$4:$AM$84,$J$4:$J$84,"0000",$K$4:$K$84,"p3")+SUMIFS($AM$4:$AM$84,$J$4:$J$84,"0000",$K$4:$K$84,"p4")+SUMIFS($AM$4:$AM$84,$J$4:$J$84,"0000",$K$4:$K$84,"p5"))/1000</f>
        <v>5.9574444173186727</v>
      </c>
      <c r="S93">
        <f>(SUMIFS($AM$4:$AM$84,$J$4:$J$84,"140",$K$4:$K$84,"p6")+SUMIFS($AM$4:$AM$84,$J$4:$J$84,"140",$K$4:$K$84,"p7")+SUMIFS($AM$4:$AM$84,$J$4:$J$84,"140",$K$4:$K$84,"p8")+SUMIFS($AM$4:$AM$84,$J$4:$J$84,"140",$K$4:$K$84,"p9")+SUMIFS($AM$4:$AM$84,$J$4:$J$84,"140",$K$4:$K$84,"p10")+SUMIFS($AM$4:$AM$84,$J$4:$J$84,"150",$K$4:$K$84,"p6")+SUMIFS($AM$4:$AM$84,$J$4:$J$84,"150",$K$4:$K$84,"p7")+SUMIFS($AM$4:$AM$84,$J$4:$J$84,"150",$K$4:$K$84,"p8")+SUMIFS($AM$4:$AM$84,$J$4:$J$84,"150",$K$4:$K$84,"p9")+SUMIFS($AM$4:$AM$84,$J$4:$J$84,"150",$K$4:$K$84,"p10")+SUMIFS($AM$4:$AM$84,$J$4:$J$84,"160",$K$4:$K$84,"p6")+SUMIFS($AM$4:$AM$84,$J$4:$J$84,"160",$K$4:$K$84,"p7")+SUMIFS($AM$4:$AM$84,$J$4:$J$84,"160",$K$4:$K$84,"p8")+SUMIFS($AM$4:$AM$84,$J$4:$J$84,"160",$K$4:$K$84,"p9")+SUMIFS($AM$4:$AM$84,$J$4:$J$84,"160",$K$4:$K$84,"p10")+SUMIFS($AM$4:$AM$84,$J$4:$J$84,"190",$K$4:$K$84,"p6")+SUMIFS($AM$4:$AM$84,$J$4:$J$84,"190",$K$4:$K$84,"p7")+SUMIFS($AM$4:$AM$84,$J$4:$J$84,"190",$K$4:$K$84,"p8")+SUMIFS($AM$4:$AM$84,$J$4:$J$84,"190",$K$4:$K$84,"p9")+SUMIFS($AM$4:$AM$84,$J$4:$J$84,"190",$K$4:$K$84,"p10")+SUMIFS($AM$4:$AM$84,$J$4:$J$84,"0000",$K$4:$K$84,"p6")+SUMIFS($AM$4:$AM$84,$J$4:$J$84,"0000",$K$4:$K$84,"p7")+SUMIFS($AM$4:$AM$84,$J$4:$J$84,"0000",$K$4:$K$84,"p8")+SUMIFS($AM$4:$AM$84,$J$4:$J$84,"0000",$K$4:$K$84,"p9")+SUMIFS($AM$4:$AM$84,$J$4:$J$84,"0000",$K$4:$K$84,"p10"))/1000</f>
        <v>8.714665457090474</v>
      </c>
      <c r="T93">
        <f>(SUMIFS($AW$4:$AW$84,$J$4:$J$84,"110",$K$4:$K$84,"p1")+SUMIFS($AW$4:$AW$84,$J$4:$J$84,"110",$K$4:$K$84,"p2")+SUMIFS($AW$4:$AW$84,$J$4:$J$84,"110",$K$4:$K$84,"p3")+SUMIFS($AW$4:$AW$84,$J$4:$J$84,"110",$K$4:$K$84,"p4")+SUMIFS($AW$4:$AW$84,$J$4:$J$84,"110",$K$4:$K$84,"p5")+SUMIFS($AW$4:$AW$84,$J$4:$J$84,"120",$K$4:$K$84,"p1")+SUMIFS($AW$4:$AW$84,$J$4:$J$84,"120",$K$4:$K$84,"p2")+SUMIFS($AW$4:$AW$84,$J$4:$J$84,"120",$K$4:$K$84,"p3")+SUMIFS($AW$4:$AW$84,$J$4:$J$84,"120",$K$4:$K$84,"p4")+SUMIFS($AW$4:$AW$84,$J$4:$J$84,"120",$K$4:$K$84,"p5")+SUMIFS($AW$4:$AW$84,$J$4:$J$84,"130",$K$4:$K$84,"p1")+SUMIFS($AW$4:$AW$84,$J$4:$J$84,"130",$K$4:$K$84,"p2")+SUMIFS($AW$4:$AW$84,$J$4:$J$84,"130",$K$4:$K$84,"p3")+SUMIFS($AW$4:$AW$84,$J$4:$J$84,"130",$K$4:$K$84,"p4")+SUMIFS($AW$4:$AW$84,$J$4:$J$84,"130",$K$4:$K$84,"p5")+SUMIFS($AW$4:$AW$84,$J$4:$J$84,"5101",$K$4:$K$84,"p1")+SUMIFS($AW$4:$AW$84,$J$4:$J$84,"5101",$K$4:$K$84,"p2")+SUMIFS($AW$4:$AW$84,$J$4:$J$84,"5101",$K$4:$K$84,"p3")+SUMIFS($AW$4:$AW$84,$J$4:$J$84,"5101",$K$4:$K$84,"p4")+SUMIFS($AW$4:$AW$84,$J$4:$J$84,"5101",$K$4:$K$84,"p5")+SUMIFS($AW$4:$AW$84,$J$4:$J$84,"5102",$K$4:$K$84,"p1")+SUMIFS($AW$4:$AW$84,$J$4:$J$84,"5102",$K$4:$K$84,"p2")+SUMIFS($AW$4:$AW$84,$J$4:$J$84,"5102",$K$4:$K$84,"p3")+SUMIFS($AW$4:$AW$84,$J$4:$J$84,"5102",$K$4:$K$84,"p4")+SUMIFS($AW$4:$AW$84,$J$4:$J$84,"5102",$K$4:$K$84,"p5"))/1000</f>
        <v>1.084945583494932</v>
      </c>
      <c r="U93">
        <f>(SUMIFS($AW$4:$AW$84,$J$4:$J$84,"110",$K$4:$K$84,"p6")+SUMIFS($AW$4:$AW$84,$J$4:$J$84,"110",$K$4:$K$84,"p7")+SUMIFS($AW$4:$AW$84,$J$4:$J$84,"110",$K$4:$K$84,"p8")+SUMIFS($AW$4:$AW$84,$J$4:$J$84,"110",$K$4:$K$84,"p9")+SUMIFS($AW$4:$AW$84,$J$4:$J$84,"110",$K$4:$K$84,"p10")+SUMIFS($AW$4:$AW$84,$J$4:$J$84,"120",$K$4:$K$84,"p6")+SUMIFS($AW$4:$AW$84,$J$4:$J$84,"120",$K$4:$K$84,"p7")+SUMIFS($AW$4:$AW$84,$J$4:$J$84,"120",$K$4:$K$84,"p8")+SUMIFS($AW$4:$AW$84,$J$4:$J$84,"120",$K$4:$K$84,"p9")+SUMIFS($AW$4:$AW$84,$J$4:$J$84,"120",$K$4:$K$84,"p10")+SUMIFS($AW$4:$AW$84,$J$4:$J$84,"130",$K$4:$K$84,"p6")+SUMIFS($AW$4:$AW$84,$J$4:$J$84,"130",$K$4:$K$84,"p7")+SUMIFS($AW$4:$AW$84,$J$4:$J$84,"130",$K$4:$K$84,"p8")+SUMIFS($AW$4:$AW$84,$J$4:$J$84,"130",$K$4:$K$84,"p9")+SUMIFS($AW$4:$AW$84,$J$4:$J$84,"130",$K$4:$K$84,"p10")+SUMIFS($AW$4:$AW$84,$J$4:$J$84,"5101",$K$4:$K$84,"p6")+SUMIFS($AW$4:$AW$84,$J$4:$J$84,"5101",$K$4:$K$84,"p7")+SUMIFS($AW$4:$AW$84,$J$4:$J$84,"5101",$K$4:$K$84,"p8")+SUMIFS($AW$4:$AW$84,$J$4:$J$84,"5101",$K$4:$K$84,"p9")+SUMIFS($AW$4:$AW$84,$J$4:$J$84,"5101",$K$4:$K$84,"p10")+SUMIFS($AW$4:$AW$84,$J$4:$J$84,"5102",$K$4:$K$84,"p6")+SUMIFS($AW$4:$AW$84,$J$4:$J$84,"5102",$K$4:$K$84,"p7")+SUMIFS($AW$4:$AW$84,$J$4:$J$84,"5102",$K$4:$K$84,"p8")+SUMIFS($AW$4:$AW$84,$J$4:$J$84,"5102",$K$4:$K$84,"p9")+SUMIFS($AW$4:$AW$84,$J$4:$J$84,"5102",$K$4:$K$84,"p10"))/1000</f>
        <v>3.3472602758526593</v>
      </c>
      <c r="V93">
        <f>(SUMIFS($AW$4:$AW$84,$J$4:$J$84,"140",$K$4:$K$84,"p1")+SUMIFS($AW$4:$AW$84,$J$4:$J$84,"140",$K$4:$K$84,"p2")+SUMIFS($AW$4:$AW$84,$J$4:$J$84,"140",$K$4:$K$84,"p3")+SUMIFS($AW$4:$AW$84,$J$4:$J$84,"140",$K$4:$K$84,"p4")+SUMIFS($AW$4:$AW$84,$J$4:$J$84,"140",$K$4:$K$84,"p5")+SUMIFS($AW$4:$AW$84,$J$4:$J$84,"150",$K$4:$K$84,"p1")+SUMIFS($AW$4:$AW$84,$J$4:$J$84,"150",$K$4:$K$84,"p2")+SUMIFS($AW$4:$AW$84,$J$4:$J$84,"150",$K$4:$K$84,"p3")+SUMIFS($AW$4:$AW$84,$J$4:$J$84,"150",$K$4:$K$84,"p4")+SUMIFS($AW$4:$AW$84,$J$4:$J$84,"150",$K$4:$K$84,"p5")+SUMIFS($AW$4:$AW$84,$J$4:$J$84,"160",$K$4:$K$84,"p1")+SUMIFS($AW$4:$AW$84,$J$4:$J$84,"160",$K$4:$K$84,"p2")+SUMIFS($AW$4:$AW$84,$J$4:$J$84,"160",$K$4:$K$84,"p3")+SUMIFS($AW$4:$AW$84,$J$4:$J$84,"160",$K$4:$K$84,"p4")+SUMIFS($AW$4:$AW$84,$J$4:$J$84,"160",$K$4:$K$84,"p5")+SUMIFS($AW$4:$AW$84,$J$4:$J$84,"190",$K$4:$K$84,"p1")+SUMIFS($AW$4:$AW$84,$J$4:$J$84,"190",$K$4:$K$84,"p2")+SUMIFS($AW$4:$AW$84,$J$4:$J$84,"190",$K$4:$K$84,"p3")+SUMIFS($AW$4:$AW$84,$J$4:$J$84,"190",$K$4:$K$84,"p4")+SUMIFS($AW$4:$AW$84,$J$4:$J$84,"190",$K$4:$K$84,"p5")+SUMIFS($AW$4:$AW$84,$J$4:$J$84,"0000",$K$4:$K$84,"p1")+SUMIFS($AW$4:$AW$84,$J$4:$J$84,"0000",$K$4:$K$84,"p2")+SUMIFS($AW$4:$AW$84,$J$4:$J$84,"0000",$K$4:$K$84,"p3")+SUMIFS($AW$4:$AW$84,$J$4:$J$84,"0000",$K$4:$K$84,"p4")+SUMIFS($AW$4:$AW$84,$J$4:$J$84,"0000",$K$4:$K$84,"p5"))/1000</f>
        <v>5.9574444173186727</v>
      </c>
      <c r="W93">
        <f>(SUMIFS($AW$4:$AW$84,$J$4:$J$84,"140",$K$4:$K$84,"p6")+SUMIFS($AW$4:$AW$84,$J$4:$J$84,"140",$K$4:$K$84,"p7")+SUMIFS($AW$4:$AW$84,$J$4:$J$84,"140",$K$4:$K$84,"p8")+SUMIFS($AW$4:$AW$84,$J$4:$J$84,"140",$K$4:$K$84,"p9")+SUMIFS($AW$4:$AW$84,$J$4:$J$84,"140",$K$4:$K$84,"p10")+SUMIFS($AW$4:$AW$84,$J$4:$J$84,"150",$K$4:$K$84,"p6")+SUMIFS($AW$4:$AW$84,$J$4:$J$84,"150",$K$4:$K$84,"p7")+SUMIFS($AW$4:$AW$84,$J$4:$J$84,"150",$K$4:$K$84,"p8")+SUMIFS($AW$4:$AW$84,$J$4:$J$84,"150",$K$4:$K$84,"p9")+SUMIFS($AW$4:$AW$84,$J$4:$J$84,"150",$K$4:$K$84,"p10")+SUMIFS($AW$4:$AW$84,$J$4:$J$84,"160",$K$4:$K$84,"p6")+SUMIFS($AW$4:$AW$84,$J$4:$J$84,"160",$K$4:$K$84,"p7")+SUMIFS($AW$4:$AW$84,$J$4:$J$84,"160",$K$4:$K$84,"p8")+SUMIFS($AW$4:$AW$84,$J$4:$J$84,"160",$K$4:$K$84,"p9")+SUMIFS($AW$4:$AW$84,$J$4:$J$84,"160",$K$4:$K$84,"p10")+SUMIFS($AW$4:$AW$84,$J$4:$J$84,"190",$K$4:$K$84,"p6")+SUMIFS($AW$4:$AW$84,$J$4:$J$84,"190",$K$4:$K$84,"p7")+SUMIFS($AW$4:$AW$84,$J$4:$J$84,"190",$K$4:$K$84,"p8")+SUMIFS($AW$4:$AW$84,$J$4:$J$84,"190",$K$4:$K$84,"p9")+SUMIFS($AW$4:$AW$84,$J$4:$J$84,"190",$K$4:$K$84,"p10")+SUMIFS($AW$4:$AW$84,$J$4:$J$84,"0000",$K$4:$K$84,"p6")+SUMIFS($AW$4:$AW$84,$J$4:$J$84,"0000",$K$4:$K$84,"p7")+SUMIFS($AW$4:$AW$84,$J$4:$J$84,"0000",$K$4:$K$84,"p8")+SUMIFS($AW$4:$AW$84,$J$4:$J$84,"0000",$K$4:$K$84,"p9")+SUMIFS($AW$4:$AW$84,$J$4:$J$84,"0000",$K$4:$K$84,"p10"))/1000</f>
        <v>8.785789407086952</v>
      </c>
      <c r="X93">
        <f>(SUMIFS($BG$4:$BG$84,$J$4:$J$84,"110",$K$4:$K$84,"p1")+SUMIFS($BG$4:$BG$84,$J$4:$J$84,"110",$K$4:$K$84,"p2")+SUMIFS($BG$4:$BG$84,$J$4:$J$84,"110",$K$4:$K$84,"p3")+SUMIFS($BG$4:$BG$84,$J$4:$J$84,"110",$K$4:$K$84,"p4")+SUMIFS($BG$4:$BG$84,$J$4:$J$84,"110",$K$4:$K$84,"p5")+SUMIFS($BG$4:$BG$84,$J$4:$J$84,"120",$K$4:$K$84,"p1")+SUMIFS($BG$4:$BG$84,$J$4:$J$84,"120",$K$4:$K$84,"p2")+SUMIFS($BG$4:$BG$84,$J$4:$J$84,"120",$K$4:$K$84,"p3")+SUMIFS($BG$4:$BG$84,$J$4:$J$84,"120",$K$4:$K$84,"p4")+SUMIFS($BG$4:$BG$84,$J$4:$J$84,"120",$K$4:$K$84,"p5")+SUMIFS($BG$4:$BG$84,$J$4:$J$84,"130",$K$4:$K$84,"p1")+SUMIFS($BG$4:$BG$84,$J$4:$J$84,"130",$K$4:$K$84,"p2")+SUMIFS($BG$4:$BG$84,$J$4:$J$84,"130",$K$4:$K$84,"p3")+SUMIFS($BG$4:$BG$84,$J$4:$J$84,"130",$K$4:$K$84,"p4")+SUMIFS($BG$4:$BG$84,$J$4:$J$84,"130",$K$4:$K$84,"p5")+SUMIFS($BG$4:$BG$84,$J$4:$J$84,"5101",$K$4:$K$84,"p1")+SUMIFS($BG$4:$BG$84,$J$4:$J$84,"5101",$K$4:$K$84,"p2")+SUMIFS($BG$4:$BG$84,$J$4:$J$84,"5101",$K$4:$K$84,"p3")+SUMIFS($BG$4:$BG$84,$J$4:$J$84,"5101",$K$4:$K$84,"p4")+SUMIFS($BG$4:$BG$84,$J$4:$J$84,"5101",$K$4:$K$84,"p5")+SUMIFS($BG$4:$BG$84,$J$4:$J$84,"5102",$K$4:$K$84,"p1")+SUMIFS($BG$4:$BG$84,$J$4:$J$84,"5102",$K$4:$K$84,"p2")+SUMIFS($BG$4:$BG$84,$J$4:$J$84,"5102",$K$4:$K$84,"p3")+SUMIFS($BG$4:$BG$84,$J$4:$J$84,"5102",$K$4:$K$84,"p4")+SUMIFS($BG$4:$BG$84,$J$4:$J$84,"5102",$K$4:$K$84,"p5"))/1000</f>
        <v>0.4402887370292074</v>
      </c>
      <c r="Y93">
        <f>(SUMIFS($BG$4:$BG$84,$J$4:$J$84,"110",$K$4:$K$84,"p6")+SUMIFS($BG$4:$BG$84,$J$4:$J$84,"110",$K$4:$K$84,"p7")+SUMIFS($BG$4:$BG$84,$J$4:$J$84,"110",$K$4:$K$84,"p8")+SUMIFS($BG$4:$BG$84,$J$4:$J$84,"110",$K$4:$K$84,"p9")+SUMIFS($BG$4:$BG$84,$J$4:$J$84,"110",$K$4:$K$84,"p10")+SUMIFS($BG$4:$BG$84,$J$4:$J$84,"120",$K$4:$K$84,"p6")+SUMIFS($BG$4:$BG$84,$J$4:$J$84,"120",$K$4:$K$84,"p7")+SUMIFS($BG$4:$BG$84,$J$4:$J$84,"120",$K$4:$K$84,"p8")+SUMIFS($BG$4:$BG$84,$J$4:$J$84,"120",$K$4:$K$84,"p9")+SUMIFS($BG$4:$BG$84,$J$4:$J$84,"120",$K$4:$K$84,"p10")+SUMIFS($BG$4:$BG$84,$J$4:$J$84,"130",$K$4:$K$84,"p6")+SUMIFS($BG$4:$BG$84,$J$4:$J$84,"130",$K$4:$K$84,"p7")+SUMIFS($BG$4:$BG$84,$J$4:$J$84,"130",$K$4:$K$84,"p8")+SUMIFS($BG$4:$BG$84,$J$4:$J$84,"130",$K$4:$K$84,"p9")+SUMIFS($BG$4:$BG$84,$J$4:$J$84,"130",$K$4:$K$84,"p10")+SUMIFS($BG$4:$BG$84,$J$4:$J$84,"5101",$K$4:$K$84,"p6")+SUMIFS($BG$4:$BG$84,$J$4:$J$84,"5101",$K$4:$K$84,"p7")+SUMIFS($BG$4:$BG$84,$J$4:$J$84,"5101",$K$4:$K$84,"p8")+SUMIFS($BG$4:$BG$84,$J$4:$J$84,"5101",$K$4:$K$84,"p9")+SUMIFS($BG$4:$BG$84,$J$4:$J$84,"5101",$K$4:$K$84,"p10")+SUMIFS($BG$4:$BG$84,$J$4:$J$84,"5102",$K$4:$K$84,"p6")+SUMIFS($BG$4:$BG$84,$J$4:$J$84,"5102",$K$4:$K$84,"p7")+SUMIFS($BG$4:$BG$84,$J$4:$J$84,"5102",$K$4:$K$84,"p8")+SUMIFS($BG$4:$BG$84,$J$4:$J$84,"5102",$K$4:$K$84,"p9")+SUMIFS($BG$4:$BG$84,$J$4:$J$84,"5102",$K$4:$K$84,"p10"))/1000</f>
        <v>1.811503111637367</v>
      </c>
      <c r="Z93">
        <f>(SUMIFS($BG$4:$BG$84,$J$4:$J$84,"140",$K$4:$K$84,"p1")+SUMIFS($BG$4:$BG$84,$J$4:$J$84,"140",$K$4:$K$84,"p2")+SUMIFS($BG$4:$BG$84,$J$4:$J$84,"140",$K$4:$K$84,"p3")+SUMIFS($BG$4:$BG$84,$J$4:$J$84,"140",$K$4:$K$84,"p4")+SUMIFS($BG$4:$BG$84,$J$4:$J$84,"140",$K$4:$K$84,"p5")+SUMIFS($BG$4:$BG$84,$J$4:$J$84,"150",$K$4:$K$84,"p1")+SUMIFS($BG$4:$BG$84,$J$4:$J$84,"150",$K$4:$K$84,"p2")+SUMIFS($BG$4:$BG$84,$J$4:$J$84,"150",$K$4:$K$84,"p3")+SUMIFS($BG$4:$BG$84,$J$4:$J$84,"150",$K$4:$K$84,"p4")+SUMIFS($BG$4:$BG$84,$J$4:$J$84,"150",$K$4:$K$84,"p5")+SUMIFS($BG$4:$BG$84,$J$4:$J$84,"160",$K$4:$K$84,"p1")+SUMIFS($BG$4:$BG$84,$J$4:$J$84,"160",$K$4:$K$84,"p2")+SUMIFS($BG$4:$BG$84,$J$4:$J$84,"160",$K$4:$K$84,"p3")+SUMIFS($BG$4:$BG$84,$J$4:$J$84,"160",$K$4:$K$84,"p4")+SUMIFS($BG$4:$BG$84,$J$4:$J$84,"160",$K$4:$K$84,"p5")+SUMIFS($BG$4:$BG$84,$J$4:$J$84,"190",$K$4:$K$84,"p1")+SUMIFS($BG$4:$BG$84,$J$4:$J$84,"190",$K$4:$K$84,"p2")+SUMIFS($BG$4:$BG$84,$J$4:$J$84,"190",$K$4:$K$84,"p3")+SUMIFS($BG$4:$BG$84,$J$4:$J$84,"190",$K$4:$K$84,"p4")+SUMIFS($BG$4:$BG$84,$J$4:$J$84,"190",$K$4:$K$84,"p5")+SUMIFS($BG$4:$BG$84,$J$4:$J$84,"0000",$K$4:$K$84,"p1")+SUMIFS($BG$4:$BG$84,$J$4:$J$84,"0000",$K$4:$K$84,"p2")+SUMIFS($BG$4:$BG$84,$J$4:$J$84,"0000",$K$4:$K$84,"p3")+SUMIFS($BG$4:$BG$84,$J$4:$J$84,"0000",$K$4:$K$84,"p4")+SUMIFS($BG$4:$BG$84,$J$4:$J$84,"0000",$K$4:$K$84,"p5"))/1000</f>
        <v>3.0466770550181597</v>
      </c>
      <c r="AA93">
        <f>(SUMIFS($BG$4:$BG$84,$J$4:$J$84,"140",$K$4:$K$84,"p6")+SUMIFS($BG$4:$BG$84,$J$4:$J$84,"140",$K$4:$K$84,"p7")+SUMIFS($BG$4:$BG$84,$J$4:$J$84,"140",$K$4:$K$84,"p8")+SUMIFS($BG$4:$BG$84,$J$4:$J$84,"140",$K$4:$K$84,"p9")+SUMIFS($BG$4:$BG$84,$J$4:$J$84,"140",$K$4:$K$84,"p10")+SUMIFS($BG$4:$BG$84,$J$4:$J$84,"150",$K$4:$K$84,"p6")+SUMIFS($BG$4:$BG$84,$J$4:$J$84,"150",$K$4:$K$84,"p7")+SUMIFS($BG$4:$BG$84,$J$4:$J$84,"150",$K$4:$K$84,"p8")+SUMIFS($BG$4:$BG$84,$J$4:$J$84,"150",$K$4:$K$84,"p9")+SUMIFS($BG$4:$BG$84,$J$4:$J$84,"150",$K$4:$K$84,"p10")+SUMIFS($BG$4:$BG$84,$J$4:$J$84,"160",$K$4:$K$84,"p6")+SUMIFS($BG$4:$BG$84,$J$4:$J$84,"160",$K$4:$K$84,"p7")+SUMIFS($BG$4:$BG$84,$J$4:$J$84,"160",$K$4:$K$84,"p8")+SUMIFS($BG$4:$BG$84,$J$4:$J$84,"160",$K$4:$K$84,"p9")+SUMIFS($BG$4:$BG$84,$J$4:$J$84,"160",$K$4:$K$84,"p10")+SUMIFS($BG$4:$BG$84,$J$4:$J$84,"190",$K$4:$K$84,"p6")+SUMIFS($BG$4:$BG$84,$J$4:$J$84,"190",$K$4:$K$84,"p7")+SUMIFS($BG$4:$BG$84,$J$4:$J$84,"190",$K$4:$K$84,"p8")+SUMIFS($BG$4:$BG$84,$J$4:$J$84,"190",$K$4:$K$84,"p9")+SUMIFS($BG$4:$BG$84,$J$4:$J$84,"190",$K$4:$K$84,"p10")+SUMIFS($BG$4:$BG$84,$J$4:$J$84,"0000",$K$4:$K$84,"p6")+SUMIFS($BG$4:$BG$84,$J$4:$J$84,"0000",$K$4:$K$84,"p7")+SUMIFS($BG$4:$BG$84,$J$4:$J$84,"0000",$K$4:$K$84,"p8")+SUMIFS($BG$4:$BG$84,$J$4:$J$84,"0000",$K$4:$K$84,"p9")+SUMIFS($BG$4:$BG$84,$J$4:$J$84,"0000",$K$4:$K$84,"p10"))/1000</f>
        <v>5.344299152732404</v>
      </c>
      <c r="AB93">
        <f>(SUMIFS($BQ$4:$BQ$84,$J$4:$J$84,"110",$K$4:$K$84,"p1")+SUMIFS($BQ$4:$BQ$84,$J$4:$J$84,"110",$K$4:$K$84,"p2")+SUMIFS($BQ$4:$BQ$84,$J$4:$J$84,"110",$K$4:$K$84,"p3")+SUMIFS($BQ$4:$BQ$84,$J$4:$J$84,"110",$K$4:$K$84,"p4")+SUMIFS($BQ$4:$BQ$84,$J$4:$J$84,"110",$K$4:$K$84,"p5")+SUMIFS($BQ$4:$BQ$84,$J$4:$J$84,"120",$K$4:$K$84,"p1")+SUMIFS($BQ$4:$BQ$84,$J$4:$J$84,"120",$K$4:$K$84,"p2")+SUMIFS($BQ$4:$BQ$84,$J$4:$J$84,"120",$K$4:$K$84,"p3")+SUMIFS($BQ$4:$BQ$84,$J$4:$J$84,"120",$K$4:$K$84,"p4")+SUMIFS($BQ$4:$BQ$84,$J$4:$J$84,"120",$K$4:$K$84,"p5")+SUMIFS($BQ$4:$BQ$84,$J$4:$J$84,"130",$K$4:$K$84,"p1")+SUMIFS($BQ$4:$BQ$84,$J$4:$J$84,"130",$K$4:$K$84,"p2")+SUMIFS($BQ$4:$BQ$84,$J$4:$J$84,"130",$K$4:$K$84,"p3")+SUMIFS($BQ$4:$BQ$84,$J$4:$J$84,"130",$K$4:$K$84,"p4")+SUMIFS($BQ$4:$BQ$84,$J$4:$J$84,"130",$K$4:$K$84,"p5")+SUMIFS($BQ$4:$BQ$84,$J$4:$J$84,"5101",$K$4:$K$84,"p1")+SUMIFS($BQ$4:$BQ$84,$J$4:$J$84,"5101",$K$4:$K$84,"p2")+SUMIFS($BQ$4:$BQ$84,$J$4:$J$84,"5101",$K$4:$K$84,"p3")+SUMIFS($BQ$4:$BQ$84,$J$4:$J$84,"5101",$K$4:$K$84,"p4")+SUMIFS($BQ$4:$BQ$84,$J$4:$J$84,"5101",$K$4:$K$84,"p5")+SUMIFS($BQ$4:$BQ$84,$J$4:$J$84,"5102",$K$4:$K$84,"p1")+SUMIFS($BQ$4:$BQ$84,$J$4:$J$84,"5102",$K$4:$K$84,"p2")+SUMIFS($BQ$4:$BQ$84,$J$4:$J$84,"5102",$K$4:$K$84,"p3")+SUMIFS($BQ$4:$BQ$84,$J$4:$J$84,"5102",$K$4:$K$84,"p4")+SUMIFS($BQ$4:$BQ$84,$J$4:$J$84,"5102",$K$4:$K$84,"p5"))/1000</f>
        <v>0.4402887370292074</v>
      </c>
      <c r="AC93">
        <f>(SUMIFS($BQ$4:$BQ$84,$J$4:$J$84,"110",$K$4:$K$84,"p6")+SUMIFS($BQ$4:$BQ$84,$J$4:$J$84,"110",$K$4:$K$84,"p7")+SUMIFS($BQ$4:$BQ$84,$J$4:$J$84,"110",$K$4:$K$84,"p8")+SUMIFS($BQ$4:$BQ$84,$J$4:$J$84,"110",$K$4:$K$84,"p9")+SUMIFS($BQ$4:$BQ$84,$J$4:$J$84,"110",$K$4:$K$84,"p10")+SUMIFS($BQ$4:$BQ$84,$J$4:$J$84,"120",$K$4:$K$84,"p6")+SUMIFS($BQ$4:$BQ$84,$J$4:$J$84,"120",$K$4:$K$84,"p7")+SUMIFS($BQ$4:$BQ$84,$J$4:$J$84,"120",$K$4:$K$84,"p8")+SUMIFS($BQ$4:$BQ$84,$J$4:$J$84,"120",$K$4:$K$84,"p9")+SUMIFS($BQ$4:$BQ$84,$J$4:$J$84,"120",$K$4:$K$84,"p10")+SUMIFS($BQ$4:$BQ$84,$J$4:$J$84,"130",$K$4:$K$84,"p6")+SUMIFS($BQ$4:$BQ$84,$J$4:$J$84,"130",$K$4:$K$84,"p7")+SUMIFS($BQ$4:$BQ$84,$J$4:$J$84,"130",$K$4:$K$84,"p8")+SUMIFS($BQ$4:$BQ$84,$J$4:$J$84,"130",$K$4:$K$84,"p9")+SUMIFS($BQ$4:$BQ$84,$J$4:$J$84,"130",$K$4:$K$84,"p10")+SUMIFS($BQ$4:$BQ$84,$J$4:$J$84,"5101",$K$4:$K$84,"p6")+SUMIFS($BQ$4:$BQ$84,$J$4:$J$84,"5101",$K$4:$K$84,"p7")+SUMIFS($BQ$4:$BQ$84,$J$4:$J$84,"5101",$K$4:$K$84,"p8")+SUMIFS($BQ$4:$BQ$84,$J$4:$J$84,"5101",$K$4:$K$84,"p9")+SUMIFS($BQ$4:$BQ$84,$J$4:$J$84,"5101",$K$4:$K$84,"p10")+SUMIFS($BQ$4:$BQ$84,$J$4:$J$84,"5102",$K$4:$K$84,"p6")+SUMIFS($BQ$4:$BQ$84,$J$4:$J$84,"5102",$K$4:$K$84,"p7")+SUMIFS($BQ$4:$BQ$84,$J$4:$J$84,"5102",$K$4:$K$84,"p8")+SUMIFS($BQ$4:$BQ$84,$J$4:$J$84,"5102",$K$4:$K$84,"p9")+SUMIFS($BQ$4:$BQ$84,$J$4:$J$84,"5102",$K$4:$K$84,"p10"))/1000</f>
        <v>1.811503111637367</v>
      </c>
      <c r="AD93">
        <f>(SUMIFS($BQ$4:$BQ$84,$J$4:$J$84,"140",$K$4:$K$84,"p1")+SUMIFS($BQ$4:$BQ$84,$J$4:$J$84,"140",$K$4:$K$84,"p2")+SUMIFS($BQ$4:$BQ$84,$J$4:$J$84,"140",$K$4:$K$84,"p3")+SUMIFS($BQ$4:$BQ$84,$J$4:$J$84,"140",$K$4:$K$84,"p4")+SUMIFS($BQ$4:$BQ$84,$J$4:$J$84,"140",$K$4:$K$84,"p5")+SUMIFS($BQ$4:$BQ$84,$J$4:$J$84,"150",$K$4:$K$84,"p1")+SUMIFS($BQ$4:$BQ$84,$J$4:$J$84,"150",$K$4:$K$84,"p2")+SUMIFS($BQ$4:$BQ$84,$J$4:$J$84,"150",$K$4:$K$84,"p3")+SUMIFS($BQ$4:$BQ$84,$J$4:$J$84,"150",$K$4:$K$84,"p4")+SUMIFS($BQ$4:$BQ$84,$J$4:$J$84,"150",$K$4:$K$84,"p5")+SUMIFS($BQ$4:$BQ$84,$J$4:$J$84,"160",$K$4:$K$84,"p1")+SUMIFS($BQ$4:$BQ$84,$J$4:$J$84,"160",$K$4:$K$84,"p2")+SUMIFS($BQ$4:$BQ$84,$J$4:$J$84,"160",$K$4:$K$84,"p3")+SUMIFS($BQ$4:$BQ$84,$J$4:$J$84,"160",$K$4:$K$84,"p4")+SUMIFS($BQ$4:$BQ$84,$J$4:$J$84,"160",$K$4:$K$84,"p5")+SUMIFS($BQ$4:$BQ$84,$J$4:$J$84,"190",$K$4:$K$84,"p1")+SUMIFS($BQ$4:$BQ$84,$J$4:$J$84,"190",$K$4:$K$84,"p2")+SUMIFS($BQ$4:$BQ$84,$J$4:$J$84,"190",$K$4:$K$84,"p3")+SUMIFS($BQ$4:$BQ$84,$J$4:$J$84,"190",$K$4:$K$84,"p4")+SUMIFS($BQ$4:$BQ$84,$J$4:$J$84,"190",$K$4:$K$84,"p5")+SUMIFS($BQ$4:$BQ$84,$J$4:$J$84,"0000",$K$4:$K$84,"p1")+SUMIFS($BQ$4:$BQ$84,$J$4:$J$84,"0000",$K$4:$K$84,"p2")+SUMIFS($BQ$4:$BQ$84,$J$4:$J$84,"0000",$K$4:$K$84,"p3")+SUMIFS($BQ$4:$BQ$84,$J$4:$J$84,"0000",$K$4:$K$84,"p4")+SUMIFS($BQ$4:$BQ$84,$J$4:$J$84,"0000",$K$4:$K$84,"p5"))/1000</f>
        <v>3.0466770550181597</v>
      </c>
      <c r="AE93">
        <f>(SUMIFS($BQ$4:$BQ$84,$J$4:$J$84,"140",$K$4:$K$84,"p6")+SUMIFS($BQ$4:$BQ$84,$J$4:$J$84,"140",$K$4:$K$84,"p7")+SUMIFS($BQ$4:$BQ$84,$J$4:$J$84,"140",$K$4:$K$84,"p8")+SUMIFS($BQ$4:$BQ$84,$J$4:$J$84,"140",$K$4:$K$84,"p9")+SUMIFS($BQ$4:$BQ$84,$J$4:$J$84,"140",$K$4:$K$84,"p10")+SUMIFS($BQ$4:$BQ$84,$J$4:$J$84,"150",$K$4:$K$84,"p6")+SUMIFS($BQ$4:$BQ$84,$J$4:$J$84,"150",$K$4:$K$84,"p7")+SUMIFS($BQ$4:$BQ$84,$J$4:$J$84,"150",$K$4:$K$84,"p8")+SUMIFS($BQ$4:$BQ$84,$J$4:$J$84,"150",$K$4:$K$84,"p9")+SUMIFS($BQ$4:$BQ$84,$J$4:$J$84,"150",$K$4:$K$84,"p10")+SUMIFS($BQ$4:$BQ$84,$J$4:$J$84,"160",$K$4:$K$84,"p6")+SUMIFS($BQ$4:$BQ$84,$J$4:$J$84,"160",$K$4:$K$84,"p7")+SUMIFS($BQ$4:$BQ$84,$J$4:$J$84,"160",$K$4:$K$84,"p8")+SUMIFS($BQ$4:$BQ$84,$J$4:$J$84,"160",$K$4:$K$84,"p9")+SUMIFS($BQ$4:$BQ$84,$J$4:$J$84,"160",$K$4:$K$84,"p10")+SUMIFS($BQ$4:$BQ$84,$J$4:$J$84,"190",$K$4:$K$84,"p6")+SUMIFS($BQ$4:$BQ$84,$J$4:$J$84,"190",$K$4:$K$84,"p7")+SUMIFS($BQ$4:$BQ$84,$J$4:$J$84,"190",$K$4:$K$84,"p8")+SUMIFS($BQ$4:$BQ$84,$J$4:$J$84,"190",$K$4:$K$84,"p9")+SUMIFS($BQ$4:$BQ$84,$J$4:$J$84,"190",$K$4:$K$84,"p10")+SUMIFS($BQ$4:$BQ$84,$J$4:$J$84,"0000",$K$4:$K$84,"p6")+SUMIFS($BQ$4:$BQ$84,$J$4:$J$84,"0000",$K$4:$K$84,"p7")+SUMIFS($BQ$4:$BQ$84,$J$4:$J$84,"0000",$K$4:$K$84,"p8")+SUMIFS($BQ$4:$BQ$84,$J$4:$J$84,"0000",$K$4:$K$84,"p9")+SUMIFS($BQ$4:$BQ$84,$J$4:$J$84,"0000",$K$4:$K$84,"p10"))/1000</f>
        <v>5.371657692321417</v>
      </c>
      <c r="AF93">
        <f>(SUMIFS($CA$4:$CA$84,$J$4:$J$84,"110",$K$4:$K$84,"p1")+SUMIFS($CA$4:$CA$84,$J$4:$J$84,"110",$K$4:$K$84,"p2")+SUMIFS($CA$4:$CA$84,$J$4:$J$84,"110",$K$4:$K$84,"p3")+SUMIFS($CA$4:$CA$84,$J$4:$J$84,"110",$K$4:$K$84,"p4")+SUMIFS($CA$4:$CA$84,$J$4:$J$84,"110",$K$4:$K$84,"p5")+SUMIFS($CA$4:$CA$84,$J$4:$J$84,"120",$K$4:$K$84,"p1")+SUMIFS($CA$4:$CA$84,$J$4:$J$84,"120",$K$4:$K$84,"p2")+SUMIFS($CA$4:$CA$84,$J$4:$J$84,"120",$K$4:$K$84,"p3")+SUMIFS($CA$4:$CA$84,$J$4:$J$84,"120",$K$4:$K$84,"p4")+SUMIFS($CA$4:$CA$84,$J$4:$J$84,"120",$K$4:$K$84,"p5")+SUMIFS($CA$4:$CA$84,$J$4:$J$84,"130",$K$4:$K$84,"p1")+SUMIFS($CA$4:$CA$84,$J$4:$J$84,"130",$K$4:$K$84,"p2")+SUMIFS($CA$4:$CA$84,$J$4:$J$84,"130",$K$4:$K$84,"p3")+SUMIFS($CA$4:$CA$84,$J$4:$J$84,"130",$K$4:$K$84,"p4")+SUMIFS($CA$4:$CA$84,$J$4:$J$84,"130",$K$4:$K$84,"p5")+SUMIFS($CA$4:$CA$84,$J$4:$J$84,"5101",$K$4:$K$84,"p1")+SUMIFS($CA$4:$CA$84,$J$4:$J$84,"5101",$K$4:$K$84,"p2")+SUMIFS($CA$4:$CA$84,$J$4:$J$84,"5101",$K$4:$K$84,"p3")+SUMIFS($CA$4:$CA$84,$J$4:$J$84,"5101",$K$4:$K$84,"p4")+SUMIFS($CA$4:$CA$84,$J$4:$J$84,"5101",$K$4:$K$84,"p5")+SUMIFS($CA$4:$CA$84,$J$4:$J$84,"5102",$K$4:$K$84,"p1")+SUMIFS($CA$4:$CA$84,$J$4:$J$84,"5102",$K$4:$K$84,"p2")+SUMIFS($CA$4:$CA$84,$J$4:$J$84,"5102",$K$4:$K$84,"p3")+SUMIFS($CA$4:$CA$84,$J$4:$J$84,"5102",$K$4:$K$84,"p4")+SUMIFS($CA$4:$CA$84,$J$4:$J$84,"5102",$K$4:$K$84,"p5"))/1000</f>
        <v>0.4402887370292074</v>
      </c>
      <c r="AG93">
        <f>(SUMIFS($CA$4:$CA$84,$J$4:$J$84,"110",$K$4:$K$84,"p6")+SUMIFS($CA$4:$CA$84,$J$4:$J$84,"110",$K$4:$K$84,"p7")+SUMIFS($CA$4:$CA$84,$J$4:$J$84,"110",$K$4:$K$84,"p8")+SUMIFS($CA$4:$CA$84,$J$4:$J$84,"110",$K$4:$K$84,"p9")+SUMIFS($CA$4:$CA$84,$J$4:$J$84,"110",$K$4:$K$84,"p10")+SUMIFS($CA$4:$CA$84,$J$4:$J$84,"120",$K$4:$K$84,"p6")+SUMIFS($CA$4:$CA$84,$J$4:$J$84,"120",$K$4:$K$84,"p7")+SUMIFS($CA$4:$CA$84,$J$4:$J$84,"120",$K$4:$K$84,"p8")+SUMIFS($CA$4:$CA$84,$J$4:$J$84,"120",$K$4:$K$84,"p9")+SUMIFS($CA$4:$CA$84,$J$4:$J$84,"120",$K$4:$K$84,"p10")+SUMIFS($CA$4:$CA$84,$J$4:$J$84,"130",$K$4:$K$84,"p6")+SUMIFS($CA$4:$CA$84,$J$4:$J$84,"130",$K$4:$K$84,"p7")+SUMIFS($CA$4:$CA$84,$J$4:$J$84,"130",$K$4:$K$84,"p8")+SUMIFS($CA$4:$CA$84,$J$4:$J$84,"130",$K$4:$K$84,"p9")+SUMIFS($CA$4:$CA$84,$J$4:$J$84,"130",$K$4:$K$84,"p10")+SUMIFS($CA$4:$CA$84,$J$4:$J$84,"5101",$K$4:$K$84,"p6")+SUMIFS($CA$4:$CA$84,$J$4:$J$84,"5101",$K$4:$K$84,"p7")+SUMIFS($CA$4:$CA$84,$J$4:$J$84,"5101",$K$4:$K$84,"p8")+SUMIFS($CA$4:$CA$84,$J$4:$J$84,"5101",$K$4:$K$84,"p9")+SUMIFS($CA$4:$CA$84,$J$4:$J$84,"5101",$K$4:$K$84,"p10")+SUMIFS($CA$4:$CA$84,$J$4:$J$84,"5102",$K$4:$K$84,"p6")+SUMIFS($CA$4:$CA$84,$J$4:$J$84,"5102",$K$4:$K$84,"p7")+SUMIFS($CA$4:$CA$84,$J$4:$J$84,"5102",$K$4:$K$84,"p8")+SUMIFS($CA$4:$CA$84,$J$4:$J$84,"5102",$K$4:$K$84,"p9")+SUMIFS($CA$4:$CA$84,$J$4:$J$84,"5102",$K$4:$K$84,"p10"))/1000</f>
        <v>1.811503111637367</v>
      </c>
      <c r="AH93">
        <f>(SUMIFS($CA$4:$CA$84,$J$4:$J$84,"140",$K$4:$K$84,"p1")+SUMIFS($CA$4:$CA$84,$J$4:$J$84,"140",$K$4:$K$84,"p2")+SUMIFS($CA$4:$CA$84,$J$4:$J$84,"140",$K$4:$K$84,"p3")+SUMIFS($CA$4:$CA$84,$J$4:$J$84,"140",$K$4:$K$84,"p4")+SUMIFS($CA$4:$CA$84,$J$4:$J$84,"140",$K$4:$K$84,"p5")+SUMIFS($CA$4:$CA$84,$J$4:$J$84,"150",$K$4:$K$84,"p1")+SUMIFS($CA$4:$CA$84,$J$4:$J$84,"150",$K$4:$K$84,"p2")+SUMIFS($CA$4:$CA$84,$J$4:$J$84,"150",$K$4:$K$84,"p3")+SUMIFS($CA$4:$CA$84,$J$4:$J$84,"150",$K$4:$K$84,"p4")+SUMIFS($CA$4:$CA$84,$J$4:$J$84,"150",$K$4:$K$84,"p5")+SUMIFS($CA$4:$CA$84,$J$4:$J$84,"160",$K$4:$K$84,"p1")+SUMIFS($CA$4:$CA$84,$J$4:$J$84,"160",$K$4:$K$84,"p2")+SUMIFS($CA$4:$CA$84,$J$4:$J$84,"160",$K$4:$K$84,"p3")+SUMIFS($CA$4:$CA$84,$J$4:$J$84,"160",$K$4:$K$84,"p4")+SUMIFS($CA$4:$CA$84,$J$4:$J$84,"160",$K$4:$K$84,"p5")+SUMIFS($CA$4:$CA$84,$J$4:$J$84,"190",$K$4:$K$84,"p1")+SUMIFS($CA$4:$CA$84,$J$4:$J$84,"190",$K$4:$K$84,"p2")+SUMIFS($CA$4:$CA$84,$J$4:$J$84,"190",$K$4:$K$84,"p3")+SUMIFS($CA$4:$CA$84,$J$4:$J$84,"190",$K$4:$K$84,"p4")+SUMIFS($CA$4:$CA$84,$J$4:$J$84,"190",$K$4:$K$84,"p5")+SUMIFS($CA$4:$CA$84,$J$4:$J$84,"0000",$K$4:$K$84,"p1")+SUMIFS($CA$4:$CA$84,$J$4:$J$84,"0000",$K$4:$K$84,"p2")+SUMIFS($CA$4:$CA$84,$J$4:$J$84,"0000",$K$4:$K$84,"p3")+SUMIFS($CA$4:$CA$84,$J$4:$J$84,"0000",$K$4:$K$84,"p4")+SUMIFS($CA$4:$CA$84,$J$4:$J$84,"0000",$K$4:$K$84,"p5"))/1000</f>
        <v>3.0466770550181597</v>
      </c>
      <c r="AI93">
        <f>(SUMIFS($CA$4:$CA$84,$J$4:$J$84,"140",$K$4:$K$84,"p6")+SUMIFS($CA$4:$CA$84,$J$4:$J$84,"140",$K$4:$K$84,"p7")+SUMIFS($CA$4:$CA$84,$J$4:$J$84,"140",$K$4:$K$84,"p8")+SUMIFS($CA$4:$CA$84,$J$4:$J$84,"140",$K$4:$K$84,"p9")+SUMIFS($CA$4:$CA$84,$J$4:$J$84,"140",$K$4:$K$84,"p10")+SUMIFS($CA$4:$CA$84,$J$4:$J$84,"150",$K$4:$K$84,"p6")+SUMIFS($CA$4:$CA$84,$J$4:$J$84,"150",$K$4:$K$84,"p7")+SUMIFS($CA$4:$CA$84,$J$4:$J$84,"150",$K$4:$K$84,"p8")+SUMIFS($CA$4:$CA$84,$J$4:$J$84,"150",$K$4:$K$84,"p9")+SUMIFS($CA$4:$CA$84,$J$4:$J$84,"150",$K$4:$K$84,"p10")+SUMIFS($CA$4:$CA$84,$J$4:$J$84,"160",$K$4:$K$84,"p6")+SUMIFS($CA$4:$CA$84,$J$4:$J$84,"160",$K$4:$K$84,"p7")+SUMIFS($CA$4:$CA$84,$J$4:$J$84,"160",$K$4:$K$84,"p8")+SUMIFS($CA$4:$CA$84,$J$4:$J$84,"160",$K$4:$K$84,"p9")+SUMIFS($CA$4:$CA$84,$J$4:$J$84,"160",$K$4:$K$84,"p10")+SUMIFS($CA$4:$CA$84,$J$4:$J$84,"190",$K$4:$K$84,"p6")+SUMIFS($CA$4:$CA$84,$J$4:$J$84,"190",$K$4:$K$84,"p7")+SUMIFS($CA$4:$CA$84,$J$4:$J$84,"190",$K$4:$K$84,"p8")+SUMIFS($CA$4:$CA$84,$J$4:$J$84,"190",$K$4:$K$84,"p9")+SUMIFS($CA$4:$CA$84,$J$4:$J$84,"190",$K$4:$K$84,"p10")+SUMIFS($CA$4:$CA$84,$J$4:$J$84,"0000",$K$4:$K$84,"p6")+SUMIFS($CA$4:$CA$84,$J$4:$J$84,"0000",$K$4:$K$84,"p7")+SUMIFS($CA$4:$CA$84,$J$4:$J$84,"0000",$K$4:$K$84,"p8")+SUMIFS($CA$4:$CA$84,$J$4:$J$84,"0000",$K$4:$K$84,"p9")+SUMIFS($CA$4:$CA$84,$J$4:$J$84,"0000",$K$4:$K$84,"p10"))/1000</f>
        <v>5.371657692321417</v>
      </c>
      <c r="AJ93">
        <f>(SUMIFS($CK$4:$CK$84,$J$4:$J$84,"110",$K$4:$K$84,"p1")+SUMIFS($CK$4:$CK$84,$J$4:$J$84,"110",$K$4:$K$84,"p2")+SUMIFS($CK$4:$CK$84,$J$4:$J$84,"110",$K$4:$K$84,"p3")+SUMIFS($CK$4:$CK$84,$J$4:$J$84,"110",$K$4:$K$84,"p4")+SUMIFS($CK$4:$CK$84,$J$4:$J$84,"110",$K$4:$K$84,"p5")+SUMIFS($CK$4:$CK$84,$J$4:$J$84,"120",$K$4:$K$84,"p1")+SUMIFS($CK$4:$CK$84,$J$4:$J$84,"120",$K$4:$K$84,"p2")+SUMIFS($CK$4:$CK$84,$J$4:$J$84,"120",$K$4:$K$84,"p3")+SUMIFS($CK$4:$CK$84,$J$4:$J$84,"120",$K$4:$K$84,"p4")+SUMIFS($CK$4:$CK$84,$J$4:$J$84,"120",$K$4:$K$84,"p5")+SUMIFS($CK$4:$CK$84,$J$4:$J$84,"130",$K$4:$K$84,"p1")+SUMIFS($CK$4:$CK$84,$J$4:$J$84,"130",$K$4:$K$84,"p2")+SUMIFS($CK$4:$CK$84,$J$4:$J$84,"130",$K$4:$K$84,"p3")+SUMIFS($CK$4:$CK$84,$J$4:$J$84,"130",$K$4:$K$84,"p4")+SUMIFS($CK$4:$CK$84,$J$4:$J$84,"130",$K$4:$K$84,"p5")+SUMIFS($CK$4:$CK$84,$J$4:$J$84,"5101",$K$4:$K$84,"p1")+SUMIFS($CK$4:$CK$84,$J$4:$J$84,"5101",$K$4:$K$84,"p2")+SUMIFS($CK$4:$CK$84,$J$4:$J$84,"5101",$K$4:$K$84,"p3")+SUMIFS($CK$4:$CK$84,$J$4:$J$84,"5101",$K$4:$K$84,"p4")+SUMIFS($CK$4:$CK$84,$J$4:$J$84,"5101",$K$4:$K$84,"p5")+SUMIFS($CK$4:$CK$84,$J$4:$J$84,"5102",$K$4:$K$84,"p1")+SUMIFS($CK$4:$CK$84,$J$4:$J$84,"5102",$K$4:$K$84,"p2")+SUMIFS($CK$4:$CK$84,$J$4:$J$84,"5102",$K$4:$K$84,"p3")+SUMIFS($CK$4:$CK$84,$J$4:$J$84,"5102",$K$4:$K$84,"p4")+SUMIFS($CK$4:$CK$84,$J$4:$J$84,"5102",$K$4:$K$84,"p5"))/1000</f>
        <v>0.26417324221752442</v>
      </c>
      <c r="AK93">
        <f>(SUMIFS($CK$4:$CK$84,$J$4:$J$84,"110",$K$4:$K$84,"p6")+SUMIFS($CK$4:$CK$84,$J$4:$J$84,"110",$K$4:$K$84,"p7")+SUMIFS($CK$4:$CK$84,$J$4:$J$84,"110",$K$4:$K$84,"p8")+SUMIFS($CK$4:$CK$84,$J$4:$J$84,"110",$K$4:$K$84,"p9")+SUMIFS($CK$4:$CK$84,$J$4:$J$84,"110",$K$4:$K$84,"p10")+SUMIFS($CK$4:$CK$84,$J$4:$J$84,"120",$K$4:$K$84,"p6")+SUMIFS($CK$4:$CK$84,$J$4:$J$84,"120",$K$4:$K$84,"p7")+SUMIFS($CK$4:$CK$84,$J$4:$J$84,"120",$K$4:$K$84,"p8")+SUMIFS($CK$4:$CK$84,$J$4:$J$84,"120",$K$4:$K$84,"p9")+SUMIFS($CK$4:$CK$84,$J$4:$J$84,"120",$K$4:$K$84,"p10")+SUMIFS($CK$4:$CK$84,$J$4:$J$84,"130",$K$4:$K$84,"p6")+SUMIFS($CK$4:$CK$84,$J$4:$J$84,"130",$K$4:$K$84,"p7")+SUMIFS($CK$4:$CK$84,$J$4:$J$84,"130",$K$4:$K$84,"p8")+SUMIFS($CK$4:$CK$84,$J$4:$J$84,"130",$K$4:$K$84,"p9")+SUMIFS($CK$4:$CK$84,$J$4:$J$84,"130",$K$4:$K$84,"p10")+SUMIFS($CK$4:$CK$84,$J$4:$J$84,"5101",$K$4:$K$84,"p6")+SUMIFS($CK$4:$CK$84,$J$4:$J$84,"5101",$K$4:$K$84,"p7")+SUMIFS($CK$4:$CK$84,$J$4:$J$84,"5101",$K$4:$K$84,"p8")+SUMIFS($CK$4:$CK$84,$J$4:$J$84,"5101",$K$4:$K$84,"p9")+SUMIFS($CK$4:$CK$84,$J$4:$J$84,"5101",$K$4:$K$84,"p10")+SUMIFS($CK$4:$CK$84,$J$4:$J$84,"5102",$K$4:$K$84,"p6")+SUMIFS($CK$4:$CK$84,$J$4:$J$84,"5102",$K$4:$K$84,"p7")+SUMIFS($CK$4:$CK$84,$J$4:$J$84,"5102",$K$4:$K$84,"p8")+SUMIFS($CK$4:$CK$84,$J$4:$J$84,"5102",$K$4:$K$84,"p9")+SUMIFS($CK$4:$CK$84,$J$4:$J$84,"5102",$K$4:$K$84,"p10"))/1000</f>
        <v>1.0869018669824204</v>
      </c>
      <c r="AL93">
        <f>(SUMIFS($CK$4:$CK$84,$J$4:$J$84,"140",$K$4:$K$84,"p1")+SUMIFS($CK$4:$CK$84,$J$4:$J$84,"140",$K$4:$K$84,"p2")+SUMIFS($CK$4:$CK$84,$J$4:$J$84,"140",$K$4:$K$84,"p3")+SUMIFS($CK$4:$CK$84,$J$4:$J$84,"140",$K$4:$K$84,"p4")+SUMIFS($CK$4:$CK$84,$J$4:$J$84,"140",$K$4:$K$84,"p5")+SUMIFS($CK$4:$CK$84,$J$4:$J$84,"150",$K$4:$K$84,"p1")+SUMIFS($CK$4:$CK$84,$J$4:$J$84,"150",$K$4:$K$84,"p2")+SUMIFS($CK$4:$CK$84,$J$4:$J$84,"150",$K$4:$K$84,"p3")+SUMIFS($CK$4:$CK$84,$J$4:$J$84,"150",$K$4:$K$84,"p4")+SUMIFS($CK$4:$CK$84,$J$4:$J$84,"150",$K$4:$K$84,"p5")+SUMIFS($CK$4:$CK$84,$J$4:$J$84,"160",$K$4:$K$84,"p1")+SUMIFS($CK$4:$CK$84,$J$4:$J$84,"160",$K$4:$K$84,"p2")+SUMIFS($CK$4:$CK$84,$J$4:$J$84,"160",$K$4:$K$84,"p3")+SUMIFS($CK$4:$CK$84,$J$4:$J$84,"160",$K$4:$K$84,"p4")+SUMIFS($CK$4:$CK$84,$J$4:$J$84,"160",$K$4:$K$84,"p5")+SUMIFS($CK$4:$CK$84,$J$4:$J$84,"190",$K$4:$K$84,"p1")+SUMIFS($CK$4:$CK$84,$J$4:$J$84,"190",$K$4:$K$84,"p2")+SUMIFS($CK$4:$CK$84,$J$4:$J$84,"190",$K$4:$K$84,"p3")+SUMIFS($CK$4:$CK$84,$J$4:$J$84,"190",$K$4:$K$84,"p4")+SUMIFS($CK$4:$CK$84,$J$4:$J$84,"190",$K$4:$K$84,"p5")+SUMIFS($CK$4:$CK$84,$J$4:$J$84,"0000",$K$4:$K$84,"p1")+SUMIFS($CK$4:$CK$84,$J$4:$J$84,"0000",$K$4:$K$84,"p2")+SUMIFS($CK$4:$CK$84,$J$4:$J$84,"0000",$K$4:$K$84,"p3")+SUMIFS($CK$4:$CK$84,$J$4:$J$84,"0000",$K$4:$K$84,"p4")+SUMIFS($CK$4:$CK$84,$J$4:$J$84,"0000",$K$4:$K$84,"p5"))/1000</f>
        <v>1.8280062330108959</v>
      </c>
      <c r="AM93">
        <f>(SUMIFS($CK$4:$CK$84,$J$4:$J$84,"140",$K$4:$K$84,"p6")+SUMIFS($CK$4:$CK$84,$J$4:$J$84,"140",$K$4:$K$84,"p7")+SUMIFS($CK$4:$CK$84,$J$4:$J$84,"140",$K$4:$K$84,"p8")+SUMIFS($CK$4:$CK$84,$J$4:$J$84,"140",$K$4:$K$84,"p9")+SUMIFS($CK$4:$CK$84,$J$4:$J$84,"140",$K$4:$K$84,"p10")+SUMIFS($CK$4:$CK$84,$J$4:$J$84,"150",$K$4:$K$84,"p6")+SUMIFS($CK$4:$CK$84,$J$4:$J$84,"150",$K$4:$K$84,"p7")+SUMIFS($CK$4:$CK$84,$J$4:$J$84,"150",$K$4:$K$84,"p8")+SUMIFS($CK$4:$CK$84,$J$4:$J$84,"150",$K$4:$K$84,"p9")+SUMIFS($CK$4:$CK$84,$J$4:$J$84,"150",$K$4:$K$84,"p10")+SUMIFS($CK$4:$CK$84,$J$4:$J$84,"160",$K$4:$K$84,"p6")+SUMIFS($CK$4:$CK$84,$J$4:$J$84,"160",$K$4:$K$84,"p7")+SUMIFS($CK$4:$CK$84,$J$4:$J$84,"160",$K$4:$K$84,"p8")+SUMIFS($CK$4:$CK$84,$J$4:$J$84,"160",$K$4:$K$84,"p9")+SUMIFS($CK$4:$CK$84,$J$4:$J$84,"160",$K$4:$K$84,"p10")+SUMIFS($CK$4:$CK$84,$J$4:$J$84,"190",$K$4:$K$84,"p6")+SUMIFS($CK$4:$CK$84,$J$4:$J$84,"190",$K$4:$K$84,"p7")+SUMIFS($CK$4:$CK$84,$J$4:$J$84,"190",$K$4:$K$84,"p8")+SUMIFS($CK$4:$CK$84,$J$4:$J$84,"190",$K$4:$K$84,"p9")+SUMIFS($CK$4:$CK$84,$J$4:$J$84,"190",$K$4:$K$84,"p10")+SUMIFS($CK$4:$CK$84,$J$4:$J$84,"0000",$K$4:$K$84,"p6")+SUMIFS($CK$4:$CK$84,$J$4:$J$84,"0000",$K$4:$K$84,"p7")+SUMIFS($CK$4:$CK$84,$J$4:$J$84,"0000",$K$4:$K$84,"p8")+SUMIFS($CK$4:$CK$84,$J$4:$J$84,"0000",$K$4:$K$84,"p9")+SUMIFS($CK$4:$CK$84,$J$4:$J$84,"0000",$K$4:$K$84,"p10"))/1000</f>
        <v>3.2229946153928499</v>
      </c>
      <c r="AN93">
        <f>(SUMIFS($CU$4:$CU$84,$J$4:$J$84,"110",$K$4:$K$84,"p1")+SUMIFS($CU$4:$CU$84,$J$4:$J$84,"110",$K$4:$K$84,"p2")+SUMIFS($CU$4:$CU$84,$J$4:$J$84,"110",$K$4:$K$84,"p3")+SUMIFS($CU$4:$CU$84,$J$4:$J$84,"110",$K$4:$K$84,"p4")+SUMIFS($CU$4:$CU$84,$J$4:$J$84,"110",$K$4:$K$84,"p5")+SUMIFS($CU$4:$CU$84,$J$4:$J$84,"120",$K$4:$K$84,"p1")+SUMIFS($CU$4:$CU$84,$J$4:$J$84,"120",$K$4:$K$84,"p2")+SUMIFS($CU$4:$CU$84,$J$4:$J$84,"120",$K$4:$K$84,"p3")+SUMIFS($CU$4:$CU$84,$J$4:$J$84,"120",$K$4:$K$84,"p4")+SUMIFS($CU$4:$CU$84,$J$4:$J$84,"120",$K$4:$K$84,"p5")+SUMIFS($CU$4:$CU$84,$J$4:$J$84,"130",$K$4:$K$84,"p1")+SUMIFS($CU$4:$CU$84,$J$4:$J$84,"130",$K$4:$K$84,"p2")+SUMIFS($CU$4:$CU$84,$J$4:$J$84,"130",$K$4:$K$84,"p3")+SUMIFS($CU$4:$CU$84,$J$4:$J$84,"130",$K$4:$K$84,"p4")+SUMIFS($CU$4:$CU$84,$J$4:$J$84,"130",$K$4:$K$84,"p5")+SUMIFS($CU$4:$CU$84,$J$4:$J$84,"5101",$K$4:$K$84,"p1")+SUMIFS($CU$4:$CU$84,$J$4:$J$84,"5101",$K$4:$K$84,"p2")+SUMIFS($CU$4:$CU$84,$J$4:$J$84,"5101",$K$4:$K$84,"p3")+SUMIFS($CU$4:$CU$84,$J$4:$J$84,"5101",$K$4:$K$84,"p4")+SUMIFS($CU$4:$CU$84,$J$4:$J$84,"5101",$K$4:$K$84,"p5")+SUMIFS($CU$4:$CU$84,$J$4:$J$84,"5102",$K$4:$K$84,"p1")+SUMIFS($CU$4:$CU$84,$J$4:$J$84,"5102",$K$4:$K$84,"p2")+SUMIFS($CU$4:$CU$84,$J$4:$J$84,"5102",$K$4:$K$84,"p3")+SUMIFS($CU$4:$CU$84,$J$4:$J$84,"5102",$K$4:$K$84,"p4")+SUMIFS($CU$4:$CU$84,$J$4:$J$84,"5102",$K$4:$K$84,"p5"))/1000</f>
        <v>0.26417324221752442</v>
      </c>
      <c r="AO93">
        <f>(SUMIFS($CU$4:$CU$84,$J$4:$J$84,"110",$K$4:$K$84,"p6")+SUMIFS($CU$4:$CU$84,$J$4:$J$84,"110",$K$4:$K$84,"p7")+SUMIFS($CU$4:$CU$84,$J$4:$J$84,"110",$K$4:$K$84,"p8")+SUMIFS($CU$4:$CU$84,$J$4:$J$84,"110",$K$4:$K$84,"p9")+SUMIFS($CU$4:$CU$84,$J$4:$J$84,"110",$K$4:$K$84,"p10")+SUMIFS($CU$4:$CU$84,$J$4:$J$84,"120",$K$4:$K$84,"p6")+SUMIFS($CU$4:$CU$84,$J$4:$J$84,"120",$K$4:$K$84,"p7")+SUMIFS($CU$4:$CU$84,$J$4:$J$84,"120",$K$4:$K$84,"p8")+SUMIFS($CU$4:$CU$84,$J$4:$J$84,"120",$K$4:$K$84,"p9")+SUMIFS($CU$4:$CU$84,$J$4:$J$84,"120",$K$4:$K$84,"p10")+SUMIFS($CU$4:$CU$84,$J$4:$J$84,"130",$K$4:$K$84,"p6")+SUMIFS($CU$4:$CU$84,$J$4:$J$84,"130",$K$4:$K$84,"p7")+SUMIFS($CU$4:$CU$84,$J$4:$J$84,"130",$K$4:$K$84,"p8")+SUMIFS($CU$4:$CU$84,$J$4:$J$84,"130",$K$4:$K$84,"p9")+SUMIFS($CU$4:$CU$84,$J$4:$J$84,"130",$K$4:$K$84,"p10")+SUMIFS($CU$4:$CU$84,$J$4:$J$84,"5101",$K$4:$K$84,"p6")+SUMIFS($CU$4:$CU$84,$J$4:$J$84,"5101",$K$4:$K$84,"p7")+SUMIFS($CU$4:$CU$84,$J$4:$J$84,"5101",$K$4:$K$84,"p8")+SUMIFS($CU$4:$CU$84,$J$4:$J$84,"5101",$K$4:$K$84,"p9")+SUMIFS($CU$4:$CU$84,$J$4:$J$84,"5101",$K$4:$K$84,"p10")+SUMIFS($CU$4:$CU$84,$J$4:$J$84,"5102",$K$4:$K$84,"p6")+SUMIFS($CU$4:$CU$84,$J$4:$J$84,"5102",$K$4:$K$84,"p7")+SUMIFS($CU$4:$CU$84,$J$4:$J$84,"5102",$K$4:$K$84,"p8")+SUMIFS($CU$4:$CU$84,$J$4:$J$84,"5102",$K$4:$K$84,"p9")+SUMIFS($CU$4:$CU$84,$J$4:$J$84,"5102",$K$4:$K$84,"p10"))/1000</f>
        <v>1.0869018669824204</v>
      </c>
      <c r="AP93">
        <f>(SUMIFS($CU$4:$CU$84,$J$4:$J$84,"140",$K$4:$K$84,"p1")+SUMIFS($CU$4:$CU$84,$J$4:$J$84,"140",$K$4:$K$84,"p2")+SUMIFS($CU$4:$CU$84,$J$4:$J$84,"140",$K$4:$K$84,"p3")+SUMIFS($CU$4:$CU$84,$J$4:$J$84,"140",$K$4:$K$84,"p4")+SUMIFS($CU$4:$CU$84,$J$4:$J$84,"140",$K$4:$K$84,"p5")+SUMIFS($CU$4:$CU$84,$J$4:$J$84,"150",$K$4:$K$84,"p1")+SUMIFS($CU$4:$CU$84,$J$4:$J$84,"150",$K$4:$K$84,"p2")+SUMIFS($CU$4:$CU$84,$J$4:$J$84,"150",$K$4:$K$84,"p3")+SUMIFS($CU$4:$CU$84,$J$4:$J$84,"150",$K$4:$K$84,"p4")+SUMIFS($CU$4:$CU$84,$J$4:$J$84,"150",$K$4:$K$84,"p5")+SUMIFS($CU$4:$CU$84,$J$4:$J$84,"160",$K$4:$K$84,"p1")+SUMIFS($CU$4:$CU$84,$J$4:$J$84,"160",$K$4:$K$84,"p2")+SUMIFS($CU$4:$CU$84,$J$4:$J$84,"160",$K$4:$K$84,"p3")+SUMIFS($CU$4:$CU$84,$J$4:$J$84,"160",$K$4:$K$84,"p4")+SUMIFS($CU$4:$CU$84,$J$4:$J$84,"160",$K$4:$K$84,"p5")+SUMIFS($CU$4:$CU$84,$J$4:$J$84,"190",$K$4:$K$84,"p1")+SUMIFS($CU$4:$CU$84,$J$4:$J$84,"190",$K$4:$K$84,"p2")+SUMIFS($CU$4:$CU$84,$J$4:$J$84,"190",$K$4:$K$84,"p3")+SUMIFS($CU$4:$CU$84,$J$4:$J$84,"190",$K$4:$K$84,"p4")+SUMIFS($CU$4:$CU$84,$J$4:$J$84,"190",$K$4:$K$84,"p5")+SUMIFS($CU$4:$CU$84,$J$4:$J$84,"0000",$K$4:$K$84,"p1")+SUMIFS($CU$4:$CU$84,$J$4:$J$84,"0000",$K$4:$K$84,"p2")+SUMIFS($CU$4:$CU$84,$J$4:$J$84,"0000",$K$4:$K$84,"p3")+SUMIFS($CU$4:$CU$84,$J$4:$J$84,"0000",$K$4:$K$84,"p4")+SUMIFS($CU$4:$CU$84,$J$4:$J$84,"0000",$K$4:$K$84,"p5"))/1000</f>
        <v>1.8280062330108959</v>
      </c>
      <c r="AQ93">
        <f>(SUMIFS($CU$4:$CU$84,$J$4:$J$84,"140",$K$4:$K$84,"p6")+SUMIFS($CU$4:$CU$84,$J$4:$J$84,"140",$K$4:$K$84,"p7")+SUMIFS($CU$4:$CU$84,$J$4:$J$84,"140",$K$4:$K$84,"p8")+SUMIFS($CU$4:$CU$84,$J$4:$J$84,"140",$K$4:$K$84,"p9")+SUMIFS($CU$4:$CU$84,$J$4:$J$84,"140",$K$4:$K$84,"p10")+SUMIFS($CU$4:$CU$84,$J$4:$J$84,"150",$K$4:$K$84,"p6")+SUMIFS($CU$4:$CU$84,$J$4:$J$84,"150",$K$4:$K$84,"p7")+SUMIFS($CU$4:$CU$84,$J$4:$J$84,"150",$K$4:$K$84,"p8")+SUMIFS($CU$4:$CU$84,$J$4:$J$84,"150",$K$4:$K$84,"p9")+SUMIFS($CU$4:$CU$84,$J$4:$J$84,"150",$K$4:$K$84,"p10")+SUMIFS($CU$4:$CU$84,$J$4:$J$84,"160",$K$4:$K$84,"p6")+SUMIFS($CU$4:$CU$84,$J$4:$J$84,"160",$K$4:$K$84,"p7")+SUMIFS($CU$4:$CU$84,$J$4:$J$84,"160",$K$4:$K$84,"p8")+SUMIFS($CU$4:$CU$84,$J$4:$J$84,"160",$K$4:$K$84,"p9")+SUMIFS($CU$4:$CU$84,$J$4:$J$84,"160",$K$4:$K$84,"p10")+SUMIFS($CU$4:$CU$84,$J$4:$J$84,"190",$K$4:$K$84,"p6")+SUMIFS($CU$4:$CU$84,$J$4:$J$84,"190",$K$4:$K$84,"p7")+SUMIFS($CU$4:$CU$84,$J$4:$J$84,"190",$K$4:$K$84,"p8")+SUMIFS($CU$4:$CU$84,$J$4:$J$84,"190",$K$4:$K$84,"p9")+SUMIFS($CU$4:$CU$84,$J$4:$J$84,"190",$K$4:$K$84,"p10")+SUMIFS($CU$4:$CU$84,$J$4:$J$84,"0000",$K$4:$K$84,"p6")+SUMIFS($CU$4:$CU$84,$J$4:$J$84,"0000",$K$4:$K$84,"p7")+SUMIFS($CU$4:$CU$84,$J$4:$J$84,"0000",$K$4:$K$84,"p8")+SUMIFS($CU$4:$CU$84,$J$4:$J$84,"0000",$K$4:$K$84,"p9")+SUMIFS($CU$4:$CU$84,$J$4:$J$84,"0000",$K$4:$K$84,"p10"))/1000</f>
        <v>3.2229946153928499</v>
      </c>
      <c r="AR93">
        <f>(SUMIFS($DE$4:$DE$84,$J$4:$J$84,"110",$K$4:$K$84,"p1")+SUMIFS($DE$4:$DE$84,$J$4:$J$84,"110",$K$4:$K$84,"p2")+SUMIFS($DE$4:$DE$84,$J$4:$J$84,"110",$K$4:$K$84,"p3")+SUMIFS($DE$4:$DE$84,$J$4:$J$84,"110",$K$4:$K$84,"p4")+SUMIFS($DE$4:$DE$84,$J$4:$J$84,"110",$K$4:$K$84,"p5")+SUMIFS($DE$4:$DE$84,$J$4:$J$84,"120",$K$4:$K$84,"p1")+SUMIFS($DE$4:$DE$84,$J$4:$J$84,"120",$K$4:$K$84,"p2")+SUMIFS($DE$4:$DE$84,$J$4:$J$84,"120",$K$4:$K$84,"p3")+SUMIFS($DE$4:$DE$84,$J$4:$J$84,"120",$K$4:$K$84,"p4")+SUMIFS($DE$4:$DE$84,$J$4:$J$84,"120",$K$4:$K$84,"p5")+SUMIFS($DE$4:$DE$84,$J$4:$J$84,"130",$K$4:$K$84,"p1")+SUMIFS($DE$4:$DE$84,$J$4:$J$84,"130",$K$4:$K$84,"p2")+SUMIFS($DE$4:$DE$84,$J$4:$J$84,"130",$K$4:$K$84,"p3")+SUMIFS($DE$4:$DE$84,$J$4:$J$84,"130",$K$4:$K$84,"p4")+SUMIFS($DE$4:$DE$84,$J$4:$J$84,"130",$K$4:$K$84,"p5")+SUMIFS($DE$4:$DE$84,$J$4:$J$84,"5101",$K$4:$K$84,"p1")+SUMIFS($DE$4:$DE$84,$J$4:$J$84,"5101",$K$4:$K$84,"p2")+SUMIFS($DE$4:$DE$84,$J$4:$J$84,"5101",$K$4:$K$84,"p3")+SUMIFS($DE$4:$DE$84,$J$4:$J$84,"5101",$K$4:$K$84,"p4")+SUMIFS($DE$4:$DE$84,$J$4:$J$84,"5101",$K$4:$K$84,"p5")+SUMIFS($DE$4:$DE$84,$J$4:$J$84,"5102",$K$4:$K$84,"p1")+SUMIFS($DE$4:$DE$84,$J$4:$J$84,"5102",$K$4:$K$84,"p2")+SUMIFS($DE$4:$DE$84,$J$4:$J$84,"5102",$K$4:$K$84,"p3")+SUMIFS($DE$4:$DE$84,$J$4:$J$84,"5102",$K$4:$K$84,"p4")+SUMIFS($DE$4:$DE$84,$J$4:$J$84,"5102",$K$4:$K$84,"p5"))/1000</f>
        <v>0.26417324221752442</v>
      </c>
      <c r="AS93">
        <f>(SUMIFS($DE$4:$DE$84,$J$4:$J$84,"110",$K$4:$K$84,"p6")+SUMIFS($DE$4:$DE$84,$J$4:$J$84,"110",$K$4:$K$84,"p7")+SUMIFS($DE$4:$DE$84,$J$4:$J$84,"110",$K$4:$K$84,"p8")+SUMIFS($DE$4:$DE$84,$J$4:$J$84,"110",$K$4:$K$84,"p9")+SUMIFS($DE$4:$DE$84,$J$4:$J$84,"110",$K$4:$K$84,"p10")+SUMIFS($DE$4:$DE$84,$J$4:$J$84,"120",$K$4:$K$84,"p6")+SUMIFS($DE$4:$DE$84,$J$4:$J$84,"120",$K$4:$K$84,"p7")+SUMIFS($DE$4:$DE$84,$J$4:$J$84,"120",$K$4:$K$84,"p8")+SUMIFS($DE$4:$DE$84,$J$4:$J$84,"120",$K$4:$K$84,"p9")+SUMIFS($DE$4:$DE$84,$J$4:$J$84,"120",$K$4:$K$84,"p10")+SUMIFS($DE$4:$DE$84,$J$4:$J$84,"130",$K$4:$K$84,"p6")+SUMIFS($DE$4:$DE$84,$J$4:$J$84,"130",$K$4:$K$84,"p7")+SUMIFS($DE$4:$DE$84,$J$4:$J$84,"130",$K$4:$K$84,"p8")+SUMIFS($DE$4:$DE$84,$J$4:$J$84,"130",$K$4:$K$84,"p9")+SUMIFS($DE$4:$DE$84,$J$4:$J$84,"130",$K$4:$K$84,"p10")+SUMIFS($DE$4:$DE$84,$J$4:$J$84,"5101",$K$4:$K$84,"p6")+SUMIFS($DE$4:$DE$84,$J$4:$J$84,"5101",$K$4:$K$84,"p7")+SUMIFS($DE$4:$DE$84,$J$4:$J$84,"5101",$K$4:$K$84,"p8")+SUMIFS($DE$4:$DE$84,$J$4:$J$84,"5101",$K$4:$K$84,"p9")+SUMIFS($DE$4:$DE$84,$J$4:$J$84,"5101",$K$4:$K$84,"p10")+SUMIFS($DE$4:$DE$84,$J$4:$J$84,"5102",$K$4:$K$84,"p6")+SUMIFS($DE$4:$DE$84,$J$4:$J$84,"5102",$K$4:$K$84,"p7")+SUMIFS($DE$4:$DE$84,$J$4:$J$84,"5102",$K$4:$K$84,"p8")+SUMIFS($DE$4:$DE$84,$J$4:$J$84,"5102",$K$4:$K$84,"p9")+SUMIFS($DE$4:$DE$84,$J$4:$J$84,"5102",$K$4:$K$84,"p10"))/1000</f>
        <v>1.0869018669824204</v>
      </c>
      <c r="AT93">
        <f>(SUMIFS($DE$4:$DE$84,$J$4:$J$84,"140",$K$4:$K$84,"p1")+SUMIFS($DE$4:$DE$84,$J$4:$J$84,"140",$K$4:$K$84,"p2")+SUMIFS($DE$4:$DE$84,$J$4:$J$84,"140",$K$4:$K$84,"p3")+SUMIFS($DE$4:$DE$84,$J$4:$J$84,"140",$K$4:$K$84,"p4")+SUMIFS($DE$4:$DE$84,$J$4:$J$84,"140",$K$4:$K$84,"p5")+SUMIFS($DE$4:$DE$84,$J$4:$J$84,"150",$K$4:$K$84,"p1")+SUMIFS($DE$4:$DE$84,$J$4:$J$84,"150",$K$4:$K$84,"p2")+SUMIFS($DE$4:$DE$84,$J$4:$J$84,"150",$K$4:$K$84,"p3")+SUMIFS($DE$4:$DE$84,$J$4:$J$84,"150",$K$4:$K$84,"p4")+SUMIFS($DE$4:$DE$84,$J$4:$J$84,"150",$K$4:$K$84,"p5")+SUMIFS($DE$4:$DE$84,$J$4:$J$84,"160",$K$4:$K$84,"p1")+SUMIFS($DE$4:$DE$84,$J$4:$J$84,"160",$K$4:$K$84,"p2")+SUMIFS($DE$4:$DE$84,$J$4:$J$84,"160",$K$4:$K$84,"p3")+SUMIFS($DE$4:$DE$84,$J$4:$J$84,"160",$K$4:$K$84,"p4")+SUMIFS($DE$4:$DE$84,$J$4:$J$84,"160",$K$4:$K$84,"p5")+SUMIFS($DE$4:$DE$84,$J$4:$J$84,"190",$K$4:$K$84,"p1")+SUMIFS($DE$4:$DE$84,$J$4:$J$84,"190",$K$4:$K$84,"p2")+SUMIFS($DE$4:$DE$84,$J$4:$J$84,"190",$K$4:$K$84,"p3")+SUMIFS($DE$4:$DE$84,$J$4:$J$84,"190",$K$4:$K$84,"p4")+SUMIFS($DE$4:$DE$84,$J$4:$J$84,"190",$K$4:$K$84,"p5")+SUMIFS($DE$4:$DE$84,$J$4:$J$84,"0000",$K$4:$K$84,"p1")+SUMIFS($DE$4:$DE$84,$J$4:$J$84,"0000",$K$4:$K$84,"p2")+SUMIFS($DE$4:$DE$84,$J$4:$J$84,"0000",$K$4:$K$84,"p3")+SUMIFS($DE$4:$DE$84,$J$4:$J$84,"0000",$K$4:$K$84,"p4")+SUMIFS($DE$4:$DE$84,$J$4:$J$84,"0000",$K$4:$K$84,"p5"))/1000</f>
        <v>1.8280062330108959</v>
      </c>
      <c r="AU93">
        <f>(SUMIFS($DE$4:$DE$84,$J$4:$J$84,"140",$K$4:$K$84,"p6")+SUMIFS($DE$4:$DE$84,$J$4:$J$84,"140",$K$4:$K$84,"p7")+SUMIFS($DE$4:$DE$84,$J$4:$J$84,"140",$K$4:$K$84,"p8")+SUMIFS($DE$4:$DE$84,$J$4:$J$84,"140",$K$4:$K$84,"p9")+SUMIFS($DE$4:$DE$84,$J$4:$J$84,"140",$K$4:$K$84,"p10")+SUMIFS($DE$4:$DE$84,$J$4:$J$84,"150",$K$4:$K$84,"p6")+SUMIFS($DE$4:$DE$84,$J$4:$J$84,"150",$K$4:$K$84,"p7")+SUMIFS($DE$4:$DE$84,$J$4:$J$84,"150",$K$4:$K$84,"p8")+SUMIFS($DE$4:$DE$84,$J$4:$J$84,"150",$K$4:$K$84,"p9")+SUMIFS($DE$4:$DE$84,$J$4:$J$84,"150",$K$4:$K$84,"p10")+SUMIFS($DE$4:$DE$84,$J$4:$J$84,"160",$K$4:$K$84,"p6")+SUMIFS($DE$4:$DE$84,$J$4:$J$84,"160",$K$4:$K$84,"p7")+SUMIFS($DE$4:$DE$84,$J$4:$J$84,"160",$K$4:$K$84,"p8")+SUMIFS($DE$4:$DE$84,$J$4:$J$84,"160",$K$4:$K$84,"p9")+SUMIFS($DE$4:$DE$84,$J$4:$J$84,"160",$K$4:$K$84,"p10")+SUMIFS($DE$4:$DE$84,$J$4:$J$84,"190",$K$4:$K$84,"p6")+SUMIFS($DE$4:$DE$84,$J$4:$J$84,"190",$K$4:$K$84,"p7")+SUMIFS($DE$4:$DE$84,$J$4:$J$84,"190",$K$4:$K$84,"p8")+SUMIFS($DE$4:$DE$84,$J$4:$J$84,"190",$K$4:$K$84,"p9")+SUMIFS($DE$4:$DE$84,$J$4:$J$84,"190",$K$4:$K$84,"p10")+SUMIFS($DE$4:$DE$84,$J$4:$J$84,"0000",$K$4:$K$84,"p6")+SUMIFS($DE$4:$DE$84,$J$4:$J$84,"0000",$K$4:$K$84,"p7")+SUMIFS($DE$4:$DE$84,$J$4:$J$84,"0000",$K$4:$K$84,"p8")+SUMIFS($DE$4:$DE$84,$J$4:$J$84,"0000",$K$4:$K$84,"p9")+SUMIFS($DE$4:$DE$84,$J$4:$J$84,"0000",$K$4:$K$84,"p10"))/1000</f>
        <v>3.2229946153928499</v>
      </c>
    </row>
    <row r="94" spans="1:118" x14ac:dyDescent="0.25">
      <c r="A94">
        <v>93</v>
      </c>
      <c r="B94" t="s">
        <v>7</v>
      </c>
      <c r="C94" t="s">
        <v>12</v>
      </c>
      <c r="D94">
        <v>120</v>
      </c>
      <c r="E94" t="s">
        <v>29</v>
      </c>
      <c r="F94">
        <v>129</v>
      </c>
      <c r="G94">
        <v>19385</v>
      </c>
      <c r="J94" s="14" t="s">
        <v>7</v>
      </c>
      <c r="K94" s="15" t="s">
        <v>11</v>
      </c>
      <c r="L94">
        <f>(SUMIFS($AD$4:$AD$84,$J$4:$J$84,"110",$K$4:$K$84,"p1")+SUMIFS($AD$4:$AD$84,$J$4:$J$84,"110",$K$4:$K$84,"p2")+SUMIFS($AD$4:$AD$84,$J$4:$J$84,"110",$K$4:$K$84,"p3")+SUMIFS($AD$4:$AD$84,$J$4:$J$84,"110",$K$4:$K$84,"p4")+SUMIFS($AD$4:$AD$84,$J$4:$J$84,"110",$K$4:$K$84,"p5")+SUMIFS($AD$4:$AD$84,$J$4:$J$84,"120",$K$4:$K$84,"p1")+SUMIFS($AD$4:$AD$84,$J$4:$J$84,"120",$K$4:$K$84,"p2")+SUMIFS($AD$4:$AD$84,$J$4:$J$84,"120",$K$4:$K$84,"p3")+SUMIFS($AD$4:$AD$84,$J$4:$J$84,"120",$K$4:$K$84,"p4")+SUMIFS($AD$4:$AD$84,$J$4:$J$84,"120",$K$4:$K$84,"p5")+SUMIFS($AD$4:$AD$84,$J$4:$J$84,"130",$K$4:$K$84,"p1")+SUMIFS($AD$4:$AD$84,$J$4:$J$84,"130",$K$4:$K$84,"p2")+SUMIFS($AD$4:$AD$84,$J$4:$J$84,"130",$K$4:$K$84,"p3")+SUMIFS($AD$4:$AD$84,$J$4:$J$84,"130",$K$4:$K$84,"p4")+SUMIFS($AD$4:$AD$84,$J$4:$J$84,"130",$K$4:$K$84,"p5")+SUMIFS($AD$4:$AD$84,$J$4:$J$84,"5101",$K$4:$K$84,"p1")+SUMIFS($AD$4:$AD$84,$J$4:$J$84,"5101",$K$4:$K$84,"p2")+SUMIFS($AD$4:$AD$84,$J$4:$J$84,"5101",$K$4:$K$84,"p3")+SUMIFS($AD$4:$AD$84,$J$4:$J$84,"5101",$K$4:$K$84,"p4")+SUMIFS($AD$4:$AD$84,$J$4:$J$84,"5101",$K$4:$K$84,"p5")+SUMIFS($AD$4:$AD$84,$J$4:$J$84,"5102",$K$4:$K$84,"p1")+SUMIFS($AD$4:$AD$84,$J$4:$J$84,"5102",$K$4:$K$84,"p2")+SUMIFS($AD$4:$AD$84,$J$4:$J$84,"5102",$K$4:$K$84,"p3")+SUMIFS($AD$4:$AD$84,$J$4:$J$84,"5102",$K$4:$K$84,"p4")+SUMIFS($AD$4:$AD$84,$J$4:$J$84,"5102",$K$4:$K$84,"p5"))/1000</f>
        <v>0.44875528192510605</v>
      </c>
      <c r="M94">
        <f>(SUMIFS($AD$4:$AD$84,$J$4:$J$84,"110",$K$4:$K$84,"p6")+SUMIFS($AD$4:$AD$84,$J$4:$J$84,"110",$K$4:$K$84,"p7")+SUMIFS($AD$4:$AD$84,$J$4:$J$84,"110",$K$4:$K$84,"p8")+SUMIFS($AD$4:$AD$84,$J$4:$J$84,"110",$K$4:$K$84,"p9")+SUMIFS($AD$4:$AD$84,$J$4:$J$84,"110",$K$4:$K$84,"p10")+SUMIFS($AD$4:$AD$84,$J$4:$J$84,"120",$K$4:$K$84,"p6")+SUMIFS($AD$4:$AD$84,$J$4:$J$84,"120",$K$4:$K$84,"p7")+SUMIFS($AD$4:$AD$84,$J$4:$J$84,"120",$K$4:$K$84,"p8")+SUMIFS($AD$4:$AD$84,$J$4:$J$84,"120",$K$4:$K$84,"p9")+SUMIFS($AD$4:$AD$84,$J$4:$J$84,"120",$K$4:$K$84,"p10")+SUMIFS($AD$4:$AD$84,$J$4:$J$84,"130",$K$4:$K$84,"p6")+SUMIFS($AD$4:$AD$84,$J$4:$J$84,"130",$K$4:$K$84,"p7")+SUMIFS($AD$4:$AD$84,$J$4:$J$84,"130",$K$4:$K$84,"p8")+SUMIFS($AD$4:$AD$84,$J$4:$J$84,"130",$K$4:$K$84,"p9")+SUMIFS($AD$4:$AD$84,$J$4:$J$84,"130",$K$4:$K$84,"p10")+SUMIFS($AD$4:$AD$84,$J$4:$J$84,"5101",$K$4:$K$84,"p6")+SUMIFS($AD$4:$AD$84,$J$4:$J$84,"5101",$K$4:$K$84,"p7")+SUMIFS($AD$4:$AD$84,$J$4:$J$84,"5101",$K$4:$K$84,"p8")+SUMIFS($AD$4:$AD$84,$J$4:$J$84,"5101",$K$4:$K$84,"p9")+SUMIFS($AD$4:$AD$84,$J$4:$J$84,"5101",$K$4:$K$84,"p10")+SUMIFS($AD$4:$AD$84,$J$4:$J$84,"5102",$K$4:$K$84,"p6")+SUMIFS($AD$4:$AD$84,$J$4:$J$84,"5102",$K$4:$K$84,"p7")+SUMIFS($AD$4:$AD$84,$J$4:$J$84,"5102",$K$4:$K$84,"p8")+SUMIFS($AD$4:$AD$84,$J$4:$J$84,"5102",$K$4:$K$84,"p9")+SUMIFS($AD$4:$AD$84,$J$4:$J$84,"5102",$K$4:$K$84,"p10"))/1000</f>
        <v>1.7405370700249074</v>
      </c>
      <c r="N94">
        <f>(SUMIFS($AD$4:$AD$84,$J$4:$J$84,"140",$K$4:$K$84,"p1")+SUMIFS($AD$4:$AD$84,$J$4:$J$84,"140",$K$4:$K$84,"p2")+SUMIFS($AD$4:$AD$84,$J$4:$J$84,"140",$K$4:$K$84,"p3")+SUMIFS($AD$4:$AD$84,$J$4:$J$84,"140",$K$4:$K$84,"p4")+SUMIFS($AD$4:$AD$84,$J$4:$J$84,"140",$K$4:$K$84,"p5")+SUMIFS($AD$4:$AD$84,$J$4:$J$84,"150",$K$4:$K$84,"p1")+SUMIFS($AD$4:$AD$84,$J$4:$J$84,"150",$K$4:$K$84,"p2")+SUMIFS($AD$4:$AD$84,$J$4:$J$84,"150",$K$4:$K$84,"p3")+SUMIFS($AD$4:$AD$84,$J$4:$J$84,"150",$K$4:$K$84,"p4")+SUMIFS($AD$4:$AD$84,$J$4:$J$84,"150",$K$4:$K$84,"p5")+SUMIFS($AD$4:$AD$84,$J$4:$J$84,"160",$K$4:$K$84,"p1")+SUMIFS($AD$4:$AD$84,$J$4:$J$84,"160",$K$4:$K$84,"p2")+SUMIFS($AD$4:$AD$84,$J$4:$J$84,"160",$K$4:$K$84,"p3")+SUMIFS($AD$4:$AD$84,$J$4:$J$84,"160",$K$4:$K$84,"p4")+SUMIFS($AD$4:$AD$84,$J$4:$J$84,"160",$K$4:$K$84,"p5")+SUMIFS($AD$4:$AD$84,$J$4:$J$84,"190",$K$4:$K$84,"p1")+SUMIFS($AD$4:$AD$84,$J$4:$J$84,"190",$K$4:$K$84,"p2")+SUMIFS($AD$4:$AD$84,$J$4:$J$84,"190",$K$4:$K$84,"p3")+SUMIFS($AD$4:$AD$84,$J$4:$J$84,"190",$K$4:$K$84,"p4")+SUMIFS($AD$4:$AD$84,$J$4:$J$84,"190",$K$4:$K$84,"p5")+SUMIFS($AD$4:$AD$84,$J$4:$J$84,"0000",$K$4:$K$84,"p1")+SUMIFS($AD$4:$AD$84,$J$4:$J$84,"0000",$K$4:$K$84,"p2")+SUMIFS($AD$4:$AD$84,$J$4:$J$84,"0000",$K$4:$K$84,"p3")+SUMIFS($AD$4:$AD$84,$J$4:$J$84,"0000",$K$4:$K$84,"p4")+SUMIFS($AD$4:$AD$84,$J$4:$J$84,"0000",$K$4:$K$84,"p5"))/1000</f>
        <v>0.27707577394996319</v>
      </c>
      <c r="O94">
        <f>(SUMIFS($AD$4:$AD$84,$J$4:$J$84,"140",$K$4:$K$84,"p6")+SUMIFS($AD$4:$AD$84,$J$4:$J$84,"140",$K$4:$K$84,"p7")+SUMIFS($AD$4:$AD$84,$J$4:$J$84,"140",$K$4:$K$84,"p8")+SUMIFS($AD$4:$AD$84,$J$4:$J$84,"140",$K$4:$K$84,"p9")+SUMIFS($AD$4:$AD$84,$J$4:$J$84,"140",$K$4:$K$84,"p10")+SUMIFS($AD$4:$AD$84,$J$4:$J$84,"150",$K$4:$K$84,"p6")+SUMIFS($AD$4:$AD$84,$J$4:$J$84,"150",$K$4:$K$84,"p7")+SUMIFS($AD$4:$AD$84,$J$4:$J$84,"150",$K$4:$K$84,"p8")+SUMIFS($AD$4:$AD$84,$J$4:$J$84,"150",$K$4:$K$84,"p9")+SUMIFS($AD$4:$AD$84,$J$4:$J$84,"150",$K$4:$K$84,"p10")+SUMIFS($AD$4:$AD$84,$J$4:$J$84,"160",$K$4:$K$84,"p6")+SUMIFS($AD$4:$AD$84,$J$4:$J$84,"160",$K$4:$K$84,"p7")+SUMIFS($AD$4:$AD$84,$J$4:$J$84,"160",$K$4:$K$84,"p8")+SUMIFS($AD$4:$AD$84,$J$4:$J$84,"160",$K$4:$K$84,"p9")+SUMIFS($AD$4:$AD$84,$J$4:$J$84,"160",$K$4:$K$84,"p10")+SUMIFS($AD$4:$AD$84,$J$4:$J$84,"190",$K$4:$K$84,"p6")+SUMIFS($AD$4:$AD$84,$J$4:$J$84,"190",$K$4:$K$84,"p7")+SUMIFS($AD$4:$AD$84,$J$4:$J$84,"190",$K$4:$K$84,"p8")+SUMIFS($AD$4:$AD$84,$J$4:$J$84,"190",$K$4:$K$84,"p9")+SUMIFS($AD$4:$AD$84,$J$4:$J$84,"190",$K$4:$K$84,"p10")+SUMIFS($AD$4:$AD$84,$J$4:$J$84,"0000",$K$4:$K$84,"p6")+SUMIFS($AD$4:$AD$84,$J$4:$J$84,"0000",$K$4:$K$84,"p7")+SUMIFS($AD$4:$AD$84,$J$4:$J$84,"0000",$K$4:$K$84,"p8")+SUMIFS($AD$4:$AD$84,$J$4:$J$84,"0000",$K$4:$K$84,"p9")+SUMIFS($AD$4:$AD$84,$J$4:$J$84,"0000",$K$4:$K$84,"p10"))/1000</f>
        <v>0.38655125169729915</v>
      </c>
      <c r="P94">
        <f>(SUMIFS($AN$4:$AN$84,$J$4:$J$84,"110",$K$4:$K$84,"p1")+SUMIFS($AN$4:$AN$84,$J$4:$J$84,"110",$K$4:$K$84,"p2")+SUMIFS($AN$4:$AN$84,$J$4:$J$84,"110",$K$4:$K$84,"p3")+SUMIFS($AN$4:$AN$84,$J$4:$J$84,"110",$K$4:$K$84,"p4")+SUMIFS($AN$4:$AN$84,$J$4:$J$84,"110",$K$4:$K$84,"p5")+SUMIFS($AN$4:$AN$84,$J$4:$J$84,"120",$K$4:$K$84,"p1")+SUMIFS($AN$4:$AN$84,$J$4:$J$84,"120",$K$4:$K$84,"p2")+SUMIFS($AN$4:$AN$84,$J$4:$J$84,"120",$K$4:$K$84,"p3")+SUMIFS($AN$4:$AN$84,$J$4:$J$84,"120",$K$4:$K$84,"p4")+SUMIFS($AN$4:$AN$84,$J$4:$J$84,"120",$K$4:$K$84,"p5")+SUMIFS($AN$4:$AN$84,$J$4:$J$84,"130",$K$4:$K$84,"p1")+SUMIFS($AN$4:$AN$84,$J$4:$J$84,"130",$K$4:$K$84,"p2")+SUMIFS($AN$4:$AN$84,$J$4:$J$84,"130",$K$4:$K$84,"p3")+SUMIFS($AN$4:$AN$84,$J$4:$J$84,"130",$K$4:$K$84,"p4")+SUMIFS($AN$4:$AN$84,$J$4:$J$84,"130",$K$4:$K$84,"p5")+SUMIFS($AN$4:$AN$84,$J$4:$J$84,"5101",$K$4:$K$84,"p1")+SUMIFS($AN$4:$AN$84,$J$4:$J$84,"5101",$K$4:$K$84,"p2")+SUMIFS($AN$4:$AN$84,$J$4:$J$84,"5101",$K$4:$K$84,"p3")+SUMIFS($AN$4:$AN$84,$J$4:$J$84,"5101",$K$4:$K$84,"p4")+SUMIFS($AN$4:$AN$84,$J$4:$J$84,"5101",$K$4:$K$84,"p5")+SUMIFS($AN$4:$AN$84,$J$4:$J$84,"5102",$K$4:$K$84,"p1")+SUMIFS($AN$4:$AN$84,$J$4:$J$84,"5102",$K$4:$K$84,"p2")+SUMIFS($AN$4:$AN$84,$J$4:$J$84,"5102",$K$4:$K$84,"p3")+SUMIFS($AN$4:$AN$84,$J$4:$J$84,"5102",$K$4:$K$84,"p4")+SUMIFS($AN$4:$AN$84,$J$4:$J$84,"5102",$K$4:$K$84,"p5"))/1000</f>
        <v>0.44875528192510605</v>
      </c>
      <c r="Q94">
        <f>(SUMIFS($AN$4:$AN$84,$J$4:$J$84,"110",$K$4:$K$84,"p6")+SUMIFS($AN$4:$AN$84,$J$4:$J$84,"110",$K$4:$K$84,"p7")+SUMIFS($AN$4:$AN$84,$J$4:$J$84,"110",$K$4:$K$84,"p8")+SUMIFS($AN$4:$AN$84,$J$4:$J$84,"110",$K$4:$K$84,"p9")+SUMIFS($AN$4:$AN$84,$J$4:$J$84,"110",$K$4:$K$84,"p10")+SUMIFS($AN$4:$AN$84,$J$4:$J$84,"120",$K$4:$K$84,"p6")+SUMIFS($AN$4:$AN$84,$J$4:$J$84,"120",$K$4:$K$84,"p7")+SUMIFS($AN$4:$AN$84,$J$4:$J$84,"120",$K$4:$K$84,"p8")+SUMIFS($AN$4:$AN$84,$J$4:$J$84,"120",$K$4:$K$84,"p9")+SUMIFS($AN$4:$AN$84,$J$4:$J$84,"120",$K$4:$K$84,"p10")+SUMIFS($AN$4:$AN$84,$J$4:$J$84,"130",$K$4:$K$84,"p6")+SUMIFS($AN$4:$AN$84,$J$4:$J$84,"130",$K$4:$K$84,"p7")+SUMIFS($AN$4:$AN$84,$J$4:$J$84,"130",$K$4:$K$84,"p8")+SUMIFS($AN$4:$AN$84,$J$4:$J$84,"130",$K$4:$K$84,"p9")+SUMIFS($AN$4:$AN$84,$J$4:$J$84,"130",$K$4:$K$84,"p10")+SUMIFS($AN$4:$AN$84,$J$4:$J$84,"5101",$K$4:$K$84,"p6")+SUMIFS($AN$4:$AN$84,$J$4:$J$84,"5101",$K$4:$K$84,"p7")+SUMIFS($AN$4:$AN$84,$J$4:$J$84,"5101",$K$4:$K$84,"p8")+SUMIFS($AN$4:$AN$84,$J$4:$J$84,"5101",$K$4:$K$84,"p9")+SUMIFS($AN$4:$AN$84,$J$4:$J$84,"5101",$K$4:$K$84,"p10")+SUMIFS($AN$4:$AN$84,$J$4:$J$84,"5102",$K$4:$K$84,"p6")+SUMIFS($AN$4:$AN$84,$J$4:$J$84,"5102",$K$4:$K$84,"p7")+SUMIFS($AN$4:$AN$84,$J$4:$J$84,"5102",$K$4:$K$84,"p8")+SUMIFS($AN$4:$AN$84,$J$4:$J$84,"5102",$K$4:$K$84,"p9")+SUMIFS($AN$4:$AN$84,$J$4:$J$84,"5102",$K$4:$K$84,"p10"))/1000</f>
        <v>1.7405370700249074</v>
      </c>
      <c r="R94">
        <f>(SUMIFS($AN$4:$AN$84,$J$4:$J$84,"140",$K$4:$K$84,"p1")+SUMIFS($AN$4:$AN$84,$J$4:$J$84,"140",$K$4:$K$84,"p2")+SUMIFS($AN$4:$AN$84,$J$4:$J$84,"140",$K$4:$K$84,"p3")+SUMIFS($AN$4:$AN$84,$J$4:$J$84,"140",$K$4:$K$84,"p4")+SUMIFS($AN$4:$AN$84,$J$4:$J$84,"140",$K$4:$K$84,"p5")+SUMIFS($AN$4:$AN$84,$J$4:$J$84,"150",$K$4:$K$84,"p1")+SUMIFS($AN$4:$AN$84,$J$4:$J$84,"150",$K$4:$K$84,"p2")+SUMIFS($AN$4:$AN$84,$J$4:$J$84,"150",$K$4:$K$84,"p3")+SUMIFS($AN$4:$AN$84,$J$4:$J$84,"150",$K$4:$K$84,"p4")+SUMIFS($AN$4:$AN$84,$J$4:$J$84,"150",$K$4:$K$84,"p5")+SUMIFS($AN$4:$AN$84,$J$4:$J$84,"160",$K$4:$K$84,"p1")+SUMIFS($AN$4:$AN$84,$J$4:$J$84,"160",$K$4:$K$84,"p2")+SUMIFS($AN$4:$AN$84,$J$4:$J$84,"160",$K$4:$K$84,"p3")+SUMIFS($AN$4:$AN$84,$J$4:$J$84,"160",$K$4:$K$84,"p4")+SUMIFS($AN$4:$AN$84,$J$4:$J$84,"160",$K$4:$K$84,"p5")+SUMIFS($AN$4:$AN$84,$J$4:$J$84,"190",$K$4:$K$84,"p1")+SUMIFS($AN$4:$AN$84,$J$4:$J$84,"190",$K$4:$K$84,"p2")+SUMIFS($AN$4:$AN$84,$J$4:$J$84,"190",$K$4:$K$84,"p3")+SUMIFS($AN$4:$AN$84,$J$4:$J$84,"190",$K$4:$K$84,"p4")+SUMIFS($AN$4:$AN$84,$J$4:$J$84,"190",$K$4:$K$84,"p5")+SUMIFS($AN$4:$AN$84,$J$4:$J$84,"0000",$K$4:$K$84,"p1")+SUMIFS($AN$4:$AN$84,$J$4:$J$84,"0000",$K$4:$K$84,"p2")+SUMIFS($AN$4:$AN$84,$J$4:$J$84,"0000",$K$4:$K$84,"p3")+SUMIFS($AN$4:$AN$84,$J$4:$J$84,"0000",$K$4:$K$84,"p4")+SUMIFS($AN$4:$AN$84,$J$4:$J$84,"0000",$K$4:$K$84,"p5"))/1000</f>
        <v>0.27707577394996319</v>
      </c>
      <c r="S94">
        <f>(SUMIFS($AN$4:$AN$84,$J$4:$J$84,"140",$K$4:$K$84,"p6")+SUMIFS($AN$4:$AN$84,$J$4:$J$84,"140",$K$4:$K$84,"p7")+SUMIFS($AN$4:$AN$84,$J$4:$J$84,"140",$K$4:$K$84,"p8")+SUMIFS($AN$4:$AN$84,$J$4:$J$84,"140",$K$4:$K$84,"p9")+SUMIFS($AN$4:$AN$84,$J$4:$J$84,"140",$K$4:$K$84,"p10")+SUMIFS($AN$4:$AN$84,$J$4:$J$84,"150",$K$4:$K$84,"p6")+SUMIFS($AN$4:$AN$84,$J$4:$J$84,"150",$K$4:$K$84,"p7")+SUMIFS($AN$4:$AN$84,$J$4:$J$84,"150",$K$4:$K$84,"p8")+SUMIFS($AN$4:$AN$84,$J$4:$J$84,"150",$K$4:$K$84,"p9")+SUMIFS($AN$4:$AN$84,$J$4:$J$84,"150",$K$4:$K$84,"p10")+SUMIFS($AN$4:$AN$84,$J$4:$J$84,"160",$K$4:$K$84,"p6")+SUMIFS($AN$4:$AN$84,$J$4:$J$84,"160",$K$4:$K$84,"p7")+SUMIFS($AN$4:$AN$84,$J$4:$J$84,"160",$K$4:$K$84,"p8")+SUMIFS($AN$4:$AN$84,$J$4:$J$84,"160",$K$4:$K$84,"p9")+SUMIFS($AN$4:$AN$84,$J$4:$J$84,"160",$K$4:$K$84,"p10")+SUMIFS($AN$4:$AN$84,$J$4:$J$84,"190",$K$4:$K$84,"p6")+SUMIFS($AN$4:$AN$84,$J$4:$J$84,"190",$K$4:$K$84,"p7")+SUMIFS($AN$4:$AN$84,$J$4:$J$84,"190",$K$4:$K$84,"p8")+SUMIFS($AN$4:$AN$84,$J$4:$J$84,"190",$K$4:$K$84,"p9")+SUMIFS($AN$4:$AN$84,$J$4:$J$84,"190",$K$4:$K$84,"p10")+SUMIFS($AN$4:$AN$84,$J$4:$J$84,"0000",$K$4:$K$84,"p6")+SUMIFS($AN$4:$AN$84,$J$4:$J$84,"0000",$K$4:$K$84,"p7")+SUMIFS($AN$4:$AN$84,$J$4:$J$84,"0000",$K$4:$K$84,"p8")+SUMIFS($AN$4:$AN$84,$J$4:$J$84,"0000",$K$4:$K$84,"p9")+SUMIFS($AN$4:$AN$84,$J$4:$J$84,"0000",$K$4:$K$84,"p10"))/1000</f>
        <v>0.38655125169729915</v>
      </c>
      <c r="T94">
        <f>(SUMIFS($AX$4:$AX$84,$J$4:$J$84,"110",$K$4:$K$84,"p1")+SUMIFS($AX$4:$AX$84,$J$4:$J$84,"110",$K$4:$K$84,"p2")+SUMIFS($AX$4:$AX$84,$J$4:$J$84,"110",$K$4:$K$84,"p3")+SUMIFS($AX$4:$AX$84,$J$4:$J$84,"110",$K$4:$K$84,"p4")+SUMIFS($AX$4:$AX$84,$J$4:$J$84,"110",$K$4:$K$84,"p5")+SUMIFS($AX$4:$AX$84,$J$4:$J$84,"120",$K$4:$K$84,"p1")+SUMIFS($AX$4:$AX$84,$J$4:$J$84,"120",$K$4:$K$84,"p2")+SUMIFS($AX$4:$AX$84,$J$4:$J$84,"120",$K$4:$K$84,"p3")+SUMIFS($AX$4:$AX$84,$J$4:$J$84,"120",$K$4:$K$84,"p4")+SUMIFS($AX$4:$AX$84,$J$4:$J$84,"120",$K$4:$K$84,"p5")+SUMIFS($AX$4:$AX$84,$J$4:$J$84,"130",$K$4:$K$84,"p1")+SUMIFS($AX$4:$AX$84,$J$4:$J$84,"130",$K$4:$K$84,"p2")+SUMIFS($AX$4:$AX$84,$J$4:$J$84,"130",$K$4:$K$84,"p3")+SUMIFS($AX$4:$AX$84,$J$4:$J$84,"130",$K$4:$K$84,"p4")+SUMIFS($AX$4:$AX$84,$J$4:$J$84,"130",$K$4:$K$84,"p5")+SUMIFS($AX$4:$AX$84,$J$4:$J$84,"5101",$K$4:$K$84,"p1")+SUMIFS($AX$4:$AX$84,$J$4:$J$84,"5101",$K$4:$K$84,"p2")+SUMIFS($AX$4:$AX$84,$J$4:$J$84,"5101",$K$4:$K$84,"p3")+SUMIFS($AX$4:$AX$84,$J$4:$J$84,"5101",$K$4:$K$84,"p4")+SUMIFS($AX$4:$AX$84,$J$4:$J$84,"5101",$K$4:$K$84,"p5")+SUMIFS($AX$4:$AX$84,$J$4:$J$84,"5102",$K$4:$K$84,"p1")+SUMIFS($AX$4:$AX$84,$J$4:$J$84,"5102",$K$4:$K$84,"p2")+SUMIFS($AX$4:$AX$84,$J$4:$J$84,"5102",$K$4:$K$84,"p3")+SUMIFS($AX$4:$AX$84,$J$4:$J$84,"5102",$K$4:$K$84,"p4")+SUMIFS($AX$4:$AX$84,$J$4:$J$84,"5102",$K$4:$K$84,"p5"))/1000</f>
        <v>0.44875528192510605</v>
      </c>
      <c r="U94">
        <f>(SUMIFS($AX$4:$AX$84,$J$4:$J$84,"110",$K$4:$K$84,"p6")+SUMIFS($AX$4:$AX$84,$J$4:$J$84,"110",$K$4:$K$84,"p7")+SUMIFS($AX$4:$AX$84,$J$4:$J$84,"110",$K$4:$K$84,"p8")+SUMIFS($AX$4:$AX$84,$J$4:$J$84,"110",$K$4:$K$84,"p9")+SUMIFS($AX$4:$AX$84,$J$4:$J$84,"110",$K$4:$K$84,"p10")+SUMIFS($AX$4:$AX$84,$J$4:$J$84,"120",$K$4:$K$84,"p6")+SUMIFS($AX$4:$AX$84,$J$4:$J$84,"120",$K$4:$K$84,"p7")+SUMIFS($AX$4:$AX$84,$J$4:$J$84,"120",$K$4:$K$84,"p8")+SUMIFS($AX$4:$AX$84,$J$4:$J$84,"120",$K$4:$K$84,"p9")+SUMIFS($AX$4:$AX$84,$J$4:$J$84,"120",$K$4:$K$84,"p10")+SUMIFS($AX$4:$AX$84,$J$4:$J$84,"130",$K$4:$K$84,"p6")+SUMIFS($AX$4:$AX$84,$J$4:$J$84,"130",$K$4:$K$84,"p7")+SUMIFS($AX$4:$AX$84,$J$4:$J$84,"130",$K$4:$K$84,"p8")+SUMIFS($AX$4:$AX$84,$J$4:$J$84,"130",$K$4:$K$84,"p9")+SUMIFS($AX$4:$AX$84,$J$4:$J$84,"130",$K$4:$K$84,"p10")+SUMIFS($AX$4:$AX$84,$J$4:$J$84,"5101",$K$4:$K$84,"p6")+SUMIFS($AX$4:$AX$84,$J$4:$J$84,"5101",$K$4:$K$84,"p7")+SUMIFS($AX$4:$AX$84,$J$4:$J$84,"5101",$K$4:$K$84,"p8")+SUMIFS($AX$4:$AX$84,$J$4:$J$84,"5101",$K$4:$K$84,"p9")+SUMIFS($AX$4:$AX$84,$J$4:$J$84,"5101",$K$4:$K$84,"p10")+SUMIFS($AX$4:$AX$84,$J$4:$J$84,"5102",$K$4:$K$84,"p6")+SUMIFS($AX$4:$AX$84,$J$4:$J$84,"5102",$K$4:$K$84,"p7")+SUMIFS($AX$4:$AX$84,$J$4:$J$84,"5102",$K$4:$K$84,"p8")+SUMIFS($AX$4:$AX$84,$J$4:$J$84,"5102",$K$4:$K$84,"p9")+SUMIFS($AX$4:$AX$84,$J$4:$J$84,"5102",$K$4:$K$84,"p10"))/1000</f>
        <v>1.7405370700249074</v>
      </c>
      <c r="V94">
        <f>(SUMIFS($AX$4:$AX$84,$J$4:$J$84,"140",$K$4:$K$84,"p1")+SUMIFS($AX$4:$AX$84,$J$4:$J$84,"140",$K$4:$K$84,"p2")+SUMIFS($AX$4:$AX$84,$J$4:$J$84,"140",$K$4:$K$84,"p3")+SUMIFS($AX$4:$AX$84,$J$4:$J$84,"140",$K$4:$K$84,"p4")+SUMIFS($AX$4:$AX$84,$J$4:$J$84,"140",$K$4:$K$84,"p5")+SUMIFS($AX$4:$AX$84,$J$4:$J$84,"150",$K$4:$K$84,"p1")+SUMIFS($AX$4:$AX$84,$J$4:$J$84,"150",$K$4:$K$84,"p2")+SUMIFS($AX$4:$AX$84,$J$4:$J$84,"150",$K$4:$K$84,"p3")+SUMIFS($AX$4:$AX$84,$J$4:$J$84,"150",$K$4:$K$84,"p4")+SUMIFS($AX$4:$AX$84,$J$4:$J$84,"150",$K$4:$K$84,"p5")+SUMIFS($AX$4:$AX$84,$J$4:$J$84,"160",$K$4:$K$84,"p1")+SUMIFS($AX$4:$AX$84,$J$4:$J$84,"160",$K$4:$K$84,"p2")+SUMIFS($AX$4:$AX$84,$J$4:$J$84,"160",$K$4:$K$84,"p3")+SUMIFS($AX$4:$AX$84,$J$4:$J$84,"160",$K$4:$K$84,"p4")+SUMIFS($AX$4:$AX$84,$J$4:$J$84,"160",$K$4:$K$84,"p5")+SUMIFS($AX$4:$AX$84,$J$4:$J$84,"190",$K$4:$K$84,"p1")+SUMIFS($AX$4:$AX$84,$J$4:$J$84,"190",$K$4:$K$84,"p2")+SUMIFS($AX$4:$AX$84,$J$4:$J$84,"190",$K$4:$K$84,"p3")+SUMIFS($AX$4:$AX$84,$J$4:$J$84,"190",$K$4:$K$84,"p4")+SUMIFS($AX$4:$AX$84,$J$4:$J$84,"190",$K$4:$K$84,"p5")+SUMIFS($AX$4:$AX$84,$J$4:$J$84,"0000",$K$4:$K$84,"p1")+SUMIFS($AX$4:$AX$84,$J$4:$J$84,"0000",$K$4:$K$84,"p2")+SUMIFS($AX$4:$AX$84,$J$4:$J$84,"0000",$K$4:$K$84,"p3")+SUMIFS($AX$4:$AX$84,$J$4:$J$84,"0000",$K$4:$K$84,"p4")+SUMIFS($AX$4:$AX$84,$J$4:$J$84,"0000",$K$4:$K$84,"p5"))/1000</f>
        <v>0.27707577394996319</v>
      </c>
      <c r="W94">
        <f>(SUMIFS($AX$4:$AX$84,$J$4:$J$84,"140",$K$4:$K$84,"p6")+SUMIFS($AX$4:$AX$84,$J$4:$J$84,"140",$K$4:$K$84,"p7")+SUMIFS($AX$4:$AX$84,$J$4:$J$84,"140",$K$4:$K$84,"p8")+SUMIFS($AX$4:$AX$84,$J$4:$J$84,"140",$K$4:$K$84,"p9")+SUMIFS($AX$4:$AX$84,$J$4:$J$84,"140",$K$4:$K$84,"p10")+SUMIFS($AX$4:$AX$84,$J$4:$J$84,"150",$K$4:$K$84,"p6")+SUMIFS($AX$4:$AX$84,$J$4:$J$84,"150",$K$4:$K$84,"p7")+SUMIFS($AX$4:$AX$84,$J$4:$J$84,"150",$K$4:$K$84,"p8")+SUMIFS($AX$4:$AX$84,$J$4:$J$84,"150",$K$4:$K$84,"p9")+SUMIFS($AX$4:$AX$84,$J$4:$J$84,"150",$K$4:$K$84,"p10")+SUMIFS($AX$4:$AX$84,$J$4:$J$84,"160",$K$4:$K$84,"p6")+SUMIFS($AX$4:$AX$84,$J$4:$J$84,"160",$K$4:$K$84,"p7")+SUMIFS($AX$4:$AX$84,$J$4:$J$84,"160",$K$4:$K$84,"p8")+SUMIFS($AX$4:$AX$84,$J$4:$J$84,"160",$K$4:$K$84,"p9")+SUMIFS($AX$4:$AX$84,$J$4:$J$84,"160",$K$4:$K$84,"p10")+SUMIFS($AX$4:$AX$84,$J$4:$J$84,"190",$K$4:$K$84,"p6")+SUMIFS($AX$4:$AX$84,$J$4:$J$84,"190",$K$4:$K$84,"p7")+SUMIFS($AX$4:$AX$84,$J$4:$J$84,"190",$K$4:$K$84,"p8")+SUMIFS($AX$4:$AX$84,$J$4:$J$84,"190",$K$4:$K$84,"p9")+SUMIFS($AX$4:$AX$84,$J$4:$J$84,"190",$K$4:$K$84,"p10")+SUMIFS($AX$4:$AX$84,$J$4:$J$84,"0000",$K$4:$K$84,"p6")+SUMIFS($AX$4:$AX$84,$J$4:$J$84,"0000",$K$4:$K$84,"p7")+SUMIFS($AX$4:$AX$84,$J$4:$J$84,"0000",$K$4:$K$84,"p8")+SUMIFS($AX$4:$AX$84,$J$4:$J$84,"0000",$K$4:$K$84,"p9")+SUMIFS($AX$4:$AX$84,$J$4:$J$84,"0000",$K$4:$K$84,"p10"))/1000</f>
        <v>0.38655125169729915</v>
      </c>
      <c r="X94">
        <f>(SUMIFS($BH$4:$BH$84,$J$4:$J$84,"110",$K$4:$K$84,"p1")+SUMIFS($BH$4:$BH$84,$J$4:$J$84,"110",$K$4:$K$84,"p2")+SUMIFS($BH$4:$BH$84,$J$4:$J$84,"110",$K$4:$K$84,"p3")+SUMIFS($BH$4:$BH$84,$J$4:$J$84,"110",$K$4:$K$84,"p4")+SUMIFS($BH$4:$BH$84,$J$4:$J$84,"110",$K$4:$K$84,"p5")+SUMIFS($BH$4:$BH$84,$J$4:$J$84,"120",$K$4:$K$84,"p1")+SUMIFS($BH$4:$BH$84,$J$4:$J$84,"120",$K$4:$K$84,"p2")+SUMIFS($BH$4:$BH$84,$J$4:$J$84,"120",$K$4:$K$84,"p3")+SUMIFS($BH$4:$BH$84,$J$4:$J$84,"120",$K$4:$K$84,"p4")+SUMIFS($BH$4:$BH$84,$J$4:$J$84,"120",$K$4:$K$84,"p5")+SUMIFS($BH$4:$BH$84,$J$4:$J$84,"130",$K$4:$K$84,"p1")+SUMIFS($BH$4:$BH$84,$J$4:$J$84,"130",$K$4:$K$84,"p2")+SUMIFS($BH$4:$BH$84,$J$4:$J$84,"130",$K$4:$K$84,"p3")+SUMIFS($BH$4:$BH$84,$J$4:$J$84,"130",$K$4:$K$84,"p4")+SUMIFS($BH$4:$BH$84,$J$4:$J$84,"130",$K$4:$K$84,"p5")+SUMIFS($BH$4:$BH$84,$J$4:$J$84,"5101",$K$4:$K$84,"p1")+SUMIFS($BH$4:$BH$84,$J$4:$J$84,"5101",$K$4:$K$84,"p2")+SUMIFS($BH$4:$BH$84,$J$4:$J$84,"5101",$K$4:$K$84,"p3")+SUMIFS($BH$4:$BH$84,$J$4:$J$84,"5101",$K$4:$K$84,"p4")+SUMIFS($BH$4:$BH$84,$J$4:$J$84,"5101",$K$4:$K$84,"p5")+SUMIFS($BH$4:$BH$84,$J$4:$J$84,"5102",$K$4:$K$84,"p1")+SUMIFS($BH$4:$BH$84,$J$4:$J$84,"5102",$K$4:$K$84,"p2")+SUMIFS($BH$4:$BH$84,$J$4:$J$84,"5102",$K$4:$K$84,"p3")+SUMIFS($BH$4:$BH$84,$J$4:$J$84,"5102",$K$4:$K$84,"p4")+SUMIFS($BH$4:$BH$84,$J$4:$J$84,"5102",$K$4:$K$84,"p5"))/1000</f>
        <v>0.18672719163567617</v>
      </c>
      <c r="Y94">
        <f>(SUMIFS($BH$4:$BH$84,$J$4:$J$84,"110",$K$4:$K$84,"p6")+SUMIFS($BH$4:$BH$84,$J$4:$J$84,"110",$K$4:$K$84,"p7")+SUMIFS($BH$4:$BH$84,$J$4:$J$84,"110",$K$4:$K$84,"p8")+SUMIFS($BH$4:$BH$84,$J$4:$J$84,"110",$K$4:$K$84,"p9")+SUMIFS($BH$4:$BH$84,$J$4:$J$84,"110",$K$4:$K$84,"p10")+SUMIFS($BH$4:$BH$84,$J$4:$J$84,"120",$K$4:$K$84,"p6")+SUMIFS($BH$4:$BH$84,$J$4:$J$84,"120",$K$4:$K$84,"p7")+SUMIFS($BH$4:$BH$84,$J$4:$J$84,"120",$K$4:$K$84,"p8")+SUMIFS($BH$4:$BH$84,$J$4:$J$84,"120",$K$4:$K$84,"p9")+SUMIFS($BH$4:$BH$84,$J$4:$J$84,"120",$K$4:$K$84,"p10")+SUMIFS($BH$4:$BH$84,$J$4:$J$84,"130",$K$4:$K$84,"p6")+SUMIFS($BH$4:$BH$84,$J$4:$J$84,"130",$K$4:$K$84,"p7")+SUMIFS($BH$4:$BH$84,$J$4:$J$84,"130",$K$4:$K$84,"p8")+SUMIFS($BH$4:$BH$84,$J$4:$J$84,"130",$K$4:$K$84,"p9")+SUMIFS($BH$4:$BH$84,$J$4:$J$84,"130",$K$4:$K$84,"p10")+SUMIFS($BH$4:$BH$84,$J$4:$J$84,"5101",$K$4:$K$84,"p6")+SUMIFS($BH$4:$BH$84,$J$4:$J$84,"5101",$K$4:$K$84,"p7")+SUMIFS($BH$4:$BH$84,$J$4:$J$84,"5101",$K$4:$K$84,"p8")+SUMIFS($BH$4:$BH$84,$J$4:$J$84,"5101",$K$4:$K$84,"p9")+SUMIFS($BH$4:$BH$84,$J$4:$J$84,"5101",$K$4:$K$84,"p10")+SUMIFS($BH$4:$BH$84,$J$4:$J$84,"5102",$K$4:$K$84,"p6")+SUMIFS($BH$4:$BH$84,$J$4:$J$84,"5102",$K$4:$K$84,"p7")+SUMIFS($BH$4:$BH$84,$J$4:$J$84,"5102",$K$4:$K$84,"p8")+SUMIFS($BH$4:$BH$84,$J$4:$J$84,"5102",$K$4:$K$84,"p9")+SUMIFS($BH$4:$BH$84,$J$4:$J$84,"5102",$K$4:$K$84,"p10"))/1000</f>
        <v>1.0046898317501403</v>
      </c>
      <c r="Z94">
        <f>(SUMIFS($BH$4:$BH$84,$J$4:$J$84,"140",$K$4:$K$84,"p1")+SUMIFS($BH$4:$BH$84,$J$4:$J$84,"140",$K$4:$K$84,"p2")+SUMIFS($BH$4:$BH$84,$J$4:$J$84,"140",$K$4:$K$84,"p3")+SUMIFS($BH$4:$BH$84,$J$4:$J$84,"140",$K$4:$K$84,"p4")+SUMIFS($BH$4:$BH$84,$J$4:$J$84,"140",$K$4:$K$84,"p5")+SUMIFS($BH$4:$BH$84,$J$4:$J$84,"150",$K$4:$K$84,"p1")+SUMIFS($BH$4:$BH$84,$J$4:$J$84,"150",$K$4:$K$84,"p2")+SUMIFS($BH$4:$BH$84,$J$4:$J$84,"150",$K$4:$K$84,"p3")+SUMIFS($BH$4:$BH$84,$J$4:$J$84,"150",$K$4:$K$84,"p4")+SUMIFS($BH$4:$BH$84,$J$4:$J$84,"150",$K$4:$K$84,"p5")+SUMIFS($BH$4:$BH$84,$J$4:$J$84,"160",$K$4:$K$84,"p1")+SUMIFS($BH$4:$BH$84,$J$4:$J$84,"160",$K$4:$K$84,"p2")+SUMIFS($BH$4:$BH$84,$J$4:$J$84,"160",$K$4:$K$84,"p3")+SUMIFS($BH$4:$BH$84,$J$4:$J$84,"160",$K$4:$K$84,"p4")+SUMIFS($BH$4:$BH$84,$J$4:$J$84,"160",$K$4:$K$84,"p5")+SUMIFS($BH$4:$BH$84,$J$4:$J$84,"190",$K$4:$K$84,"p1")+SUMIFS($BH$4:$BH$84,$J$4:$J$84,"190",$K$4:$K$84,"p2")+SUMIFS($BH$4:$BH$84,$J$4:$J$84,"190",$K$4:$K$84,"p3")+SUMIFS($BH$4:$BH$84,$J$4:$J$84,"190",$K$4:$K$84,"p4")+SUMIFS($BH$4:$BH$84,$J$4:$J$84,"190",$K$4:$K$84,"p5")+SUMIFS($BH$4:$BH$84,$J$4:$J$84,"0000",$K$4:$K$84,"p1")+SUMIFS($BH$4:$BH$84,$J$4:$J$84,"0000",$K$4:$K$84,"p2")+SUMIFS($BH$4:$BH$84,$J$4:$J$84,"0000",$K$4:$K$84,"p3")+SUMIFS($BH$4:$BH$84,$J$4:$J$84,"0000",$K$4:$K$84,"p4")+SUMIFS($BH$4:$BH$84,$J$4:$J$84,"0000",$K$4:$K$84,"p5"))/1000</f>
        <v>0.13484172780863707</v>
      </c>
      <c r="AA94">
        <f>(SUMIFS($BH$4:$BH$84,$J$4:$J$84,"140",$K$4:$K$84,"p6")+SUMIFS($BH$4:$BH$84,$J$4:$J$84,"140",$K$4:$K$84,"p7")+SUMIFS($BH$4:$BH$84,$J$4:$J$84,"140",$K$4:$K$84,"p8")+SUMIFS($BH$4:$BH$84,$J$4:$J$84,"140",$K$4:$K$84,"p9")+SUMIFS($BH$4:$BH$84,$J$4:$J$84,"140",$K$4:$K$84,"p10")+SUMIFS($BH$4:$BH$84,$J$4:$J$84,"150",$K$4:$K$84,"p6")+SUMIFS($BH$4:$BH$84,$J$4:$J$84,"150",$K$4:$K$84,"p7")+SUMIFS($BH$4:$BH$84,$J$4:$J$84,"150",$K$4:$K$84,"p8")+SUMIFS($BH$4:$BH$84,$J$4:$J$84,"150",$K$4:$K$84,"p9")+SUMIFS($BH$4:$BH$84,$J$4:$J$84,"150",$K$4:$K$84,"p10")+SUMIFS($BH$4:$BH$84,$J$4:$J$84,"160",$K$4:$K$84,"p6")+SUMIFS($BH$4:$BH$84,$J$4:$J$84,"160",$K$4:$K$84,"p7")+SUMIFS($BH$4:$BH$84,$J$4:$J$84,"160",$K$4:$K$84,"p8")+SUMIFS($BH$4:$BH$84,$J$4:$J$84,"160",$K$4:$K$84,"p9")+SUMIFS($BH$4:$BH$84,$J$4:$J$84,"160",$K$4:$K$84,"p10")+SUMIFS($BH$4:$BH$84,$J$4:$J$84,"190",$K$4:$K$84,"p6")+SUMIFS($BH$4:$BH$84,$J$4:$J$84,"190",$K$4:$K$84,"p7")+SUMIFS($BH$4:$BH$84,$J$4:$J$84,"190",$K$4:$K$84,"p8")+SUMIFS($BH$4:$BH$84,$J$4:$J$84,"190",$K$4:$K$84,"p9")+SUMIFS($BH$4:$BH$84,$J$4:$J$84,"190",$K$4:$K$84,"p10")+SUMIFS($BH$4:$BH$84,$J$4:$J$84,"0000",$K$4:$K$84,"p6")+SUMIFS($BH$4:$BH$84,$J$4:$J$84,"0000",$K$4:$K$84,"p7")+SUMIFS($BH$4:$BH$84,$J$4:$J$84,"0000",$K$4:$K$84,"p8")+SUMIFS($BH$4:$BH$84,$J$4:$J$84,"0000",$K$4:$K$84,"p9")+SUMIFS($BH$4:$BH$84,$J$4:$J$84,"0000",$K$4:$K$84,"p10"))/1000</f>
        <v>0.24570353283478996</v>
      </c>
      <c r="AB94">
        <f>(SUMIFS($BR$4:$BR$84,$J$4:$J$84,"110",$K$4:$K$84,"p1")+SUMIFS($BR$4:$BR$84,$J$4:$J$84,"110",$K$4:$K$84,"p2")+SUMIFS($BR$4:$BR$84,$J$4:$J$84,"110",$K$4:$K$84,"p3")+SUMIFS($BR$4:$BR$84,$J$4:$J$84,"110",$K$4:$K$84,"p4")+SUMIFS($BR$4:$BR$84,$J$4:$J$84,"110",$K$4:$K$84,"p5")+SUMIFS($BR$4:$BR$84,$J$4:$J$84,"120",$K$4:$K$84,"p1")+SUMIFS($BR$4:$BR$84,$J$4:$J$84,"120",$K$4:$K$84,"p2")+SUMIFS($BR$4:$BR$84,$J$4:$J$84,"120",$K$4:$K$84,"p3")+SUMIFS($BR$4:$BR$84,$J$4:$J$84,"120",$K$4:$K$84,"p4")+SUMIFS($BR$4:$BR$84,$J$4:$J$84,"120",$K$4:$K$84,"p5")+SUMIFS($BR$4:$BR$84,$J$4:$J$84,"130",$K$4:$K$84,"p1")+SUMIFS($BR$4:$BR$84,$J$4:$J$84,"130",$K$4:$K$84,"p2")+SUMIFS($BR$4:$BR$84,$J$4:$J$84,"130",$K$4:$K$84,"p3")+SUMIFS($BR$4:$BR$84,$J$4:$J$84,"130",$K$4:$K$84,"p4")+SUMIFS($BR$4:$BR$84,$J$4:$J$84,"130",$K$4:$K$84,"p5")+SUMIFS($BR$4:$BR$84,$J$4:$J$84,"5101",$K$4:$K$84,"p1")+SUMIFS($BR$4:$BR$84,$J$4:$J$84,"5101",$K$4:$K$84,"p2")+SUMIFS($BR$4:$BR$84,$J$4:$J$84,"5101",$K$4:$K$84,"p3")+SUMIFS($BR$4:$BR$84,$J$4:$J$84,"5101",$K$4:$K$84,"p4")+SUMIFS($BR$4:$BR$84,$J$4:$J$84,"5101",$K$4:$K$84,"p5")+SUMIFS($BR$4:$BR$84,$J$4:$J$84,"5102",$K$4:$K$84,"p1")+SUMIFS($BR$4:$BR$84,$J$4:$J$84,"5102",$K$4:$K$84,"p2")+SUMIFS($BR$4:$BR$84,$J$4:$J$84,"5102",$K$4:$K$84,"p3")+SUMIFS($BR$4:$BR$84,$J$4:$J$84,"5102",$K$4:$K$84,"p4")+SUMIFS($BR$4:$BR$84,$J$4:$J$84,"5102",$K$4:$K$84,"p5"))/1000</f>
        <v>0.18672719163567617</v>
      </c>
      <c r="AC94">
        <f>(SUMIFS($BR$4:$BR$84,$J$4:$J$84,"110",$K$4:$K$84,"p6")+SUMIFS($BR$4:$BR$84,$J$4:$J$84,"110",$K$4:$K$84,"p7")+SUMIFS($BR$4:$BR$84,$J$4:$J$84,"110",$K$4:$K$84,"p8")+SUMIFS($BR$4:$BR$84,$J$4:$J$84,"110",$K$4:$K$84,"p9")+SUMIFS($BR$4:$BR$84,$J$4:$J$84,"110",$K$4:$K$84,"p10")+SUMIFS($BR$4:$BR$84,$J$4:$J$84,"120",$K$4:$K$84,"p6")+SUMIFS($BR$4:$BR$84,$J$4:$J$84,"120",$K$4:$K$84,"p7")+SUMIFS($BR$4:$BR$84,$J$4:$J$84,"120",$K$4:$K$84,"p8")+SUMIFS($BR$4:$BR$84,$J$4:$J$84,"120",$K$4:$K$84,"p9")+SUMIFS($BR$4:$BR$84,$J$4:$J$84,"120",$K$4:$K$84,"p10")+SUMIFS($BR$4:$BR$84,$J$4:$J$84,"130",$K$4:$K$84,"p6")+SUMIFS($BR$4:$BR$84,$J$4:$J$84,"130",$K$4:$K$84,"p7")+SUMIFS($BR$4:$BR$84,$J$4:$J$84,"130",$K$4:$K$84,"p8")+SUMIFS($BR$4:$BR$84,$J$4:$J$84,"130",$K$4:$K$84,"p9")+SUMIFS($BR$4:$BR$84,$J$4:$J$84,"130",$K$4:$K$84,"p10")+SUMIFS($BR$4:$BR$84,$J$4:$J$84,"5101",$K$4:$K$84,"p6")+SUMIFS($BR$4:$BR$84,$J$4:$J$84,"5101",$K$4:$K$84,"p7")+SUMIFS($BR$4:$BR$84,$J$4:$J$84,"5101",$K$4:$K$84,"p8")+SUMIFS($BR$4:$BR$84,$J$4:$J$84,"5101",$K$4:$K$84,"p9")+SUMIFS($BR$4:$BR$84,$J$4:$J$84,"5101",$K$4:$K$84,"p10")+SUMIFS($BR$4:$BR$84,$J$4:$J$84,"5102",$K$4:$K$84,"p6")+SUMIFS($BR$4:$BR$84,$J$4:$J$84,"5102",$K$4:$K$84,"p7")+SUMIFS($BR$4:$BR$84,$J$4:$J$84,"5102",$K$4:$K$84,"p8")+SUMIFS($BR$4:$BR$84,$J$4:$J$84,"5102",$K$4:$K$84,"p9")+SUMIFS($BR$4:$BR$84,$J$4:$J$84,"5102",$K$4:$K$84,"p10"))/1000</f>
        <v>1.0046898317501403</v>
      </c>
      <c r="AD94">
        <f>(SUMIFS($BR$4:$BR$84,$J$4:$J$84,"140",$K$4:$K$84,"p1")+SUMIFS($BR$4:$BR$84,$J$4:$J$84,"140",$K$4:$K$84,"p2")+SUMIFS($BR$4:$BR$84,$J$4:$J$84,"140",$K$4:$K$84,"p3")+SUMIFS($BR$4:$BR$84,$J$4:$J$84,"140",$K$4:$K$84,"p4")+SUMIFS($BR$4:$BR$84,$J$4:$J$84,"140",$K$4:$K$84,"p5")+SUMIFS($BR$4:$BR$84,$J$4:$J$84,"150",$K$4:$K$84,"p1")+SUMIFS($BR$4:$BR$84,$J$4:$J$84,"150",$K$4:$K$84,"p2")+SUMIFS($BR$4:$BR$84,$J$4:$J$84,"150",$K$4:$K$84,"p3")+SUMIFS($BR$4:$BR$84,$J$4:$J$84,"150",$K$4:$K$84,"p4")+SUMIFS($BR$4:$BR$84,$J$4:$J$84,"150",$K$4:$K$84,"p5")+SUMIFS($BR$4:$BR$84,$J$4:$J$84,"160",$K$4:$K$84,"p1")+SUMIFS($BR$4:$BR$84,$J$4:$J$84,"160",$K$4:$K$84,"p2")+SUMIFS($BR$4:$BR$84,$J$4:$J$84,"160",$K$4:$K$84,"p3")+SUMIFS($BR$4:$BR$84,$J$4:$J$84,"160",$K$4:$K$84,"p4")+SUMIFS($BR$4:$BR$84,$J$4:$J$84,"160",$K$4:$K$84,"p5")+SUMIFS($BR$4:$BR$84,$J$4:$J$84,"190",$K$4:$K$84,"p1")+SUMIFS($BR$4:$BR$84,$J$4:$J$84,"190",$K$4:$K$84,"p2")+SUMIFS($BR$4:$BR$84,$J$4:$J$84,"190",$K$4:$K$84,"p3")+SUMIFS($BR$4:$BR$84,$J$4:$J$84,"190",$K$4:$K$84,"p4")+SUMIFS($BR$4:$BR$84,$J$4:$J$84,"190",$K$4:$K$84,"p5")+SUMIFS($BR$4:$BR$84,$J$4:$J$84,"0000",$K$4:$K$84,"p1")+SUMIFS($BR$4:$BR$84,$J$4:$J$84,"0000",$K$4:$K$84,"p2")+SUMIFS($BR$4:$BR$84,$J$4:$J$84,"0000",$K$4:$K$84,"p3")+SUMIFS($BR$4:$BR$84,$J$4:$J$84,"0000",$K$4:$K$84,"p4")+SUMIFS($BR$4:$BR$84,$J$4:$J$84,"0000",$K$4:$K$84,"p5"))/1000</f>
        <v>0.13484172780863707</v>
      </c>
      <c r="AE94">
        <f>(SUMIFS($BR$4:$BR$84,$J$4:$J$84,"140",$K$4:$K$84,"p6")+SUMIFS($BR$4:$BR$84,$J$4:$J$84,"140",$K$4:$K$84,"p7")+SUMIFS($BR$4:$BR$84,$J$4:$J$84,"140",$K$4:$K$84,"p8")+SUMIFS($BR$4:$BR$84,$J$4:$J$84,"140",$K$4:$K$84,"p9")+SUMIFS($BR$4:$BR$84,$J$4:$J$84,"140",$K$4:$K$84,"p10")+SUMIFS($BR$4:$BR$84,$J$4:$J$84,"150",$K$4:$K$84,"p6")+SUMIFS($BR$4:$BR$84,$J$4:$J$84,"150",$K$4:$K$84,"p7")+SUMIFS($BR$4:$BR$84,$J$4:$J$84,"150",$K$4:$K$84,"p8")+SUMIFS($BR$4:$BR$84,$J$4:$J$84,"150",$K$4:$K$84,"p9")+SUMIFS($BR$4:$BR$84,$J$4:$J$84,"150",$K$4:$K$84,"p10")+SUMIFS($BR$4:$BR$84,$J$4:$J$84,"160",$K$4:$K$84,"p6")+SUMIFS($BR$4:$BR$84,$J$4:$J$84,"160",$K$4:$K$84,"p7")+SUMIFS($BR$4:$BR$84,$J$4:$J$84,"160",$K$4:$K$84,"p8")+SUMIFS($BR$4:$BR$84,$J$4:$J$84,"160",$K$4:$K$84,"p9")+SUMIFS($BR$4:$BR$84,$J$4:$J$84,"160",$K$4:$K$84,"p10")+SUMIFS($BR$4:$BR$84,$J$4:$J$84,"190",$K$4:$K$84,"p6")+SUMIFS($BR$4:$BR$84,$J$4:$J$84,"190",$K$4:$K$84,"p7")+SUMIFS($BR$4:$BR$84,$J$4:$J$84,"190",$K$4:$K$84,"p8")+SUMIFS($BR$4:$BR$84,$J$4:$J$84,"190",$K$4:$K$84,"p9")+SUMIFS($BR$4:$BR$84,$J$4:$J$84,"190",$K$4:$K$84,"p10")+SUMIFS($BR$4:$BR$84,$J$4:$J$84,"0000",$K$4:$K$84,"p6")+SUMIFS($BR$4:$BR$84,$J$4:$J$84,"0000",$K$4:$K$84,"p7")+SUMIFS($BR$4:$BR$84,$J$4:$J$84,"0000",$K$4:$K$84,"p8")+SUMIFS($BR$4:$BR$84,$J$4:$J$84,"0000",$K$4:$K$84,"p9")+SUMIFS($BR$4:$BR$84,$J$4:$J$84,"0000",$K$4:$K$84,"p10"))/1000</f>
        <v>0.24570353283478996</v>
      </c>
      <c r="AF94">
        <f>(SUMIFS($CB$4:$CB$84,$J$4:$J$84,"110",$K$4:$K$84,"p1")+SUMIFS($CB$4:$CB$84,$J$4:$J$84,"110",$K$4:$K$84,"p2")+SUMIFS($CB$4:$CB$84,$J$4:$J$84,"110",$K$4:$K$84,"p3")+SUMIFS($CB$4:$CB$84,$J$4:$J$84,"110",$K$4:$K$84,"p4")+SUMIFS($CB$4:$CB$84,$J$4:$J$84,"110",$K$4:$K$84,"p5")+SUMIFS($CB$4:$CB$84,$J$4:$J$84,"120",$K$4:$K$84,"p1")+SUMIFS($CB$4:$CB$84,$J$4:$J$84,"120",$K$4:$K$84,"p2")+SUMIFS($CB$4:$CB$84,$J$4:$J$84,"120",$K$4:$K$84,"p3")+SUMIFS($CB$4:$CB$84,$J$4:$J$84,"120",$K$4:$K$84,"p4")+SUMIFS($CB$4:$CB$84,$J$4:$J$84,"120",$K$4:$K$84,"p5")+SUMIFS($CB$4:$CB$84,$J$4:$J$84,"130",$K$4:$K$84,"p1")+SUMIFS($CB$4:$CB$84,$J$4:$J$84,"130",$K$4:$K$84,"p2")+SUMIFS($CB$4:$CB$84,$J$4:$J$84,"130",$K$4:$K$84,"p3")+SUMIFS($CB$4:$CB$84,$J$4:$J$84,"130",$K$4:$K$84,"p4")+SUMIFS($CB$4:$CB$84,$J$4:$J$84,"130",$K$4:$K$84,"p5")+SUMIFS($CB$4:$CB$84,$J$4:$J$84,"5101",$K$4:$K$84,"p1")+SUMIFS($CB$4:$CB$84,$J$4:$J$84,"5101",$K$4:$K$84,"p2")+SUMIFS($CB$4:$CB$84,$J$4:$J$84,"5101",$K$4:$K$84,"p3")+SUMIFS($CB$4:$CB$84,$J$4:$J$84,"5101",$K$4:$K$84,"p4")+SUMIFS($CB$4:$CB$84,$J$4:$J$84,"5101",$K$4:$K$84,"p5")+SUMIFS($CB$4:$CB$84,$J$4:$J$84,"5102",$K$4:$K$84,"p1")+SUMIFS($CB$4:$CB$84,$J$4:$J$84,"5102",$K$4:$K$84,"p2")+SUMIFS($CB$4:$CB$84,$J$4:$J$84,"5102",$K$4:$K$84,"p3")+SUMIFS($CB$4:$CB$84,$J$4:$J$84,"5102",$K$4:$K$84,"p4")+SUMIFS($CB$4:$CB$84,$J$4:$J$84,"5102",$K$4:$K$84,"p5"))/1000</f>
        <v>0.18672719163567617</v>
      </c>
      <c r="AG94">
        <f>(SUMIFS($CB$4:$CB$84,$J$4:$J$84,"110",$K$4:$K$84,"p6")+SUMIFS($CB$4:$CB$84,$J$4:$J$84,"110",$K$4:$K$84,"p7")+SUMIFS($CB$4:$CB$84,$J$4:$J$84,"110",$K$4:$K$84,"p8")+SUMIFS($CB$4:$CB$84,$J$4:$J$84,"110",$K$4:$K$84,"p9")+SUMIFS($CB$4:$CB$84,$J$4:$J$84,"110",$K$4:$K$84,"p10")+SUMIFS($CB$4:$CB$84,$J$4:$J$84,"120",$K$4:$K$84,"p6")+SUMIFS($CB$4:$CB$84,$J$4:$J$84,"120",$K$4:$K$84,"p7")+SUMIFS($CB$4:$CB$84,$J$4:$J$84,"120",$K$4:$K$84,"p8")+SUMIFS($CB$4:$CB$84,$J$4:$J$84,"120",$K$4:$K$84,"p9")+SUMIFS($CB$4:$CB$84,$J$4:$J$84,"120",$K$4:$K$84,"p10")+SUMIFS($CB$4:$CB$84,$J$4:$J$84,"130",$K$4:$K$84,"p6")+SUMIFS($CB$4:$CB$84,$J$4:$J$84,"130",$K$4:$K$84,"p7")+SUMIFS($CB$4:$CB$84,$J$4:$J$84,"130",$K$4:$K$84,"p8")+SUMIFS($CB$4:$CB$84,$J$4:$J$84,"130",$K$4:$K$84,"p9")+SUMIFS($CB$4:$CB$84,$J$4:$J$84,"130",$K$4:$K$84,"p10")+SUMIFS($CB$4:$CB$84,$J$4:$J$84,"5101",$K$4:$K$84,"p6")+SUMIFS($CB$4:$CB$84,$J$4:$J$84,"5101",$K$4:$K$84,"p7")+SUMIFS($CB$4:$CB$84,$J$4:$J$84,"5101",$K$4:$K$84,"p8")+SUMIFS($CB$4:$CB$84,$J$4:$J$84,"5101",$K$4:$K$84,"p9")+SUMIFS($CB$4:$CB$84,$J$4:$J$84,"5101",$K$4:$K$84,"p10")+SUMIFS($CB$4:$CB$84,$J$4:$J$84,"5102",$K$4:$K$84,"p6")+SUMIFS($CB$4:$CB$84,$J$4:$J$84,"5102",$K$4:$K$84,"p7")+SUMIFS($CB$4:$CB$84,$J$4:$J$84,"5102",$K$4:$K$84,"p8")+SUMIFS($CB$4:$CB$84,$J$4:$J$84,"5102",$K$4:$K$84,"p9")+SUMIFS($CB$4:$CB$84,$J$4:$J$84,"5102",$K$4:$K$84,"p10"))/1000</f>
        <v>1.0046898317501403</v>
      </c>
      <c r="AH94">
        <f>(SUMIFS($CB$4:$CB$84,$J$4:$J$84,"140",$K$4:$K$84,"p1")+SUMIFS($CB$4:$CB$84,$J$4:$J$84,"140",$K$4:$K$84,"p2")+SUMIFS($CB$4:$CB$84,$J$4:$J$84,"140",$K$4:$K$84,"p3")+SUMIFS($CB$4:$CB$84,$J$4:$J$84,"140",$K$4:$K$84,"p4")+SUMIFS($CB$4:$CB$84,$J$4:$J$84,"140",$K$4:$K$84,"p5")+SUMIFS($CB$4:$CB$84,$J$4:$J$84,"150",$K$4:$K$84,"p1")+SUMIFS($CB$4:$CB$84,$J$4:$J$84,"150",$K$4:$K$84,"p2")+SUMIFS($CB$4:$CB$84,$J$4:$J$84,"150",$K$4:$K$84,"p3")+SUMIFS($CB$4:$CB$84,$J$4:$J$84,"150",$K$4:$K$84,"p4")+SUMIFS($CB$4:$CB$84,$J$4:$J$84,"150",$K$4:$K$84,"p5")+SUMIFS($CB$4:$CB$84,$J$4:$J$84,"160",$K$4:$K$84,"p1")+SUMIFS($CB$4:$CB$84,$J$4:$J$84,"160",$K$4:$K$84,"p2")+SUMIFS($CB$4:$CB$84,$J$4:$J$84,"160",$K$4:$K$84,"p3")+SUMIFS($CB$4:$CB$84,$J$4:$J$84,"160",$K$4:$K$84,"p4")+SUMIFS($CB$4:$CB$84,$J$4:$J$84,"160",$K$4:$K$84,"p5")+SUMIFS($CB$4:$CB$84,$J$4:$J$84,"190",$K$4:$K$84,"p1")+SUMIFS($CB$4:$CB$84,$J$4:$J$84,"190",$K$4:$K$84,"p2")+SUMIFS($CB$4:$CB$84,$J$4:$J$84,"190",$K$4:$K$84,"p3")+SUMIFS($CB$4:$CB$84,$J$4:$J$84,"190",$K$4:$K$84,"p4")+SUMIFS($CB$4:$CB$84,$J$4:$J$84,"190",$K$4:$K$84,"p5")+SUMIFS($CB$4:$CB$84,$J$4:$J$84,"0000",$K$4:$K$84,"p1")+SUMIFS($CB$4:$CB$84,$J$4:$J$84,"0000",$K$4:$K$84,"p2")+SUMIFS($CB$4:$CB$84,$J$4:$J$84,"0000",$K$4:$K$84,"p3")+SUMIFS($CB$4:$CB$84,$J$4:$J$84,"0000",$K$4:$K$84,"p4")+SUMIFS($CB$4:$CB$84,$J$4:$J$84,"0000",$K$4:$K$84,"p5"))/1000</f>
        <v>0.13484172780863707</v>
      </c>
      <c r="AI94">
        <f>(SUMIFS($CB$4:$CB$84,$J$4:$J$84,"140",$K$4:$K$84,"p6")+SUMIFS($CB$4:$CB$84,$J$4:$J$84,"140",$K$4:$K$84,"p7")+SUMIFS($CB$4:$CB$84,$J$4:$J$84,"140",$K$4:$K$84,"p8")+SUMIFS($CB$4:$CB$84,$J$4:$J$84,"140",$K$4:$K$84,"p9")+SUMIFS($CB$4:$CB$84,$J$4:$J$84,"140",$K$4:$K$84,"p10")+SUMIFS($CB$4:$CB$84,$J$4:$J$84,"150",$K$4:$K$84,"p6")+SUMIFS($CB$4:$CB$84,$J$4:$J$84,"150",$K$4:$K$84,"p7")+SUMIFS($CB$4:$CB$84,$J$4:$J$84,"150",$K$4:$K$84,"p8")+SUMIFS($CB$4:$CB$84,$J$4:$J$84,"150",$K$4:$K$84,"p9")+SUMIFS($CB$4:$CB$84,$J$4:$J$84,"150",$K$4:$K$84,"p10")+SUMIFS($CB$4:$CB$84,$J$4:$J$84,"160",$K$4:$K$84,"p6")+SUMIFS($CB$4:$CB$84,$J$4:$J$84,"160",$K$4:$K$84,"p7")+SUMIFS($CB$4:$CB$84,$J$4:$J$84,"160",$K$4:$K$84,"p8")+SUMIFS($CB$4:$CB$84,$J$4:$J$84,"160",$K$4:$K$84,"p9")+SUMIFS($CB$4:$CB$84,$J$4:$J$84,"160",$K$4:$K$84,"p10")+SUMIFS($CB$4:$CB$84,$J$4:$J$84,"190",$K$4:$K$84,"p6")+SUMIFS($CB$4:$CB$84,$J$4:$J$84,"190",$K$4:$K$84,"p7")+SUMIFS($CB$4:$CB$84,$J$4:$J$84,"190",$K$4:$K$84,"p8")+SUMIFS($CB$4:$CB$84,$J$4:$J$84,"190",$K$4:$K$84,"p9")+SUMIFS($CB$4:$CB$84,$J$4:$J$84,"190",$K$4:$K$84,"p10")+SUMIFS($CB$4:$CB$84,$J$4:$J$84,"0000",$K$4:$K$84,"p6")+SUMIFS($CB$4:$CB$84,$J$4:$J$84,"0000",$K$4:$K$84,"p7")+SUMIFS($CB$4:$CB$84,$J$4:$J$84,"0000",$K$4:$K$84,"p8")+SUMIFS($CB$4:$CB$84,$J$4:$J$84,"0000",$K$4:$K$84,"p9")+SUMIFS($CB$4:$CB$84,$J$4:$J$84,"0000",$K$4:$K$84,"p10"))/1000</f>
        <v>0.24570353283478996</v>
      </c>
      <c r="AJ94">
        <f>(SUMIFS($CL$4:$CL$84,$J$4:$J$84,"110",$K$4:$K$84,"p1")+SUMIFS($CL$4:$CL$84,$J$4:$J$84,"110",$K$4:$K$84,"p2")+SUMIFS($CL$4:$CL$84,$J$4:$J$84,"110",$K$4:$K$84,"p3")+SUMIFS($CL$4:$CL$84,$J$4:$J$84,"110",$K$4:$K$84,"p4")+SUMIFS($CL$4:$CL$84,$J$4:$J$84,"110",$K$4:$K$84,"p5")+SUMIFS($CL$4:$CL$84,$J$4:$J$84,"120",$K$4:$K$84,"p1")+SUMIFS($CL$4:$CL$84,$J$4:$J$84,"120",$K$4:$K$84,"p2")+SUMIFS($CL$4:$CL$84,$J$4:$J$84,"120",$K$4:$K$84,"p3")+SUMIFS($CL$4:$CL$84,$J$4:$J$84,"120",$K$4:$K$84,"p4")+SUMIFS($CL$4:$CL$84,$J$4:$J$84,"120",$K$4:$K$84,"p5")+SUMIFS($CL$4:$CL$84,$J$4:$J$84,"130",$K$4:$K$84,"p1")+SUMIFS($CL$4:$CL$84,$J$4:$J$84,"130",$K$4:$K$84,"p2")+SUMIFS($CL$4:$CL$84,$J$4:$J$84,"130",$K$4:$K$84,"p3")+SUMIFS($CL$4:$CL$84,$J$4:$J$84,"130",$K$4:$K$84,"p4")+SUMIFS($CL$4:$CL$84,$J$4:$J$84,"130",$K$4:$K$84,"p5")+SUMIFS($CL$4:$CL$84,$J$4:$J$84,"5101",$K$4:$K$84,"p1")+SUMIFS($CL$4:$CL$84,$J$4:$J$84,"5101",$K$4:$K$84,"p2")+SUMIFS($CL$4:$CL$84,$J$4:$J$84,"5101",$K$4:$K$84,"p3")+SUMIFS($CL$4:$CL$84,$J$4:$J$84,"5101",$K$4:$K$84,"p4")+SUMIFS($CL$4:$CL$84,$J$4:$J$84,"5101",$K$4:$K$84,"p5")+SUMIFS($CL$4:$CL$84,$J$4:$J$84,"5102",$K$4:$K$84,"p1")+SUMIFS($CL$4:$CL$84,$J$4:$J$84,"5102",$K$4:$K$84,"p2")+SUMIFS($CL$4:$CL$84,$J$4:$J$84,"5102",$K$4:$K$84,"p3")+SUMIFS($CL$4:$CL$84,$J$4:$J$84,"5102",$K$4:$K$84,"p4")+SUMIFS($CL$4:$CL$84,$J$4:$J$84,"5102",$K$4:$K$84,"p5"))/1000</f>
        <v>0.1120363149814057</v>
      </c>
      <c r="AK94">
        <f>(SUMIFS($CL$4:$CL$84,$J$4:$J$84,"110",$K$4:$K$84,"p6")+SUMIFS($CL$4:$CL$84,$J$4:$J$84,"110",$K$4:$K$84,"p7")+SUMIFS($CL$4:$CL$84,$J$4:$J$84,"110",$K$4:$K$84,"p8")+SUMIFS($CL$4:$CL$84,$J$4:$J$84,"110",$K$4:$K$84,"p9")+SUMIFS($CL$4:$CL$84,$J$4:$J$84,"110",$K$4:$K$84,"p10")+SUMIFS($CL$4:$CL$84,$J$4:$J$84,"120",$K$4:$K$84,"p6")+SUMIFS($CL$4:$CL$84,$J$4:$J$84,"120",$K$4:$K$84,"p7")+SUMIFS($CL$4:$CL$84,$J$4:$J$84,"120",$K$4:$K$84,"p8")+SUMIFS($CL$4:$CL$84,$J$4:$J$84,"120",$K$4:$K$84,"p9")+SUMIFS($CL$4:$CL$84,$J$4:$J$84,"120",$K$4:$K$84,"p10")+SUMIFS($CL$4:$CL$84,$J$4:$J$84,"130",$K$4:$K$84,"p6")+SUMIFS($CL$4:$CL$84,$J$4:$J$84,"130",$K$4:$K$84,"p7")+SUMIFS($CL$4:$CL$84,$J$4:$J$84,"130",$K$4:$K$84,"p8")+SUMIFS($CL$4:$CL$84,$J$4:$J$84,"130",$K$4:$K$84,"p9")+SUMIFS($CL$4:$CL$84,$J$4:$J$84,"130",$K$4:$K$84,"p10")+SUMIFS($CL$4:$CL$84,$J$4:$J$84,"5101",$K$4:$K$84,"p6")+SUMIFS($CL$4:$CL$84,$J$4:$J$84,"5101",$K$4:$K$84,"p7")+SUMIFS($CL$4:$CL$84,$J$4:$J$84,"5101",$K$4:$K$84,"p8")+SUMIFS($CL$4:$CL$84,$J$4:$J$84,"5101",$K$4:$K$84,"p9")+SUMIFS($CL$4:$CL$84,$J$4:$J$84,"5101",$K$4:$K$84,"p10")+SUMIFS($CL$4:$CL$84,$J$4:$J$84,"5102",$K$4:$K$84,"p6")+SUMIFS($CL$4:$CL$84,$J$4:$J$84,"5102",$K$4:$K$84,"p7")+SUMIFS($CL$4:$CL$84,$J$4:$J$84,"5102",$K$4:$K$84,"p8")+SUMIFS($CL$4:$CL$84,$J$4:$J$84,"5102",$K$4:$K$84,"p9")+SUMIFS($CL$4:$CL$84,$J$4:$J$84,"5102",$K$4:$K$84,"p10"))/1000</f>
        <v>0.6028138990500842</v>
      </c>
      <c r="AL94">
        <f>(SUMIFS($CL$4:$CL$84,$J$4:$J$84,"140",$K$4:$K$84,"p1")+SUMIFS($CL$4:$CL$84,$J$4:$J$84,"140",$K$4:$K$84,"p2")+SUMIFS($CL$4:$CL$84,$J$4:$J$84,"140",$K$4:$K$84,"p3")+SUMIFS($CL$4:$CL$84,$J$4:$J$84,"140",$K$4:$K$84,"p4")+SUMIFS($CL$4:$CL$84,$J$4:$J$84,"140",$K$4:$K$84,"p5")+SUMIFS($CL$4:$CL$84,$J$4:$J$84,"150",$K$4:$K$84,"p1")+SUMIFS($CL$4:$CL$84,$J$4:$J$84,"150",$K$4:$K$84,"p2")+SUMIFS($CL$4:$CL$84,$J$4:$J$84,"150",$K$4:$K$84,"p3")+SUMIFS($CL$4:$CL$84,$J$4:$J$84,"150",$K$4:$K$84,"p4")+SUMIFS($CL$4:$CL$84,$J$4:$J$84,"150",$K$4:$K$84,"p5")+SUMIFS($CL$4:$CL$84,$J$4:$J$84,"160",$K$4:$K$84,"p1")+SUMIFS($CL$4:$CL$84,$J$4:$J$84,"160",$K$4:$K$84,"p2")+SUMIFS($CL$4:$CL$84,$J$4:$J$84,"160",$K$4:$K$84,"p3")+SUMIFS($CL$4:$CL$84,$J$4:$J$84,"160",$K$4:$K$84,"p4")+SUMIFS($CL$4:$CL$84,$J$4:$J$84,"160",$K$4:$K$84,"p5")+SUMIFS($CL$4:$CL$84,$J$4:$J$84,"190",$K$4:$K$84,"p1")+SUMIFS($CL$4:$CL$84,$J$4:$J$84,"190",$K$4:$K$84,"p2")+SUMIFS($CL$4:$CL$84,$J$4:$J$84,"190",$K$4:$K$84,"p3")+SUMIFS($CL$4:$CL$84,$J$4:$J$84,"190",$K$4:$K$84,"p4")+SUMIFS($CL$4:$CL$84,$J$4:$J$84,"190",$K$4:$K$84,"p5")+SUMIFS($CL$4:$CL$84,$J$4:$J$84,"0000",$K$4:$K$84,"p1")+SUMIFS($CL$4:$CL$84,$J$4:$J$84,"0000",$K$4:$K$84,"p2")+SUMIFS($CL$4:$CL$84,$J$4:$J$84,"0000",$K$4:$K$84,"p3")+SUMIFS($CL$4:$CL$84,$J$4:$J$84,"0000",$K$4:$K$84,"p4")+SUMIFS($CL$4:$CL$84,$J$4:$J$84,"0000",$K$4:$K$84,"p5"))/1000</f>
        <v>8.090503668518223E-2</v>
      </c>
      <c r="AM94">
        <f>(SUMIFS($CL$4:$CL$84,$J$4:$J$84,"140",$K$4:$K$84,"p6")+SUMIFS($CL$4:$CL$84,$J$4:$J$84,"140",$K$4:$K$84,"p7")+SUMIFS($CL$4:$CL$84,$J$4:$J$84,"140",$K$4:$K$84,"p8")+SUMIFS($CL$4:$CL$84,$J$4:$J$84,"140",$K$4:$K$84,"p9")+SUMIFS($CL$4:$CL$84,$J$4:$J$84,"140",$K$4:$K$84,"p10")+SUMIFS($CL$4:$CL$84,$J$4:$J$84,"150",$K$4:$K$84,"p6")+SUMIFS($CL$4:$CL$84,$J$4:$J$84,"150",$K$4:$K$84,"p7")+SUMIFS($CL$4:$CL$84,$J$4:$J$84,"150",$K$4:$K$84,"p8")+SUMIFS($CL$4:$CL$84,$J$4:$J$84,"150",$K$4:$K$84,"p9")+SUMIFS($CL$4:$CL$84,$J$4:$J$84,"150",$K$4:$K$84,"p10")+SUMIFS($CL$4:$CL$84,$J$4:$J$84,"160",$K$4:$K$84,"p6")+SUMIFS($CL$4:$CL$84,$J$4:$J$84,"160",$K$4:$K$84,"p7")+SUMIFS($CL$4:$CL$84,$J$4:$J$84,"160",$K$4:$K$84,"p8")+SUMIFS($CL$4:$CL$84,$J$4:$J$84,"160",$K$4:$K$84,"p9")+SUMIFS($CL$4:$CL$84,$J$4:$J$84,"160",$K$4:$K$84,"p10")+SUMIFS($CL$4:$CL$84,$J$4:$J$84,"190",$K$4:$K$84,"p6")+SUMIFS($CL$4:$CL$84,$J$4:$J$84,"190",$K$4:$K$84,"p7")+SUMIFS($CL$4:$CL$84,$J$4:$J$84,"190",$K$4:$K$84,"p8")+SUMIFS($CL$4:$CL$84,$J$4:$J$84,"190",$K$4:$K$84,"p9")+SUMIFS($CL$4:$CL$84,$J$4:$J$84,"190",$K$4:$K$84,"p10")+SUMIFS($CL$4:$CL$84,$J$4:$J$84,"0000",$K$4:$K$84,"p6")+SUMIFS($CL$4:$CL$84,$J$4:$J$84,"0000",$K$4:$K$84,"p7")+SUMIFS($CL$4:$CL$84,$J$4:$J$84,"0000",$K$4:$K$84,"p8")+SUMIFS($CL$4:$CL$84,$J$4:$J$84,"0000",$K$4:$K$84,"p9")+SUMIFS($CL$4:$CL$84,$J$4:$J$84,"0000",$K$4:$K$84,"p10"))/1000</f>
        <v>0.14742211970087399</v>
      </c>
      <c r="AN94">
        <f>(SUMIFS($CV$4:$CV$84,$J$4:$J$84,"110",$K$4:$K$84,"p1")+SUMIFS($CV$4:$CV$84,$J$4:$J$84,"110",$K$4:$K$84,"p2")+SUMIFS($CV$4:$CV$84,$J$4:$J$84,"110",$K$4:$K$84,"p3")+SUMIFS($CV$4:$CV$84,$J$4:$J$84,"110",$K$4:$K$84,"p4")+SUMIFS($CV$4:$CV$84,$J$4:$J$84,"110",$K$4:$K$84,"p5")+SUMIFS($CV$4:$CV$84,$J$4:$J$84,"120",$K$4:$K$84,"p1")+SUMIFS($CV$4:$CV$84,$J$4:$J$84,"120",$K$4:$K$84,"p2")+SUMIFS($CV$4:$CV$84,$J$4:$J$84,"120",$K$4:$K$84,"p3")+SUMIFS($CV$4:$CV$84,$J$4:$J$84,"120",$K$4:$K$84,"p4")+SUMIFS($CV$4:$CV$84,$J$4:$J$84,"120",$K$4:$K$84,"p5")+SUMIFS($CV$4:$CV$84,$J$4:$J$84,"130",$K$4:$K$84,"p1")+SUMIFS($CV$4:$CV$84,$J$4:$J$84,"130",$K$4:$K$84,"p2")+SUMIFS($CV$4:$CV$84,$J$4:$J$84,"130",$K$4:$K$84,"p3")+SUMIFS($CV$4:$CV$84,$J$4:$J$84,"130",$K$4:$K$84,"p4")+SUMIFS($CV$4:$CV$84,$J$4:$J$84,"130",$K$4:$K$84,"p5")+SUMIFS($CV$4:$CV$84,$J$4:$J$84,"5101",$K$4:$K$84,"p1")+SUMIFS($CV$4:$CV$84,$J$4:$J$84,"5101",$K$4:$K$84,"p2")+SUMIFS($CV$4:$CV$84,$J$4:$J$84,"5101",$K$4:$K$84,"p3")+SUMIFS($CV$4:$CV$84,$J$4:$J$84,"5101",$K$4:$K$84,"p4")+SUMIFS($CV$4:$CV$84,$J$4:$J$84,"5101",$K$4:$K$84,"p5")+SUMIFS($CV$4:$CV$84,$J$4:$J$84,"5102",$K$4:$K$84,"p1")+SUMIFS($CV$4:$CV$84,$J$4:$J$84,"5102",$K$4:$K$84,"p2")+SUMIFS($CV$4:$CV$84,$J$4:$J$84,"5102",$K$4:$K$84,"p3")+SUMIFS($CV$4:$CV$84,$J$4:$J$84,"5102",$K$4:$K$84,"p4")+SUMIFS($CV$4:$CV$84,$J$4:$J$84,"5102",$K$4:$K$84,"p5"))/1000</f>
        <v>0.1120363149814057</v>
      </c>
      <c r="AO94">
        <f>(SUMIFS($CV$4:$CV$84,$J$4:$J$84,"110",$K$4:$K$84,"p6")+SUMIFS($CV$4:$CV$84,$J$4:$J$84,"110",$K$4:$K$84,"p7")+SUMIFS($CV$4:$CV$84,$J$4:$J$84,"110",$K$4:$K$84,"p8")+SUMIFS($CV$4:$CV$84,$J$4:$J$84,"110",$K$4:$K$84,"p9")+SUMIFS($CV$4:$CV$84,$J$4:$J$84,"110",$K$4:$K$84,"p10")+SUMIFS($CV$4:$CV$84,$J$4:$J$84,"120",$K$4:$K$84,"p6")+SUMIFS($CV$4:$CV$84,$J$4:$J$84,"120",$K$4:$K$84,"p7")+SUMIFS($CV$4:$CV$84,$J$4:$J$84,"120",$K$4:$K$84,"p8")+SUMIFS($CV$4:$CV$84,$J$4:$J$84,"120",$K$4:$K$84,"p9")+SUMIFS($CV$4:$CV$84,$J$4:$J$84,"120",$K$4:$K$84,"p10")+SUMIFS($CV$4:$CV$84,$J$4:$J$84,"130",$K$4:$K$84,"p6")+SUMIFS($CV$4:$CV$84,$J$4:$J$84,"130",$K$4:$K$84,"p7")+SUMIFS($CV$4:$CV$84,$J$4:$J$84,"130",$K$4:$K$84,"p8")+SUMIFS($CV$4:$CV$84,$J$4:$J$84,"130",$K$4:$K$84,"p9")+SUMIFS($CV$4:$CV$84,$J$4:$J$84,"130",$K$4:$K$84,"p10")+SUMIFS($CV$4:$CV$84,$J$4:$J$84,"5101",$K$4:$K$84,"p6")+SUMIFS($CV$4:$CV$84,$J$4:$J$84,"5101",$K$4:$K$84,"p7")+SUMIFS($CV$4:$CV$84,$J$4:$J$84,"5101",$K$4:$K$84,"p8")+SUMIFS($CV$4:$CV$84,$J$4:$J$84,"5101",$K$4:$K$84,"p9")+SUMIFS($CV$4:$CV$84,$J$4:$J$84,"5101",$K$4:$K$84,"p10")+SUMIFS($CV$4:$CV$84,$J$4:$J$84,"5102",$K$4:$K$84,"p6")+SUMIFS($CV$4:$CV$84,$J$4:$J$84,"5102",$K$4:$K$84,"p7")+SUMIFS($CV$4:$CV$84,$J$4:$J$84,"5102",$K$4:$K$84,"p8")+SUMIFS($CV$4:$CV$84,$J$4:$J$84,"5102",$K$4:$K$84,"p9")+SUMIFS($CV$4:$CV$84,$J$4:$J$84,"5102",$K$4:$K$84,"p10"))/1000</f>
        <v>0.6028138990500842</v>
      </c>
      <c r="AP94">
        <f>(SUMIFS($CV$4:$CV$84,$J$4:$J$84,"140",$K$4:$K$84,"p1")+SUMIFS($CV$4:$CV$84,$J$4:$J$84,"140",$K$4:$K$84,"p2")+SUMIFS($CV$4:$CV$84,$J$4:$J$84,"140",$K$4:$K$84,"p3")+SUMIFS($CV$4:$CV$84,$J$4:$J$84,"140",$K$4:$K$84,"p4")+SUMIFS($CV$4:$CV$84,$J$4:$J$84,"140",$K$4:$K$84,"p5")+SUMIFS($CV$4:$CV$84,$J$4:$J$84,"150",$K$4:$K$84,"p1")+SUMIFS($CV$4:$CV$84,$J$4:$J$84,"150",$K$4:$K$84,"p2")+SUMIFS($CV$4:$CV$84,$J$4:$J$84,"150",$K$4:$K$84,"p3")+SUMIFS($CV$4:$CV$84,$J$4:$J$84,"150",$K$4:$K$84,"p4")+SUMIFS($CV$4:$CV$84,$J$4:$J$84,"150",$K$4:$K$84,"p5")+SUMIFS($CV$4:$CV$84,$J$4:$J$84,"160",$K$4:$K$84,"p1")+SUMIFS($CV$4:$CV$84,$J$4:$J$84,"160",$K$4:$K$84,"p2")+SUMIFS($CV$4:$CV$84,$J$4:$J$84,"160",$K$4:$K$84,"p3")+SUMIFS($CV$4:$CV$84,$J$4:$J$84,"160",$K$4:$K$84,"p4")+SUMIFS($CV$4:$CV$84,$J$4:$J$84,"160",$K$4:$K$84,"p5")+SUMIFS($CV$4:$CV$84,$J$4:$J$84,"190",$K$4:$K$84,"p1")+SUMIFS($CV$4:$CV$84,$J$4:$J$84,"190",$K$4:$K$84,"p2")+SUMIFS($CV$4:$CV$84,$J$4:$J$84,"190",$K$4:$K$84,"p3")+SUMIFS($CV$4:$CV$84,$J$4:$J$84,"190",$K$4:$K$84,"p4")+SUMIFS($CV$4:$CV$84,$J$4:$J$84,"190",$K$4:$K$84,"p5")+SUMIFS($CV$4:$CV$84,$J$4:$J$84,"0000",$K$4:$K$84,"p1")+SUMIFS($CV$4:$CV$84,$J$4:$J$84,"0000",$K$4:$K$84,"p2")+SUMIFS($CV$4:$CV$84,$J$4:$J$84,"0000",$K$4:$K$84,"p3")+SUMIFS($CV$4:$CV$84,$J$4:$J$84,"0000",$K$4:$K$84,"p4")+SUMIFS($CV$4:$CV$84,$J$4:$J$84,"0000",$K$4:$K$84,"p5"))/1000</f>
        <v>8.090503668518223E-2</v>
      </c>
      <c r="AQ94">
        <f>(SUMIFS($CV$4:$CV$84,$J$4:$J$84,"140",$K$4:$K$84,"p6")+SUMIFS($CV$4:$CV$84,$J$4:$J$84,"140",$K$4:$K$84,"p7")+SUMIFS($CV$4:$CV$84,$J$4:$J$84,"140",$K$4:$K$84,"p8")+SUMIFS($CV$4:$CV$84,$J$4:$J$84,"140",$K$4:$K$84,"p9")+SUMIFS($CV$4:$CV$84,$J$4:$J$84,"140",$K$4:$K$84,"p10")+SUMIFS($CV$4:$CV$84,$J$4:$J$84,"150",$K$4:$K$84,"p6")+SUMIFS($CV$4:$CV$84,$J$4:$J$84,"150",$K$4:$K$84,"p7")+SUMIFS($CV$4:$CV$84,$J$4:$J$84,"150",$K$4:$K$84,"p8")+SUMIFS($CV$4:$CV$84,$J$4:$J$84,"150",$K$4:$K$84,"p9")+SUMIFS($CV$4:$CV$84,$J$4:$J$84,"150",$K$4:$K$84,"p10")+SUMIFS($CV$4:$CV$84,$J$4:$J$84,"160",$K$4:$K$84,"p6")+SUMIFS($CV$4:$CV$84,$J$4:$J$84,"160",$K$4:$K$84,"p7")+SUMIFS($CV$4:$CV$84,$J$4:$J$84,"160",$K$4:$K$84,"p8")+SUMIFS($CV$4:$CV$84,$J$4:$J$84,"160",$K$4:$K$84,"p9")+SUMIFS($CV$4:$CV$84,$J$4:$J$84,"160",$K$4:$K$84,"p10")+SUMIFS($CV$4:$CV$84,$J$4:$J$84,"190",$K$4:$K$84,"p6")+SUMIFS($CV$4:$CV$84,$J$4:$J$84,"190",$K$4:$K$84,"p7")+SUMIFS($CV$4:$CV$84,$J$4:$J$84,"190",$K$4:$K$84,"p8")+SUMIFS($CV$4:$CV$84,$J$4:$J$84,"190",$K$4:$K$84,"p9")+SUMIFS($CV$4:$CV$84,$J$4:$J$84,"190",$K$4:$K$84,"p10")+SUMIFS($CV$4:$CV$84,$J$4:$J$84,"0000",$K$4:$K$84,"p6")+SUMIFS($CV$4:$CV$84,$J$4:$J$84,"0000",$K$4:$K$84,"p7")+SUMIFS($CV$4:$CV$84,$J$4:$J$84,"0000",$K$4:$K$84,"p8")+SUMIFS($CV$4:$CV$84,$J$4:$J$84,"0000",$K$4:$K$84,"p9")+SUMIFS($CV$4:$CV$84,$J$4:$J$84,"0000",$K$4:$K$84,"p10"))/1000</f>
        <v>0.14742211970087399</v>
      </c>
      <c r="AR94">
        <f>(SUMIFS($DF$4:$DF$84,$J$4:$J$84,"110",$K$4:$K$84,"p1")+SUMIFS($DF$4:$DF$84,$J$4:$J$84,"110",$K$4:$K$84,"p2")+SUMIFS($DF$4:$DF$84,$J$4:$J$84,"110",$K$4:$K$84,"p3")+SUMIFS($DF$4:$DF$84,$J$4:$J$84,"110",$K$4:$K$84,"p4")+SUMIFS($DF$4:$DF$84,$J$4:$J$84,"110",$K$4:$K$84,"p5")+SUMIFS($DF$4:$DF$84,$J$4:$J$84,"120",$K$4:$K$84,"p1")+SUMIFS($DF$4:$DF$84,$J$4:$J$84,"120",$K$4:$K$84,"p2")+SUMIFS($DF$4:$DF$84,$J$4:$J$84,"120",$K$4:$K$84,"p3")+SUMIFS($DF$4:$DF$84,$J$4:$J$84,"120",$K$4:$K$84,"p4")+SUMIFS($DF$4:$DF$84,$J$4:$J$84,"120",$K$4:$K$84,"p5")+SUMIFS($DF$4:$DF$84,$J$4:$J$84,"130",$K$4:$K$84,"p1")+SUMIFS($DF$4:$DF$84,$J$4:$J$84,"130",$K$4:$K$84,"p2")+SUMIFS($DF$4:$DF$84,$J$4:$J$84,"130",$K$4:$K$84,"p3")+SUMIFS($DF$4:$DF$84,$J$4:$J$84,"130",$K$4:$K$84,"p4")+SUMIFS($DF$4:$DF$84,$J$4:$J$84,"130",$K$4:$K$84,"p5")+SUMIFS($DF$4:$DF$84,$J$4:$J$84,"5101",$K$4:$K$84,"p1")+SUMIFS($DF$4:$DF$84,$J$4:$J$84,"5101",$K$4:$K$84,"p2")+SUMIFS($DF$4:$DF$84,$J$4:$J$84,"5101",$K$4:$K$84,"p3")+SUMIFS($DF$4:$DF$84,$J$4:$J$84,"5101",$K$4:$K$84,"p4")+SUMIFS($DF$4:$DF$84,$J$4:$J$84,"5101",$K$4:$K$84,"p5")+SUMIFS($DF$4:$DF$84,$J$4:$J$84,"5102",$K$4:$K$84,"p1")+SUMIFS($DF$4:$DF$84,$J$4:$J$84,"5102",$K$4:$K$84,"p2")+SUMIFS($DF$4:$DF$84,$J$4:$J$84,"5102",$K$4:$K$84,"p3")+SUMIFS($DF$4:$DF$84,$J$4:$J$84,"5102",$K$4:$K$84,"p4")+SUMIFS($DF$4:$DF$84,$J$4:$J$84,"5102",$K$4:$K$84,"p5"))/1000</f>
        <v>0.1120363149814057</v>
      </c>
      <c r="AS94">
        <f>(SUMIFS($DF$4:$DF$84,$J$4:$J$84,"110",$K$4:$K$84,"p6")+SUMIFS($DF$4:$DF$84,$J$4:$J$84,"110",$K$4:$K$84,"p7")+SUMIFS($DF$4:$DF$84,$J$4:$J$84,"110",$K$4:$K$84,"p8")+SUMIFS($DF$4:$DF$84,$J$4:$J$84,"110",$K$4:$K$84,"p9")+SUMIFS($DF$4:$DF$84,$J$4:$J$84,"110",$K$4:$K$84,"p10")+SUMIFS($DF$4:$DF$84,$J$4:$J$84,"120",$K$4:$K$84,"p6")+SUMIFS($DF$4:$DF$84,$J$4:$J$84,"120",$K$4:$K$84,"p7")+SUMIFS($DF$4:$DF$84,$J$4:$J$84,"120",$K$4:$K$84,"p8")+SUMIFS($DF$4:$DF$84,$J$4:$J$84,"120",$K$4:$K$84,"p9")+SUMIFS($DF$4:$DF$84,$J$4:$J$84,"120",$K$4:$K$84,"p10")+SUMIFS($DF$4:$DF$84,$J$4:$J$84,"130",$K$4:$K$84,"p6")+SUMIFS($DF$4:$DF$84,$J$4:$J$84,"130",$K$4:$K$84,"p7")+SUMIFS($DF$4:$DF$84,$J$4:$J$84,"130",$K$4:$K$84,"p8")+SUMIFS($DF$4:$DF$84,$J$4:$J$84,"130",$K$4:$K$84,"p9")+SUMIFS($DF$4:$DF$84,$J$4:$J$84,"130",$K$4:$K$84,"p10")+SUMIFS($DF$4:$DF$84,$J$4:$J$84,"5101",$K$4:$K$84,"p6")+SUMIFS($DF$4:$DF$84,$J$4:$J$84,"5101",$K$4:$K$84,"p7")+SUMIFS($DF$4:$DF$84,$J$4:$J$84,"5101",$K$4:$K$84,"p8")+SUMIFS($DF$4:$DF$84,$J$4:$J$84,"5101",$K$4:$K$84,"p9")+SUMIFS($DF$4:$DF$84,$J$4:$J$84,"5101",$K$4:$K$84,"p10")+SUMIFS($DF$4:$DF$84,$J$4:$J$84,"5102",$K$4:$K$84,"p6")+SUMIFS($DF$4:$DF$84,$J$4:$J$84,"5102",$K$4:$K$84,"p7")+SUMIFS($DF$4:$DF$84,$J$4:$J$84,"5102",$K$4:$K$84,"p8")+SUMIFS($DF$4:$DF$84,$J$4:$J$84,"5102",$K$4:$K$84,"p9")+SUMIFS($DF$4:$DF$84,$J$4:$J$84,"5102",$K$4:$K$84,"p10"))/1000</f>
        <v>0.6028138990500842</v>
      </c>
      <c r="AT94">
        <f>(SUMIFS($DF$4:$DF$84,$J$4:$J$84,"140",$K$4:$K$84,"p1")+SUMIFS($DF$4:$DF$84,$J$4:$J$84,"140",$K$4:$K$84,"p2")+SUMIFS($DF$4:$DF$84,$J$4:$J$84,"140",$K$4:$K$84,"p3")+SUMIFS($DF$4:$DF$84,$J$4:$J$84,"140",$K$4:$K$84,"p4")+SUMIFS($DF$4:$DF$84,$J$4:$J$84,"140",$K$4:$K$84,"p5")+SUMIFS($DF$4:$DF$84,$J$4:$J$84,"150",$K$4:$K$84,"p1")+SUMIFS($DF$4:$DF$84,$J$4:$J$84,"150",$K$4:$K$84,"p2")+SUMIFS($DF$4:$DF$84,$J$4:$J$84,"150",$K$4:$K$84,"p3")+SUMIFS($DF$4:$DF$84,$J$4:$J$84,"150",$K$4:$K$84,"p4")+SUMIFS($DF$4:$DF$84,$J$4:$J$84,"150",$K$4:$K$84,"p5")+SUMIFS($DF$4:$DF$84,$J$4:$J$84,"160",$K$4:$K$84,"p1")+SUMIFS($DF$4:$DF$84,$J$4:$J$84,"160",$K$4:$K$84,"p2")+SUMIFS($DF$4:$DF$84,$J$4:$J$84,"160",$K$4:$K$84,"p3")+SUMIFS($DF$4:$DF$84,$J$4:$J$84,"160",$K$4:$K$84,"p4")+SUMIFS($DF$4:$DF$84,$J$4:$J$84,"160",$K$4:$K$84,"p5")+SUMIFS($DF$4:$DF$84,$J$4:$J$84,"190",$K$4:$K$84,"p1")+SUMIFS($DF$4:$DF$84,$J$4:$J$84,"190",$K$4:$K$84,"p2")+SUMIFS($DF$4:$DF$84,$J$4:$J$84,"190",$K$4:$K$84,"p3")+SUMIFS($DF$4:$DF$84,$J$4:$J$84,"190",$K$4:$K$84,"p4")+SUMIFS($DF$4:$DF$84,$J$4:$J$84,"190",$K$4:$K$84,"p5")+SUMIFS($DF$4:$DF$84,$J$4:$J$84,"0000",$K$4:$K$84,"p1")+SUMIFS($DF$4:$DF$84,$J$4:$J$84,"0000",$K$4:$K$84,"p2")+SUMIFS($DF$4:$DF$84,$J$4:$J$84,"0000",$K$4:$K$84,"p3")+SUMIFS($DF$4:$DF$84,$J$4:$J$84,"0000",$K$4:$K$84,"p4")+SUMIFS($DF$4:$DF$84,$J$4:$J$84,"0000",$K$4:$K$84,"p5"))/1000</f>
        <v>8.090503668518223E-2</v>
      </c>
      <c r="AU94">
        <f>(SUMIFS($DF$4:$DF$84,$J$4:$J$84,"140",$K$4:$K$84,"p6")+SUMIFS($DF$4:$DF$84,$J$4:$J$84,"140",$K$4:$K$84,"p7")+SUMIFS($DF$4:$DF$84,$J$4:$J$84,"140",$K$4:$K$84,"p8")+SUMIFS($DF$4:$DF$84,$J$4:$J$84,"140",$K$4:$K$84,"p9")+SUMIFS($DF$4:$DF$84,$J$4:$J$84,"140",$K$4:$K$84,"p10")+SUMIFS($DF$4:$DF$84,$J$4:$J$84,"150",$K$4:$K$84,"p6")+SUMIFS($DF$4:$DF$84,$J$4:$J$84,"150",$K$4:$K$84,"p7")+SUMIFS($DF$4:$DF$84,$J$4:$J$84,"150",$K$4:$K$84,"p8")+SUMIFS($DF$4:$DF$84,$J$4:$J$84,"150",$K$4:$K$84,"p9")+SUMIFS($DF$4:$DF$84,$J$4:$J$84,"150",$K$4:$K$84,"p10")+SUMIFS($DF$4:$DF$84,$J$4:$J$84,"160",$K$4:$K$84,"p6")+SUMIFS($DF$4:$DF$84,$J$4:$J$84,"160",$K$4:$K$84,"p7")+SUMIFS($DF$4:$DF$84,$J$4:$J$84,"160",$K$4:$K$84,"p8")+SUMIFS($DF$4:$DF$84,$J$4:$J$84,"160",$K$4:$K$84,"p9")+SUMIFS($DF$4:$DF$84,$J$4:$J$84,"160",$K$4:$K$84,"p10")+SUMIFS($DF$4:$DF$84,$J$4:$J$84,"190",$K$4:$K$84,"p6")+SUMIFS($DF$4:$DF$84,$J$4:$J$84,"190",$K$4:$K$84,"p7")+SUMIFS($DF$4:$DF$84,$J$4:$J$84,"190",$K$4:$K$84,"p8")+SUMIFS($DF$4:$DF$84,$J$4:$J$84,"190",$K$4:$K$84,"p9")+SUMIFS($DF$4:$DF$84,$J$4:$J$84,"190",$K$4:$K$84,"p10")+SUMIFS($DF$4:$DF$84,$J$4:$J$84,"0000",$K$4:$K$84,"p6")+SUMIFS($DF$4:$DF$84,$J$4:$J$84,"0000",$K$4:$K$84,"p7")+SUMIFS($DF$4:$DF$84,$J$4:$J$84,"0000",$K$4:$K$84,"p8")+SUMIFS($DF$4:$DF$84,$J$4:$J$84,"0000",$K$4:$K$84,"p9")+SUMIFS($DF$4:$DF$84,$J$4:$J$84,"0000",$K$4:$K$84,"p10"))/1000</f>
        <v>0.14742211970087399</v>
      </c>
    </row>
    <row r="95" spans="1:118" x14ac:dyDescent="0.25">
      <c r="A95">
        <v>94</v>
      </c>
      <c r="B95" t="s">
        <v>7</v>
      </c>
      <c r="C95" t="s">
        <v>12</v>
      </c>
      <c r="D95">
        <v>120</v>
      </c>
      <c r="E95" t="s">
        <v>345</v>
      </c>
      <c r="F95">
        <v>135</v>
      </c>
      <c r="G95">
        <v>21252</v>
      </c>
      <c r="J95" s="14" t="s">
        <v>7</v>
      </c>
      <c r="K95" s="15" t="s">
        <v>12</v>
      </c>
      <c r="L95">
        <f>(SUMIFS($AE$4:$AE$84,$J$4:$J$84,"110",$K$4:$K$84,"p1")+SUMIFS($AE$4:$AE$84,$J$4:$J$84,"110",$K$4:$K$84,"p2")+SUMIFS($AE$4:$AE$84,$J$4:$J$84,"110",$K$4:$K$84,"p3")+SUMIFS($AE$4:$AE$84,$J$4:$J$84,"110",$K$4:$K$84,"p4")+SUMIFS($AE$4:$AE$84,$J$4:$J$84,"110",$K$4:$K$84,"p5")+SUMIFS($AE$4:$AE$84,$J$4:$J$84,"120",$K$4:$K$84,"p1")+SUMIFS($AE$4:$AE$84,$J$4:$J$84,"120",$K$4:$K$84,"p2")+SUMIFS($AE$4:$AE$84,$J$4:$J$84,"120",$K$4:$K$84,"p3")+SUMIFS($AE$4:$AE$84,$J$4:$J$84,"120",$K$4:$K$84,"p4")+SUMIFS($AE$4:$AE$84,$J$4:$J$84,"120",$K$4:$K$84,"p5")+SUMIFS($AE$4:$AE$84,$J$4:$J$84,"130",$K$4:$K$84,"p1")+SUMIFS($AE$4:$AE$84,$J$4:$J$84,"130",$K$4:$K$84,"p2")+SUMIFS($AE$4:$AE$84,$J$4:$J$84,"130",$K$4:$K$84,"p3")+SUMIFS($AE$4:$AE$84,$J$4:$J$84,"130",$K$4:$K$84,"p4")+SUMIFS($AE$4:$AE$84,$J$4:$J$84,"130",$K$4:$K$84,"p5")+SUMIFS($AE$4:$AE$84,$J$4:$J$84,"5101",$K$4:$K$84,"p1")+SUMIFS($AE$4:$AE$84,$J$4:$J$84,"5101",$K$4:$K$84,"p2")+SUMIFS($AE$4:$AE$84,$J$4:$J$84,"5101",$K$4:$K$84,"p3")+SUMIFS($AE$4:$AE$84,$J$4:$J$84,"5101",$K$4:$K$84,"p4")+SUMIFS($AE$4:$AE$84,$J$4:$J$84,"5101",$K$4:$K$84,"p5")+SUMIFS($AE$4:$AE$84,$J$4:$J$84,"5102",$K$4:$K$84,"p1")+SUMIFS($AE$4:$AE$84,$J$4:$J$84,"5102",$K$4:$K$84,"p2")+SUMIFS($AE$4:$AE$84,$J$4:$J$84,"5102",$K$4:$K$84,"p3")+SUMIFS($AE$4:$AE$84,$J$4:$J$84,"5102",$K$4:$K$84,"p4")+SUMIFS($AE$4:$AE$84,$J$4:$J$84,"5102",$K$4:$K$84,"p5"))/1000</f>
        <v>1.1030450492528472</v>
      </c>
      <c r="M95">
        <f>(SUMIFS($AE$4:$AE$84,$J$4:$J$84,"110",$K$4:$K$84,"p6")+SUMIFS($AE$4:$AE$84,$J$4:$J$84,"110",$K$4:$K$84,"p7")+SUMIFS($AE$4:$AE$84,$J$4:$J$84,"110",$K$4:$K$84,"p8")+SUMIFS($AE$4:$AE$84,$J$4:$J$84,"110",$K$4:$K$84,"p9")+SUMIFS($AE$4:$AE$84,$J$4:$J$84,"110",$K$4:$K$84,"p10")+SUMIFS($AE$4:$AE$84,$J$4:$J$84,"120",$K$4:$K$84,"p6")+SUMIFS($AE$4:$AE$84,$J$4:$J$84,"120",$K$4:$K$84,"p7")+SUMIFS($AE$4:$AE$84,$J$4:$J$84,"120",$K$4:$K$84,"p8")+SUMIFS($AE$4:$AE$84,$J$4:$J$84,"120",$K$4:$K$84,"p9")+SUMIFS($AE$4:$AE$84,$J$4:$J$84,"120",$K$4:$K$84,"p10")+SUMIFS($AE$4:$AE$84,$J$4:$J$84,"130",$K$4:$K$84,"p6")+SUMIFS($AE$4:$AE$84,$J$4:$J$84,"130",$K$4:$K$84,"p7")+SUMIFS($AE$4:$AE$84,$J$4:$J$84,"130",$K$4:$K$84,"p8")+SUMIFS($AE$4:$AE$84,$J$4:$J$84,"130",$K$4:$K$84,"p9")+SUMIFS($AE$4:$AE$84,$J$4:$J$84,"130",$K$4:$K$84,"p10")+SUMIFS($AE$4:$AE$84,$J$4:$J$84,"5101",$K$4:$K$84,"p6")+SUMIFS($AE$4:$AE$84,$J$4:$J$84,"5101",$K$4:$K$84,"p7")+SUMIFS($AE$4:$AE$84,$J$4:$J$84,"5101",$K$4:$K$84,"p8")+SUMIFS($AE$4:$AE$84,$J$4:$J$84,"5101",$K$4:$K$84,"p9")+SUMIFS($AE$4:$AE$84,$J$4:$J$84,"5101",$K$4:$K$84,"p10")+SUMIFS($AE$4:$AE$84,$J$4:$J$84,"5102",$K$4:$K$84,"p6")+SUMIFS($AE$4:$AE$84,$J$4:$J$84,"5102",$K$4:$K$84,"p7")+SUMIFS($AE$4:$AE$84,$J$4:$J$84,"5102",$K$4:$K$84,"p8")+SUMIFS($AE$4:$AE$84,$J$4:$J$84,"5102",$K$4:$K$84,"p9")+SUMIFS($AE$4:$AE$84,$J$4:$J$84,"5102",$K$4:$K$84,"p10"))/1000</f>
        <v>2.853975722457911</v>
      </c>
      <c r="N95">
        <f>(SUMIFS($AE$4:$AE$84,$J$4:$J$84,"140",$K$4:$K$84,"p1")+SUMIFS($AE$4:$AE$84,$J$4:$J$84,"140",$K$4:$K$84,"p2")+SUMIFS($AE$4:$AE$84,$J$4:$J$84,"140",$K$4:$K$84,"p3")+SUMIFS($AE$4:$AE$84,$J$4:$J$84,"140",$K$4:$K$84,"p4")+SUMIFS($AE$4:$AE$84,$J$4:$J$84,"140",$K$4:$K$84,"p5")+SUMIFS($AE$4:$AE$84,$J$4:$J$84,"150",$K$4:$K$84,"p1")+SUMIFS($AE$4:$AE$84,$J$4:$J$84,"150",$K$4:$K$84,"p2")+SUMIFS($AE$4:$AE$84,$J$4:$J$84,"150",$K$4:$K$84,"p3")+SUMIFS($AE$4:$AE$84,$J$4:$J$84,"150",$K$4:$K$84,"p4")+SUMIFS($AE$4:$AE$84,$J$4:$J$84,"150",$K$4:$K$84,"p5")+SUMIFS($AE$4:$AE$84,$J$4:$J$84,"160",$K$4:$K$84,"p1")+SUMIFS($AE$4:$AE$84,$J$4:$J$84,"160",$K$4:$K$84,"p2")+SUMIFS($AE$4:$AE$84,$J$4:$J$84,"160",$K$4:$K$84,"p3")+SUMIFS($AE$4:$AE$84,$J$4:$J$84,"160",$K$4:$K$84,"p4")+SUMIFS($AE$4:$AE$84,$J$4:$J$84,"160",$K$4:$K$84,"p5")+SUMIFS($AE$4:$AE$84,$J$4:$J$84,"190",$K$4:$K$84,"p1")+SUMIFS($AE$4:$AE$84,$J$4:$J$84,"190",$K$4:$K$84,"p2")+SUMIFS($AE$4:$AE$84,$J$4:$J$84,"190",$K$4:$K$84,"p3")+SUMIFS($AE$4:$AE$84,$J$4:$J$84,"190",$K$4:$K$84,"p4")+SUMIFS($AE$4:$AE$84,$J$4:$J$84,"190",$K$4:$K$84,"p5")+SUMIFS($AE$4:$AE$84,$J$4:$J$84,"0000",$K$4:$K$84,"p1")+SUMIFS($AE$4:$AE$84,$J$4:$J$84,"0000",$K$4:$K$84,"p2")+SUMIFS($AE$4:$AE$84,$J$4:$J$84,"0000",$K$4:$K$84,"p3")+SUMIFS($AE$4:$AE$84,$J$4:$J$84,"0000",$K$4:$K$84,"p4")+SUMIFS($AE$4:$AE$84,$J$4:$J$84,"0000",$K$4:$K$84,"p5"))/1000</f>
        <v>0.32836076715591422</v>
      </c>
      <c r="O95">
        <f>(SUMIFS($AE$4:$AE$84,$J$4:$J$84,"140",$K$4:$K$84,"p6")+SUMIFS($AE$4:$AE$84,$J$4:$J$84,"140",$K$4:$K$84,"p7")+SUMIFS($AE$4:$AE$84,$J$4:$J$84,"140",$K$4:$K$84,"p8")+SUMIFS($AE$4:$AE$84,$J$4:$J$84,"140",$K$4:$K$84,"p9")+SUMIFS($AE$4:$AE$84,$J$4:$J$84,"140",$K$4:$K$84,"p10")+SUMIFS($AE$4:$AE$84,$J$4:$J$84,"150",$K$4:$K$84,"p6")+SUMIFS($AE$4:$AE$84,$J$4:$J$84,"150",$K$4:$K$84,"p7")+SUMIFS($AE$4:$AE$84,$J$4:$J$84,"150",$K$4:$K$84,"p8")+SUMIFS($AE$4:$AE$84,$J$4:$J$84,"150",$K$4:$K$84,"p9")+SUMIFS($AE$4:$AE$84,$J$4:$J$84,"150",$K$4:$K$84,"p10")+SUMIFS($AE$4:$AE$84,$J$4:$J$84,"160",$K$4:$K$84,"p6")+SUMIFS($AE$4:$AE$84,$J$4:$J$84,"160",$K$4:$K$84,"p7")+SUMIFS($AE$4:$AE$84,$J$4:$J$84,"160",$K$4:$K$84,"p8")+SUMIFS($AE$4:$AE$84,$J$4:$J$84,"160",$K$4:$K$84,"p9")+SUMIFS($AE$4:$AE$84,$J$4:$J$84,"160",$K$4:$K$84,"p10")+SUMIFS($AE$4:$AE$84,$J$4:$J$84,"190",$K$4:$K$84,"p6")+SUMIFS($AE$4:$AE$84,$J$4:$J$84,"190",$K$4:$K$84,"p7")+SUMIFS($AE$4:$AE$84,$J$4:$J$84,"190",$K$4:$K$84,"p8")+SUMIFS($AE$4:$AE$84,$J$4:$J$84,"190",$K$4:$K$84,"p9")+SUMIFS($AE$4:$AE$84,$J$4:$J$84,"190",$K$4:$K$84,"p10")+SUMIFS($AE$4:$AE$84,$J$4:$J$84,"0000",$K$4:$K$84,"p6")+SUMIFS($AE$4:$AE$84,$J$4:$J$84,"0000",$K$4:$K$84,"p7")+SUMIFS($AE$4:$AE$84,$J$4:$J$84,"0000",$K$4:$K$84,"p8")+SUMIFS($AE$4:$AE$84,$J$4:$J$84,"0000",$K$4:$K$84,"p9")+SUMIFS($AE$4:$AE$84,$J$4:$J$84,"0000",$K$4:$K$84,"p10"))/1000</f>
        <v>2.4794169918065583</v>
      </c>
      <c r="P95">
        <f>(SUMIFS($AO$4:$AO$84,$J$4:$J$84,"110",$K$4:$K$84,"p1")+SUMIFS($AO$4:$AO$84,$J$4:$J$84,"110",$K$4:$K$84,"p2")+SUMIFS($AO$4:$AO$84,$J$4:$J$84,"110",$K$4:$K$84,"p3")+SUMIFS($AO$4:$AO$84,$J$4:$J$84,"110",$K$4:$K$84,"p4")+SUMIFS($AO$4:$AO$84,$J$4:$J$84,"110",$K$4:$K$84,"p5")+SUMIFS($AO$4:$AO$84,$J$4:$J$84,"120",$K$4:$K$84,"p1")+SUMIFS($AO$4:$AO$84,$J$4:$J$84,"120",$K$4:$K$84,"p2")+SUMIFS($AO$4:$AO$84,$J$4:$J$84,"120",$K$4:$K$84,"p3")+SUMIFS($AO$4:$AO$84,$J$4:$J$84,"120",$K$4:$K$84,"p4")+SUMIFS($AO$4:$AO$84,$J$4:$J$84,"120",$K$4:$K$84,"p5")+SUMIFS($AO$4:$AO$84,$J$4:$J$84,"130",$K$4:$K$84,"p1")+SUMIFS($AO$4:$AO$84,$J$4:$J$84,"130",$K$4:$K$84,"p2")+SUMIFS($AO$4:$AO$84,$J$4:$J$84,"130",$K$4:$K$84,"p3")+SUMIFS($AO$4:$AO$84,$J$4:$J$84,"130",$K$4:$K$84,"p4")+SUMIFS($AO$4:$AO$84,$J$4:$J$84,"130",$K$4:$K$84,"p5")+SUMIFS($AO$4:$AO$84,$J$4:$J$84,"5101",$K$4:$K$84,"p1")+SUMIFS($AO$4:$AO$84,$J$4:$J$84,"5101",$K$4:$K$84,"p2")+SUMIFS($AO$4:$AO$84,$J$4:$J$84,"5101",$K$4:$K$84,"p3")+SUMIFS($AO$4:$AO$84,$J$4:$J$84,"5101",$K$4:$K$84,"p4")+SUMIFS($AO$4:$AO$84,$J$4:$J$84,"5101",$K$4:$K$84,"p5")+SUMIFS($AO$4:$AO$84,$J$4:$J$84,"5102",$K$4:$K$84,"p1")+SUMIFS($AO$4:$AO$84,$J$4:$J$84,"5102",$K$4:$K$84,"p2")+SUMIFS($AO$4:$AO$84,$J$4:$J$84,"5102",$K$4:$K$84,"p3")+SUMIFS($AO$4:$AO$84,$J$4:$J$84,"5102",$K$4:$K$84,"p4")+SUMIFS($AO$4:$AO$84,$J$4:$J$84,"5102",$K$4:$K$84,"p5"))/1000</f>
        <v>1.1030450492528472</v>
      </c>
      <c r="Q95">
        <f>(SUMIFS($AO$4:$AO$84,$J$4:$J$84,"110",$K$4:$K$84,"p6")+SUMIFS($AO$4:$AO$84,$J$4:$J$84,"110",$K$4:$K$84,"p7")+SUMIFS($AO$4:$AO$84,$J$4:$J$84,"110",$K$4:$K$84,"p8")+SUMIFS($AO$4:$AO$84,$J$4:$J$84,"110",$K$4:$K$84,"p9")+SUMIFS($AO$4:$AO$84,$J$4:$J$84,"110",$K$4:$K$84,"p10")+SUMIFS($AO$4:$AO$84,$J$4:$J$84,"120",$K$4:$K$84,"p6")+SUMIFS($AO$4:$AO$84,$J$4:$J$84,"120",$K$4:$K$84,"p7")+SUMIFS($AO$4:$AO$84,$J$4:$J$84,"120",$K$4:$K$84,"p8")+SUMIFS($AO$4:$AO$84,$J$4:$J$84,"120",$K$4:$K$84,"p9")+SUMIFS($AO$4:$AO$84,$J$4:$J$84,"120",$K$4:$K$84,"p10")+SUMIFS($AO$4:$AO$84,$J$4:$J$84,"130",$K$4:$K$84,"p6")+SUMIFS($AO$4:$AO$84,$J$4:$J$84,"130",$K$4:$K$84,"p7")+SUMIFS($AO$4:$AO$84,$J$4:$J$84,"130",$K$4:$K$84,"p8")+SUMIFS($AO$4:$AO$84,$J$4:$J$84,"130",$K$4:$K$84,"p9")+SUMIFS($AO$4:$AO$84,$J$4:$J$84,"130",$K$4:$K$84,"p10")+SUMIFS($AO$4:$AO$84,$J$4:$J$84,"5101",$K$4:$K$84,"p6")+SUMIFS($AO$4:$AO$84,$J$4:$J$84,"5101",$K$4:$K$84,"p7")+SUMIFS($AO$4:$AO$84,$J$4:$J$84,"5101",$K$4:$K$84,"p8")+SUMIFS($AO$4:$AO$84,$J$4:$J$84,"5101",$K$4:$K$84,"p9")+SUMIFS($AO$4:$AO$84,$J$4:$J$84,"5101",$K$4:$K$84,"p10")+SUMIFS($AO$4:$AO$84,$J$4:$J$84,"5102",$K$4:$K$84,"p6")+SUMIFS($AO$4:$AO$84,$J$4:$J$84,"5102",$K$4:$K$84,"p7")+SUMIFS($AO$4:$AO$84,$J$4:$J$84,"5102",$K$4:$K$84,"p8")+SUMIFS($AO$4:$AO$84,$J$4:$J$84,"5102",$K$4:$K$84,"p9")+SUMIFS($AO$4:$AO$84,$J$4:$J$84,"5102",$K$4:$K$84,"p10"))/1000</f>
        <v>2.853975722457911</v>
      </c>
      <c r="R95">
        <f>(SUMIFS($AO$4:$AO$84,$J$4:$J$84,"140",$K$4:$K$84,"p1")+SUMIFS($AO$4:$AO$84,$J$4:$J$84,"140",$K$4:$K$84,"p2")+SUMIFS($AO$4:$AO$84,$J$4:$J$84,"140",$K$4:$K$84,"p3")+SUMIFS($AO$4:$AO$84,$J$4:$J$84,"140",$K$4:$K$84,"p4")+SUMIFS($AO$4:$AO$84,$J$4:$J$84,"140",$K$4:$K$84,"p5")+SUMIFS($AO$4:$AO$84,$J$4:$J$84,"150",$K$4:$K$84,"p1")+SUMIFS($AO$4:$AO$84,$J$4:$J$84,"150",$K$4:$K$84,"p2")+SUMIFS($AO$4:$AO$84,$J$4:$J$84,"150",$K$4:$K$84,"p3")+SUMIFS($AO$4:$AO$84,$J$4:$J$84,"150",$K$4:$K$84,"p4")+SUMIFS($AO$4:$AO$84,$J$4:$J$84,"150",$K$4:$K$84,"p5")+SUMIFS($AO$4:$AO$84,$J$4:$J$84,"160",$K$4:$K$84,"p1")+SUMIFS($AO$4:$AO$84,$J$4:$J$84,"160",$K$4:$K$84,"p2")+SUMIFS($AO$4:$AO$84,$J$4:$J$84,"160",$K$4:$K$84,"p3")+SUMIFS($AO$4:$AO$84,$J$4:$J$84,"160",$K$4:$K$84,"p4")+SUMIFS($AO$4:$AO$84,$J$4:$J$84,"160",$K$4:$K$84,"p5")+SUMIFS($AO$4:$AO$84,$J$4:$J$84,"190",$K$4:$K$84,"p1")+SUMIFS($AO$4:$AO$84,$J$4:$J$84,"190",$K$4:$K$84,"p2")+SUMIFS($AO$4:$AO$84,$J$4:$J$84,"190",$K$4:$K$84,"p3")+SUMIFS($AO$4:$AO$84,$J$4:$J$84,"190",$K$4:$K$84,"p4")+SUMIFS($AO$4:$AO$84,$J$4:$J$84,"190",$K$4:$K$84,"p5")+SUMIFS($AO$4:$AO$84,$J$4:$J$84,"0000",$K$4:$K$84,"p1")+SUMIFS($AO$4:$AO$84,$J$4:$J$84,"0000",$K$4:$K$84,"p2")+SUMIFS($AO$4:$AO$84,$J$4:$J$84,"0000",$K$4:$K$84,"p3")+SUMIFS($AO$4:$AO$84,$J$4:$J$84,"0000",$K$4:$K$84,"p4")+SUMIFS($AO$4:$AO$84,$J$4:$J$84,"0000",$K$4:$K$84,"p5"))/1000</f>
        <v>0.32836076715591422</v>
      </c>
      <c r="S95">
        <f>(SUMIFS($AO$4:$AO$84,$J$4:$J$84,"140",$K$4:$K$84,"p6")+SUMIFS($AO$4:$AO$84,$J$4:$J$84,"140",$K$4:$K$84,"p7")+SUMIFS($AO$4:$AO$84,$J$4:$J$84,"140",$K$4:$K$84,"p8")+SUMIFS($AO$4:$AO$84,$J$4:$J$84,"140",$K$4:$K$84,"p9")+SUMIFS($AO$4:$AO$84,$J$4:$J$84,"140",$K$4:$K$84,"p10")+SUMIFS($AO$4:$AO$84,$J$4:$J$84,"150",$K$4:$K$84,"p6")+SUMIFS($AO$4:$AO$84,$J$4:$J$84,"150",$K$4:$K$84,"p7")+SUMIFS($AO$4:$AO$84,$J$4:$J$84,"150",$K$4:$K$84,"p8")+SUMIFS($AO$4:$AO$84,$J$4:$J$84,"150",$K$4:$K$84,"p9")+SUMIFS($AO$4:$AO$84,$J$4:$J$84,"150",$K$4:$K$84,"p10")+SUMIFS($AO$4:$AO$84,$J$4:$J$84,"160",$K$4:$K$84,"p6")+SUMIFS($AO$4:$AO$84,$J$4:$J$84,"160",$K$4:$K$84,"p7")+SUMIFS($AO$4:$AO$84,$J$4:$J$84,"160",$K$4:$K$84,"p8")+SUMIFS($AO$4:$AO$84,$J$4:$J$84,"160",$K$4:$K$84,"p9")+SUMIFS($AO$4:$AO$84,$J$4:$J$84,"160",$K$4:$K$84,"p10")+SUMIFS($AO$4:$AO$84,$J$4:$J$84,"190",$K$4:$K$84,"p6")+SUMIFS($AO$4:$AO$84,$J$4:$J$84,"190",$K$4:$K$84,"p7")+SUMIFS($AO$4:$AO$84,$J$4:$J$84,"190",$K$4:$K$84,"p8")+SUMIFS($AO$4:$AO$84,$J$4:$J$84,"190",$K$4:$K$84,"p9")+SUMIFS($AO$4:$AO$84,$J$4:$J$84,"190",$K$4:$K$84,"p10")+SUMIFS($AO$4:$AO$84,$J$4:$J$84,"0000",$K$4:$K$84,"p6")+SUMIFS($AO$4:$AO$84,$J$4:$J$84,"0000",$K$4:$K$84,"p7")+SUMIFS($AO$4:$AO$84,$J$4:$J$84,"0000",$K$4:$K$84,"p8")+SUMIFS($AO$4:$AO$84,$J$4:$J$84,"0000",$K$4:$K$84,"p9")+SUMIFS($AO$4:$AO$84,$J$4:$J$84,"0000",$K$4:$K$84,"p10"))/1000</f>
        <v>2.5020600970159559</v>
      </c>
      <c r="T95">
        <f>(SUMIFS($AY$4:$AY$84,$J$4:$J$84,"110",$K$4:$K$84,"p1")+SUMIFS($AY$4:$AY$84,$J$4:$J$84,"110",$K$4:$K$84,"p2")+SUMIFS($AY$4:$AY$84,$J$4:$J$84,"110",$K$4:$K$84,"p3")+SUMIFS($AY$4:$AY$84,$J$4:$J$84,"110",$K$4:$K$84,"p4")+SUMIFS($AY$4:$AY$84,$J$4:$J$84,"110",$K$4:$K$84,"p5")+SUMIFS($AY$4:$AY$84,$J$4:$J$84,"120",$K$4:$K$84,"p1")+SUMIFS($AY$4:$AY$84,$J$4:$J$84,"120",$K$4:$K$84,"p2")+SUMIFS($AY$4:$AY$84,$J$4:$J$84,"120",$K$4:$K$84,"p3")+SUMIFS($AY$4:$AY$84,$J$4:$J$84,"120",$K$4:$K$84,"p4")+SUMIFS($AY$4:$AY$84,$J$4:$J$84,"120",$K$4:$K$84,"p5")+SUMIFS($AY$4:$AY$84,$J$4:$J$84,"130",$K$4:$K$84,"p1")+SUMIFS($AY$4:$AY$84,$J$4:$J$84,"130",$K$4:$K$84,"p2")+SUMIFS($AY$4:$AY$84,$J$4:$J$84,"130",$K$4:$K$84,"p3")+SUMIFS($AY$4:$AY$84,$J$4:$J$84,"130",$K$4:$K$84,"p4")+SUMIFS($AY$4:$AY$84,$J$4:$J$84,"130",$K$4:$K$84,"p5")+SUMIFS($AY$4:$AY$84,$J$4:$J$84,"5101",$K$4:$K$84,"p1")+SUMIFS($AY$4:$AY$84,$J$4:$J$84,"5101",$K$4:$K$84,"p2")+SUMIFS($AY$4:$AY$84,$J$4:$J$84,"5101",$K$4:$K$84,"p3")+SUMIFS($AY$4:$AY$84,$J$4:$J$84,"5101",$K$4:$K$84,"p4")+SUMIFS($AY$4:$AY$84,$J$4:$J$84,"5101",$K$4:$K$84,"p5")+SUMIFS($AY$4:$AY$84,$J$4:$J$84,"5102",$K$4:$K$84,"p1")+SUMIFS($AY$4:$AY$84,$J$4:$J$84,"5102",$K$4:$K$84,"p2")+SUMIFS($AY$4:$AY$84,$J$4:$J$84,"5102",$K$4:$K$84,"p3")+SUMIFS($AY$4:$AY$84,$J$4:$J$84,"5102",$K$4:$K$84,"p4")+SUMIFS($AY$4:$AY$84,$J$4:$J$84,"5102",$K$4:$K$84,"p5"))/1000</f>
        <v>1.1030450492528472</v>
      </c>
      <c r="U95">
        <f>(SUMIFS($AY$4:$AY$84,$J$4:$J$84,"110",$K$4:$K$84,"p6")+SUMIFS($AY$4:$AY$84,$J$4:$J$84,"110",$K$4:$K$84,"p7")+SUMIFS($AY$4:$AY$84,$J$4:$J$84,"110",$K$4:$K$84,"p8")+SUMIFS($AY$4:$AY$84,$J$4:$J$84,"110",$K$4:$K$84,"p9")+SUMIFS($AY$4:$AY$84,$J$4:$J$84,"110",$K$4:$K$84,"p10")+SUMIFS($AY$4:$AY$84,$J$4:$J$84,"120",$K$4:$K$84,"p6")+SUMIFS($AY$4:$AY$84,$J$4:$J$84,"120",$K$4:$K$84,"p7")+SUMIFS($AY$4:$AY$84,$J$4:$J$84,"120",$K$4:$K$84,"p8")+SUMIFS($AY$4:$AY$84,$J$4:$J$84,"120",$K$4:$K$84,"p9")+SUMIFS($AY$4:$AY$84,$J$4:$J$84,"120",$K$4:$K$84,"p10")+SUMIFS($AY$4:$AY$84,$J$4:$J$84,"130",$K$4:$K$84,"p6")+SUMIFS($AY$4:$AY$84,$J$4:$J$84,"130",$K$4:$K$84,"p7")+SUMIFS($AY$4:$AY$84,$J$4:$J$84,"130",$K$4:$K$84,"p8")+SUMIFS($AY$4:$AY$84,$J$4:$J$84,"130",$K$4:$K$84,"p9")+SUMIFS($AY$4:$AY$84,$J$4:$J$84,"130",$K$4:$K$84,"p10")+SUMIFS($AY$4:$AY$84,$J$4:$J$84,"5101",$K$4:$K$84,"p6")+SUMIFS($AY$4:$AY$84,$J$4:$J$84,"5101",$K$4:$K$84,"p7")+SUMIFS($AY$4:$AY$84,$J$4:$J$84,"5101",$K$4:$K$84,"p8")+SUMIFS($AY$4:$AY$84,$J$4:$J$84,"5101",$K$4:$K$84,"p9")+SUMIFS($AY$4:$AY$84,$J$4:$J$84,"5101",$K$4:$K$84,"p10")+SUMIFS($AY$4:$AY$84,$J$4:$J$84,"5102",$K$4:$K$84,"p6")+SUMIFS($AY$4:$AY$84,$J$4:$J$84,"5102",$K$4:$K$84,"p7")+SUMIFS($AY$4:$AY$84,$J$4:$J$84,"5102",$K$4:$K$84,"p8")+SUMIFS($AY$4:$AY$84,$J$4:$J$84,"5102",$K$4:$K$84,"p9")+SUMIFS($AY$4:$AY$84,$J$4:$J$84,"5102",$K$4:$K$84,"p10"))/1000</f>
        <v>2.853975722457911</v>
      </c>
      <c r="V95">
        <f>(SUMIFS($AY$4:$AY$84,$J$4:$J$84,"140",$K$4:$K$84,"p1")+SUMIFS($AY$4:$AY$84,$J$4:$J$84,"140",$K$4:$K$84,"p2")+SUMIFS($AY$4:$AY$84,$J$4:$J$84,"140",$K$4:$K$84,"p3")+SUMIFS($AY$4:$AY$84,$J$4:$J$84,"140",$K$4:$K$84,"p4")+SUMIFS($AY$4:$AY$84,$J$4:$J$84,"140",$K$4:$K$84,"p5")+SUMIFS($AY$4:$AY$84,$J$4:$J$84,"150",$K$4:$K$84,"p1")+SUMIFS($AY$4:$AY$84,$J$4:$J$84,"150",$K$4:$K$84,"p2")+SUMIFS($AY$4:$AY$84,$J$4:$J$84,"150",$K$4:$K$84,"p3")+SUMIFS($AY$4:$AY$84,$J$4:$J$84,"150",$K$4:$K$84,"p4")+SUMIFS($AY$4:$AY$84,$J$4:$J$84,"150",$K$4:$K$84,"p5")+SUMIFS($AY$4:$AY$84,$J$4:$J$84,"160",$K$4:$K$84,"p1")+SUMIFS($AY$4:$AY$84,$J$4:$J$84,"160",$K$4:$K$84,"p2")+SUMIFS($AY$4:$AY$84,$J$4:$J$84,"160",$K$4:$K$84,"p3")+SUMIFS($AY$4:$AY$84,$J$4:$J$84,"160",$K$4:$K$84,"p4")+SUMIFS($AY$4:$AY$84,$J$4:$J$84,"160",$K$4:$K$84,"p5")+SUMIFS($AY$4:$AY$84,$J$4:$J$84,"190",$K$4:$K$84,"p1")+SUMIFS($AY$4:$AY$84,$J$4:$J$84,"190",$K$4:$K$84,"p2")+SUMIFS($AY$4:$AY$84,$J$4:$J$84,"190",$K$4:$K$84,"p3")+SUMIFS($AY$4:$AY$84,$J$4:$J$84,"190",$K$4:$K$84,"p4")+SUMIFS($AY$4:$AY$84,$J$4:$J$84,"190",$K$4:$K$84,"p5")+SUMIFS($AY$4:$AY$84,$J$4:$J$84,"0000",$K$4:$K$84,"p1")+SUMIFS($AY$4:$AY$84,$J$4:$J$84,"0000",$K$4:$K$84,"p2")+SUMIFS($AY$4:$AY$84,$J$4:$J$84,"0000",$K$4:$K$84,"p3")+SUMIFS($AY$4:$AY$84,$J$4:$J$84,"0000",$K$4:$K$84,"p4")+SUMIFS($AY$4:$AY$84,$J$4:$J$84,"0000",$K$4:$K$84,"p5"))/1000</f>
        <v>0.32836076715591422</v>
      </c>
      <c r="W95">
        <f>(SUMIFS($AY$4:$AY$84,$J$4:$J$84,"140",$K$4:$K$84,"p6")+SUMIFS($AY$4:$AY$84,$J$4:$J$84,"140",$K$4:$K$84,"p7")+SUMIFS($AY$4:$AY$84,$J$4:$J$84,"140",$K$4:$K$84,"p8")+SUMIFS($AY$4:$AY$84,$J$4:$J$84,"140",$K$4:$K$84,"p9")+SUMIFS($AY$4:$AY$84,$J$4:$J$84,"140",$K$4:$K$84,"p10")+SUMIFS($AY$4:$AY$84,$J$4:$J$84,"150",$K$4:$K$84,"p6")+SUMIFS($AY$4:$AY$84,$J$4:$J$84,"150",$K$4:$K$84,"p7")+SUMIFS($AY$4:$AY$84,$J$4:$J$84,"150",$K$4:$K$84,"p8")+SUMIFS($AY$4:$AY$84,$J$4:$J$84,"150",$K$4:$K$84,"p9")+SUMIFS($AY$4:$AY$84,$J$4:$J$84,"150",$K$4:$K$84,"p10")+SUMIFS($AY$4:$AY$84,$J$4:$J$84,"160",$K$4:$K$84,"p6")+SUMIFS($AY$4:$AY$84,$J$4:$J$84,"160",$K$4:$K$84,"p7")+SUMIFS($AY$4:$AY$84,$J$4:$J$84,"160",$K$4:$K$84,"p8")+SUMIFS($AY$4:$AY$84,$J$4:$J$84,"160",$K$4:$K$84,"p9")+SUMIFS($AY$4:$AY$84,$J$4:$J$84,"160",$K$4:$K$84,"p10")+SUMIFS($AY$4:$AY$84,$J$4:$J$84,"190",$K$4:$K$84,"p6")+SUMIFS($AY$4:$AY$84,$J$4:$J$84,"190",$K$4:$K$84,"p7")+SUMIFS($AY$4:$AY$84,$J$4:$J$84,"190",$K$4:$K$84,"p8")+SUMIFS($AY$4:$AY$84,$J$4:$J$84,"190",$K$4:$K$84,"p9")+SUMIFS($AY$4:$AY$84,$J$4:$J$84,"190",$K$4:$K$84,"p10")+SUMIFS($AY$4:$AY$84,$J$4:$J$84,"0000",$K$4:$K$84,"p6")+SUMIFS($AY$4:$AY$84,$J$4:$J$84,"0000",$K$4:$K$84,"p7")+SUMIFS($AY$4:$AY$84,$J$4:$J$84,"0000",$K$4:$K$84,"p8")+SUMIFS($AY$4:$AY$84,$J$4:$J$84,"0000",$K$4:$K$84,"p9")+SUMIFS($AY$4:$AY$84,$J$4:$J$84,"0000",$K$4:$K$84,"p10"))/1000</f>
        <v>2.5073570075787845</v>
      </c>
      <c r="X95">
        <f>(SUMIFS($BI$4:$BI$84,$J$4:$J$84,"110",$K$4:$K$84,"p1")+SUMIFS($BI$4:$BI$84,$J$4:$J$84,"110",$K$4:$K$84,"p2")+SUMIFS($BI$4:$BI$84,$J$4:$J$84,"110",$K$4:$K$84,"p3")+SUMIFS($BI$4:$BI$84,$J$4:$J$84,"110",$K$4:$K$84,"p4")+SUMIFS($BI$4:$BI$84,$J$4:$J$84,"110",$K$4:$K$84,"p5")+SUMIFS($BI$4:$BI$84,$J$4:$J$84,"120",$K$4:$K$84,"p1")+SUMIFS($BI$4:$BI$84,$J$4:$J$84,"120",$K$4:$K$84,"p2")+SUMIFS($BI$4:$BI$84,$J$4:$J$84,"120",$K$4:$K$84,"p3")+SUMIFS($BI$4:$BI$84,$J$4:$J$84,"120",$K$4:$K$84,"p4")+SUMIFS($BI$4:$BI$84,$J$4:$J$84,"120",$K$4:$K$84,"p5")+SUMIFS($BI$4:$BI$84,$J$4:$J$84,"130",$K$4:$K$84,"p1")+SUMIFS($BI$4:$BI$84,$J$4:$J$84,"130",$K$4:$K$84,"p2")+SUMIFS($BI$4:$BI$84,$J$4:$J$84,"130",$K$4:$K$84,"p3")+SUMIFS($BI$4:$BI$84,$J$4:$J$84,"130",$K$4:$K$84,"p4")+SUMIFS($BI$4:$BI$84,$J$4:$J$84,"130",$K$4:$K$84,"p5")+SUMIFS($BI$4:$BI$84,$J$4:$J$84,"5101",$K$4:$K$84,"p1")+SUMIFS($BI$4:$BI$84,$J$4:$J$84,"5101",$K$4:$K$84,"p2")+SUMIFS($BI$4:$BI$84,$J$4:$J$84,"5101",$K$4:$K$84,"p3")+SUMIFS($BI$4:$BI$84,$J$4:$J$84,"5101",$K$4:$K$84,"p4")+SUMIFS($BI$4:$BI$84,$J$4:$J$84,"5101",$K$4:$K$84,"p5")+SUMIFS($BI$4:$BI$84,$J$4:$J$84,"5102",$K$4:$K$84,"p1")+SUMIFS($BI$4:$BI$84,$J$4:$J$84,"5102",$K$4:$K$84,"p2")+SUMIFS($BI$4:$BI$84,$J$4:$J$84,"5102",$K$4:$K$84,"p3")+SUMIFS($BI$4:$BI$84,$J$4:$J$84,"5102",$K$4:$K$84,"p4")+SUMIFS($BI$4:$BI$84,$J$4:$J$84,"5102",$K$4:$K$84,"p5"))/1000</f>
        <v>0.45349587494490734</v>
      </c>
      <c r="Y95">
        <f>(SUMIFS($BI$4:$BI$84,$J$4:$J$84,"110",$K$4:$K$84,"p6")+SUMIFS($BI$4:$BI$84,$J$4:$J$84,"110",$K$4:$K$84,"p7")+SUMIFS($BI$4:$BI$84,$J$4:$J$84,"110",$K$4:$K$84,"p8")+SUMIFS($BI$4:$BI$84,$J$4:$J$84,"110",$K$4:$K$84,"p9")+SUMIFS($BI$4:$BI$84,$J$4:$J$84,"110",$K$4:$K$84,"p10")+SUMIFS($BI$4:$BI$84,$J$4:$J$84,"120",$K$4:$K$84,"p6")+SUMIFS($BI$4:$BI$84,$J$4:$J$84,"120",$K$4:$K$84,"p7")+SUMIFS($BI$4:$BI$84,$J$4:$J$84,"120",$K$4:$K$84,"p8")+SUMIFS($BI$4:$BI$84,$J$4:$J$84,"120",$K$4:$K$84,"p9")+SUMIFS($BI$4:$BI$84,$J$4:$J$84,"120",$K$4:$K$84,"p10")+SUMIFS($BI$4:$BI$84,$J$4:$J$84,"130",$K$4:$K$84,"p6")+SUMIFS($BI$4:$BI$84,$J$4:$J$84,"130",$K$4:$K$84,"p7")+SUMIFS($BI$4:$BI$84,$J$4:$J$84,"130",$K$4:$K$84,"p8")+SUMIFS($BI$4:$BI$84,$J$4:$J$84,"130",$K$4:$K$84,"p9")+SUMIFS($BI$4:$BI$84,$J$4:$J$84,"130",$K$4:$K$84,"p10")+SUMIFS($BI$4:$BI$84,$J$4:$J$84,"5101",$K$4:$K$84,"p6")+SUMIFS($BI$4:$BI$84,$J$4:$J$84,"5101",$K$4:$K$84,"p7")+SUMIFS($BI$4:$BI$84,$J$4:$J$84,"5101",$K$4:$K$84,"p8")+SUMIFS($BI$4:$BI$84,$J$4:$J$84,"5101",$K$4:$K$84,"p9")+SUMIFS($BI$4:$BI$84,$J$4:$J$84,"5101",$K$4:$K$84,"p10")+SUMIFS($BI$4:$BI$84,$J$4:$J$84,"5102",$K$4:$K$84,"p6")+SUMIFS($BI$4:$BI$84,$J$4:$J$84,"5102",$K$4:$K$84,"p7")+SUMIFS($BI$4:$BI$84,$J$4:$J$84,"5102",$K$4:$K$84,"p8")+SUMIFS($BI$4:$BI$84,$J$4:$J$84,"5102",$K$4:$K$84,"p9")+SUMIFS($BI$4:$BI$84,$J$4:$J$84,"5102",$K$4:$K$84,"p10"))/1000</f>
        <v>1.6552413060454261</v>
      </c>
      <c r="Z95">
        <f>(SUMIFS($BI$4:$BI$84,$J$4:$J$84,"140",$K$4:$K$84,"p1")+SUMIFS($BI$4:$BI$84,$J$4:$J$84,"140",$K$4:$K$84,"p2")+SUMIFS($BI$4:$BI$84,$J$4:$J$84,"140",$K$4:$K$84,"p3")+SUMIFS($BI$4:$BI$84,$J$4:$J$84,"140",$K$4:$K$84,"p4")+SUMIFS($BI$4:$BI$84,$J$4:$J$84,"140",$K$4:$K$84,"p5")+SUMIFS($BI$4:$BI$84,$J$4:$J$84,"150",$K$4:$K$84,"p1")+SUMIFS($BI$4:$BI$84,$J$4:$J$84,"150",$K$4:$K$84,"p2")+SUMIFS($BI$4:$BI$84,$J$4:$J$84,"150",$K$4:$K$84,"p3")+SUMIFS($BI$4:$BI$84,$J$4:$J$84,"150",$K$4:$K$84,"p4")+SUMIFS($BI$4:$BI$84,$J$4:$J$84,"150",$K$4:$K$84,"p5")+SUMIFS($BI$4:$BI$84,$J$4:$J$84,"160",$K$4:$K$84,"p1")+SUMIFS($BI$4:$BI$84,$J$4:$J$84,"160",$K$4:$K$84,"p2")+SUMIFS($BI$4:$BI$84,$J$4:$J$84,"160",$K$4:$K$84,"p3")+SUMIFS($BI$4:$BI$84,$J$4:$J$84,"160",$K$4:$K$84,"p4")+SUMIFS($BI$4:$BI$84,$J$4:$J$84,"160",$K$4:$K$84,"p5")+SUMIFS($BI$4:$BI$84,$J$4:$J$84,"190",$K$4:$K$84,"p1")+SUMIFS($BI$4:$BI$84,$J$4:$J$84,"190",$K$4:$K$84,"p2")+SUMIFS($BI$4:$BI$84,$J$4:$J$84,"190",$K$4:$K$84,"p3")+SUMIFS($BI$4:$BI$84,$J$4:$J$84,"190",$K$4:$K$84,"p4")+SUMIFS($BI$4:$BI$84,$J$4:$J$84,"190",$K$4:$K$84,"p5")+SUMIFS($BI$4:$BI$84,$J$4:$J$84,"0000",$K$4:$K$84,"p1")+SUMIFS($BI$4:$BI$84,$J$4:$J$84,"0000",$K$4:$K$84,"p2")+SUMIFS($BI$4:$BI$84,$J$4:$J$84,"0000",$K$4:$K$84,"p3")+SUMIFS($BI$4:$BI$84,$J$4:$J$84,"0000",$K$4:$K$84,"p4")+SUMIFS($BI$4:$BI$84,$J$4:$J$84,"0000",$K$4:$K$84,"p5"))/1000</f>
        <v>0.15565380401359111</v>
      </c>
      <c r="AA95">
        <f>(SUMIFS($BI$4:$BI$84,$J$4:$J$84,"140",$K$4:$K$84,"p6")+SUMIFS($BI$4:$BI$84,$J$4:$J$84,"140",$K$4:$K$84,"p7")+SUMIFS($BI$4:$BI$84,$J$4:$J$84,"140",$K$4:$K$84,"p8")+SUMIFS($BI$4:$BI$84,$J$4:$J$84,"140",$K$4:$K$84,"p9")+SUMIFS($BI$4:$BI$84,$J$4:$J$84,"140",$K$4:$K$84,"p10")+SUMIFS($BI$4:$BI$84,$J$4:$J$84,"150",$K$4:$K$84,"p6")+SUMIFS($BI$4:$BI$84,$J$4:$J$84,"150",$K$4:$K$84,"p7")+SUMIFS($BI$4:$BI$84,$J$4:$J$84,"150",$K$4:$K$84,"p8")+SUMIFS($BI$4:$BI$84,$J$4:$J$84,"150",$K$4:$K$84,"p9")+SUMIFS($BI$4:$BI$84,$J$4:$J$84,"150",$K$4:$K$84,"p10")+SUMIFS($BI$4:$BI$84,$J$4:$J$84,"160",$K$4:$K$84,"p6")+SUMIFS($BI$4:$BI$84,$J$4:$J$84,"160",$K$4:$K$84,"p7")+SUMIFS($BI$4:$BI$84,$J$4:$J$84,"160",$K$4:$K$84,"p8")+SUMIFS($BI$4:$BI$84,$J$4:$J$84,"160",$K$4:$K$84,"p9")+SUMIFS($BI$4:$BI$84,$J$4:$J$84,"160",$K$4:$K$84,"p10")+SUMIFS($BI$4:$BI$84,$J$4:$J$84,"190",$K$4:$K$84,"p6")+SUMIFS($BI$4:$BI$84,$J$4:$J$84,"190",$K$4:$K$84,"p7")+SUMIFS($BI$4:$BI$84,$J$4:$J$84,"190",$K$4:$K$84,"p8")+SUMIFS($BI$4:$BI$84,$J$4:$J$84,"190",$K$4:$K$84,"p9")+SUMIFS($BI$4:$BI$84,$J$4:$J$84,"190",$K$4:$K$84,"p10")+SUMIFS($BI$4:$BI$84,$J$4:$J$84,"0000",$K$4:$K$84,"p6")+SUMIFS($BI$4:$BI$84,$J$4:$J$84,"0000",$K$4:$K$84,"p7")+SUMIFS($BI$4:$BI$84,$J$4:$J$84,"0000",$K$4:$K$84,"p8")+SUMIFS($BI$4:$BI$84,$J$4:$J$84,"0000",$K$4:$K$84,"p9")+SUMIFS($BI$4:$BI$84,$J$4:$J$84,"0000",$K$4:$K$84,"p10"))/1000</f>
        <v>1.4272105559758159</v>
      </c>
      <c r="AB95">
        <f>(SUMIFS($BS$4:$BS$84,$J$4:$J$84,"110",$K$4:$K$84,"p1")+SUMIFS($BS$4:$BS$84,$J$4:$J$84,"110",$K$4:$K$84,"p2")+SUMIFS($BS$4:$BS$84,$J$4:$J$84,"110",$K$4:$K$84,"p3")+SUMIFS($BS$4:$BS$84,$J$4:$J$84,"110",$K$4:$K$84,"p4")+SUMIFS($BS$4:$BS$84,$J$4:$J$84,"110",$K$4:$K$84,"p5")+SUMIFS($BS$4:$BS$84,$J$4:$J$84,"120",$K$4:$K$84,"p1")+SUMIFS($BS$4:$BS$84,$J$4:$J$84,"120",$K$4:$K$84,"p2")+SUMIFS($BS$4:$BS$84,$J$4:$J$84,"120",$K$4:$K$84,"p3")+SUMIFS($BS$4:$BS$84,$J$4:$J$84,"120",$K$4:$K$84,"p4")+SUMIFS($BS$4:$BS$84,$J$4:$J$84,"120",$K$4:$K$84,"p5")+SUMIFS($BS$4:$BS$84,$J$4:$J$84,"130",$K$4:$K$84,"p1")+SUMIFS($BS$4:$BS$84,$J$4:$J$84,"130",$K$4:$K$84,"p2")+SUMIFS($BS$4:$BS$84,$J$4:$J$84,"130",$K$4:$K$84,"p3")+SUMIFS($BS$4:$BS$84,$J$4:$J$84,"130",$K$4:$K$84,"p4")+SUMIFS($BS$4:$BS$84,$J$4:$J$84,"130",$K$4:$K$84,"p5")+SUMIFS($BS$4:$BS$84,$J$4:$J$84,"5101",$K$4:$K$84,"p1")+SUMIFS($BS$4:$BS$84,$J$4:$J$84,"5101",$K$4:$K$84,"p2")+SUMIFS($BS$4:$BS$84,$J$4:$J$84,"5101",$K$4:$K$84,"p3")+SUMIFS($BS$4:$BS$84,$J$4:$J$84,"5101",$K$4:$K$84,"p4")+SUMIFS($BS$4:$BS$84,$J$4:$J$84,"5101",$K$4:$K$84,"p5")+SUMIFS($BS$4:$BS$84,$J$4:$J$84,"5102",$K$4:$K$84,"p1")+SUMIFS($BS$4:$BS$84,$J$4:$J$84,"5102",$K$4:$K$84,"p2")+SUMIFS($BS$4:$BS$84,$J$4:$J$84,"5102",$K$4:$K$84,"p3")+SUMIFS($BS$4:$BS$84,$J$4:$J$84,"5102",$K$4:$K$84,"p4")+SUMIFS($BS$4:$BS$84,$J$4:$J$84,"5102",$K$4:$K$84,"p5"))/1000</f>
        <v>0.45349587494490734</v>
      </c>
      <c r="AC95">
        <f>(SUMIFS($BS$4:$BS$84,$J$4:$J$84,"110",$K$4:$K$84,"p6")+SUMIFS($BS$4:$BS$84,$J$4:$J$84,"110",$K$4:$K$84,"p7")+SUMIFS($BS$4:$BS$84,$J$4:$J$84,"110",$K$4:$K$84,"p8")+SUMIFS($BS$4:$BS$84,$J$4:$J$84,"110",$K$4:$K$84,"p9")+SUMIFS($BS$4:$BS$84,$J$4:$J$84,"110",$K$4:$K$84,"p10")+SUMIFS($BS$4:$BS$84,$J$4:$J$84,"120",$K$4:$K$84,"p6")+SUMIFS($BS$4:$BS$84,$J$4:$J$84,"120",$K$4:$K$84,"p7")+SUMIFS($BS$4:$BS$84,$J$4:$J$84,"120",$K$4:$K$84,"p8")+SUMIFS($BS$4:$BS$84,$J$4:$J$84,"120",$K$4:$K$84,"p9")+SUMIFS($BS$4:$BS$84,$J$4:$J$84,"120",$K$4:$K$84,"p10")+SUMIFS($BS$4:$BS$84,$J$4:$J$84,"130",$K$4:$K$84,"p6")+SUMIFS($BS$4:$BS$84,$J$4:$J$84,"130",$K$4:$K$84,"p7")+SUMIFS($BS$4:$BS$84,$J$4:$J$84,"130",$K$4:$K$84,"p8")+SUMIFS($BS$4:$BS$84,$J$4:$J$84,"130",$K$4:$K$84,"p9")+SUMIFS($BS$4:$BS$84,$J$4:$J$84,"130",$K$4:$K$84,"p10")+SUMIFS($BS$4:$BS$84,$J$4:$J$84,"5101",$K$4:$K$84,"p6")+SUMIFS($BS$4:$BS$84,$J$4:$J$84,"5101",$K$4:$K$84,"p7")+SUMIFS($BS$4:$BS$84,$J$4:$J$84,"5101",$K$4:$K$84,"p8")+SUMIFS($BS$4:$BS$84,$J$4:$J$84,"5101",$K$4:$K$84,"p9")+SUMIFS($BS$4:$BS$84,$J$4:$J$84,"5101",$K$4:$K$84,"p10")+SUMIFS($BS$4:$BS$84,$J$4:$J$84,"5102",$K$4:$K$84,"p6")+SUMIFS($BS$4:$BS$84,$J$4:$J$84,"5102",$K$4:$K$84,"p7")+SUMIFS($BS$4:$BS$84,$J$4:$J$84,"5102",$K$4:$K$84,"p8")+SUMIFS($BS$4:$BS$84,$J$4:$J$84,"5102",$K$4:$K$84,"p9")+SUMIFS($BS$4:$BS$84,$J$4:$J$84,"5102",$K$4:$K$84,"p10"))/1000</f>
        <v>1.6552413060454261</v>
      </c>
      <c r="AD95">
        <f>(SUMIFS($BS$4:$BS$84,$J$4:$J$84,"140",$K$4:$K$84,"p1")+SUMIFS($BS$4:$BS$84,$J$4:$J$84,"140",$K$4:$K$84,"p2")+SUMIFS($BS$4:$BS$84,$J$4:$J$84,"140",$K$4:$K$84,"p3")+SUMIFS($BS$4:$BS$84,$J$4:$J$84,"140",$K$4:$K$84,"p4")+SUMIFS($BS$4:$BS$84,$J$4:$J$84,"140",$K$4:$K$84,"p5")+SUMIFS($BS$4:$BS$84,$J$4:$J$84,"150",$K$4:$K$84,"p1")+SUMIFS($BS$4:$BS$84,$J$4:$J$84,"150",$K$4:$K$84,"p2")+SUMIFS($BS$4:$BS$84,$J$4:$J$84,"150",$K$4:$K$84,"p3")+SUMIFS($BS$4:$BS$84,$J$4:$J$84,"150",$K$4:$K$84,"p4")+SUMIFS($BS$4:$BS$84,$J$4:$J$84,"150",$K$4:$K$84,"p5")+SUMIFS($BS$4:$BS$84,$J$4:$J$84,"160",$K$4:$K$84,"p1")+SUMIFS($BS$4:$BS$84,$J$4:$J$84,"160",$K$4:$K$84,"p2")+SUMIFS($BS$4:$BS$84,$J$4:$J$84,"160",$K$4:$K$84,"p3")+SUMIFS($BS$4:$BS$84,$J$4:$J$84,"160",$K$4:$K$84,"p4")+SUMIFS($BS$4:$BS$84,$J$4:$J$84,"160",$K$4:$K$84,"p5")+SUMIFS($BS$4:$BS$84,$J$4:$J$84,"190",$K$4:$K$84,"p1")+SUMIFS($BS$4:$BS$84,$J$4:$J$84,"190",$K$4:$K$84,"p2")+SUMIFS($BS$4:$BS$84,$J$4:$J$84,"190",$K$4:$K$84,"p3")+SUMIFS($BS$4:$BS$84,$J$4:$J$84,"190",$K$4:$K$84,"p4")+SUMIFS($BS$4:$BS$84,$J$4:$J$84,"190",$K$4:$K$84,"p5")+SUMIFS($BS$4:$BS$84,$J$4:$J$84,"0000",$K$4:$K$84,"p1")+SUMIFS($BS$4:$BS$84,$J$4:$J$84,"0000",$K$4:$K$84,"p2")+SUMIFS($BS$4:$BS$84,$J$4:$J$84,"0000",$K$4:$K$84,"p3")+SUMIFS($BS$4:$BS$84,$J$4:$J$84,"0000",$K$4:$K$84,"p4")+SUMIFS($BS$4:$BS$84,$J$4:$J$84,"0000",$K$4:$K$84,"p5"))/1000</f>
        <v>0.15565380401359111</v>
      </c>
      <c r="AE95">
        <f>(SUMIFS($BS$4:$BS$84,$J$4:$J$84,"140",$K$4:$K$84,"p6")+SUMIFS($BS$4:$BS$84,$J$4:$J$84,"140",$K$4:$K$84,"p7")+SUMIFS($BS$4:$BS$84,$J$4:$J$84,"140",$K$4:$K$84,"p8")+SUMIFS($BS$4:$BS$84,$J$4:$J$84,"140",$K$4:$K$84,"p9")+SUMIFS($BS$4:$BS$84,$J$4:$J$84,"140",$K$4:$K$84,"p10")+SUMIFS($BS$4:$BS$84,$J$4:$J$84,"150",$K$4:$K$84,"p6")+SUMIFS($BS$4:$BS$84,$J$4:$J$84,"150",$K$4:$K$84,"p7")+SUMIFS($BS$4:$BS$84,$J$4:$J$84,"150",$K$4:$K$84,"p8")+SUMIFS($BS$4:$BS$84,$J$4:$J$84,"150",$K$4:$K$84,"p9")+SUMIFS($BS$4:$BS$84,$J$4:$J$84,"150",$K$4:$K$84,"p10")+SUMIFS($BS$4:$BS$84,$J$4:$J$84,"160",$K$4:$K$84,"p6")+SUMIFS($BS$4:$BS$84,$J$4:$J$84,"160",$K$4:$K$84,"p7")+SUMIFS($BS$4:$BS$84,$J$4:$J$84,"160",$K$4:$K$84,"p8")+SUMIFS($BS$4:$BS$84,$J$4:$J$84,"160",$K$4:$K$84,"p9")+SUMIFS($BS$4:$BS$84,$J$4:$J$84,"160",$K$4:$K$84,"p10")+SUMIFS($BS$4:$BS$84,$J$4:$J$84,"190",$K$4:$K$84,"p6")+SUMIFS($BS$4:$BS$84,$J$4:$J$84,"190",$K$4:$K$84,"p7")+SUMIFS($BS$4:$BS$84,$J$4:$J$84,"190",$K$4:$K$84,"p8")+SUMIFS($BS$4:$BS$84,$J$4:$J$84,"190",$K$4:$K$84,"p9")+SUMIFS($BS$4:$BS$84,$J$4:$J$84,"190",$K$4:$K$84,"p10")+SUMIFS($BS$4:$BS$84,$J$4:$J$84,"0000",$K$4:$K$84,"p6")+SUMIFS($BS$4:$BS$84,$J$4:$J$84,"0000",$K$4:$K$84,"p7")+SUMIFS($BS$4:$BS$84,$J$4:$J$84,"0000",$K$4:$K$84,"p8")+SUMIFS($BS$4:$BS$84,$J$4:$J$84,"0000",$K$4:$K$84,"p9")+SUMIFS($BS$4:$BS$84,$J$4:$J$84,"0000",$K$4:$K$84,"p10"))/1000</f>
        <v>1.4272105559758159</v>
      </c>
      <c r="AF95">
        <f>(SUMIFS($CC$4:$CC$84,$J$4:$J$84,"110",$K$4:$K$84,"p1")+SUMIFS($CC$4:$CC$84,$J$4:$J$84,"110",$K$4:$K$84,"p2")+SUMIFS($CC$4:$CC$84,$J$4:$J$84,"110",$K$4:$K$84,"p3")+SUMIFS($CC$4:$CC$84,$J$4:$J$84,"110",$K$4:$K$84,"p4")+SUMIFS($CC$4:$CC$84,$J$4:$J$84,"110",$K$4:$K$84,"p5")+SUMIFS($CC$4:$CC$84,$J$4:$J$84,"120",$K$4:$K$84,"p1")+SUMIFS($CC$4:$CC$84,$J$4:$J$84,"120",$K$4:$K$84,"p2")+SUMIFS($CC$4:$CC$84,$J$4:$J$84,"120",$K$4:$K$84,"p3")+SUMIFS($CC$4:$CC$84,$J$4:$J$84,"120",$K$4:$K$84,"p4")+SUMIFS($CC$4:$CC$84,$J$4:$J$84,"120",$K$4:$K$84,"p5")+SUMIFS($CC$4:$CC$84,$J$4:$J$84,"130",$K$4:$K$84,"p1")+SUMIFS($CC$4:$CC$84,$J$4:$J$84,"130",$K$4:$K$84,"p2")+SUMIFS($CC$4:$CC$84,$J$4:$J$84,"130",$K$4:$K$84,"p3")+SUMIFS($CC$4:$CC$84,$J$4:$J$84,"130",$K$4:$K$84,"p4")+SUMIFS($CC$4:$CC$84,$J$4:$J$84,"130",$K$4:$K$84,"p5")+SUMIFS($CC$4:$CC$84,$J$4:$J$84,"5101",$K$4:$K$84,"p1")+SUMIFS($CC$4:$CC$84,$J$4:$J$84,"5101",$K$4:$K$84,"p2")+SUMIFS($CC$4:$CC$84,$J$4:$J$84,"5101",$K$4:$K$84,"p3")+SUMIFS($CC$4:$CC$84,$J$4:$J$84,"5101",$K$4:$K$84,"p4")+SUMIFS($CC$4:$CC$84,$J$4:$J$84,"5101",$K$4:$K$84,"p5")+SUMIFS($CC$4:$CC$84,$J$4:$J$84,"5102",$K$4:$K$84,"p1")+SUMIFS($CC$4:$CC$84,$J$4:$J$84,"5102",$K$4:$K$84,"p2")+SUMIFS($CC$4:$CC$84,$J$4:$J$84,"5102",$K$4:$K$84,"p3")+SUMIFS($CC$4:$CC$84,$J$4:$J$84,"5102",$K$4:$K$84,"p4")+SUMIFS($CC$4:$CC$84,$J$4:$J$84,"5102",$K$4:$K$84,"p5"))/1000</f>
        <v>0.45349587494490734</v>
      </c>
      <c r="AG95">
        <f>(SUMIFS($CC$4:$CC$84,$J$4:$J$84,"110",$K$4:$K$84,"p6")+SUMIFS($CC$4:$CC$84,$J$4:$J$84,"110",$K$4:$K$84,"p7")+SUMIFS($CC$4:$CC$84,$J$4:$J$84,"110",$K$4:$K$84,"p8")+SUMIFS($CC$4:$CC$84,$J$4:$J$84,"110",$K$4:$K$84,"p9")+SUMIFS($CC$4:$CC$84,$J$4:$J$84,"110",$K$4:$K$84,"p10")+SUMIFS($CC$4:$CC$84,$J$4:$J$84,"120",$K$4:$K$84,"p6")+SUMIFS($CC$4:$CC$84,$J$4:$J$84,"120",$K$4:$K$84,"p7")+SUMIFS($CC$4:$CC$84,$J$4:$J$84,"120",$K$4:$K$84,"p8")+SUMIFS($CC$4:$CC$84,$J$4:$J$84,"120",$K$4:$K$84,"p9")+SUMIFS($CC$4:$CC$84,$J$4:$J$84,"120",$K$4:$K$84,"p10")+SUMIFS($CC$4:$CC$84,$J$4:$J$84,"130",$K$4:$K$84,"p6")+SUMIFS($CC$4:$CC$84,$J$4:$J$84,"130",$K$4:$K$84,"p7")+SUMIFS($CC$4:$CC$84,$J$4:$J$84,"130",$K$4:$K$84,"p8")+SUMIFS($CC$4:$CC$84,$J$4:$J$84,"130",$K$4:$K$84,"p9")+SUMIFS($CC$4:$CC$84,$J$4:$J$84,"130",$K$4:$K$84,"p10")+SUMIFS($CC$4:$CC$84,$J$4:$J$84,"5101",$K$4:$K$84,"p6")+SUMIFS($CC$4:$CC$84,$J$4:$J$84,"5101",$K$4:$K$84,"p7")+SUMIFS($CC$4:$CC$84,$J$4:$J$84,"5101",$K$4:$K$84,"p8")+SUMIFS($CC$4:$CC$84,$J$4:$J$84,"5101",$K$4:$K$84,"p9")+SUMIFS($CC$4:$CC$84,$J$4:$J$84,"5101",$K$4:$K$84,"p10")+SUMIFS($CC$4:$CC$84,$J$4:$J$84,"5102",$K$4:$K$84,"p6")+SUMIFS($CC$4:$CC$84,$J$4:$J$84,"5102",$K$4:$K$84,"p7")+SUMIFS($CC$4:$CC$84,$J$4:$J$84,"5102",$K$4:$K$84,"p8")+SUMIFS($CC$4:$CC$84,$J$4:$J$84,"5102",$K$4:$K$84,"p9")+SUMIFS($CC$4:$CC$84,$J$4:$J$84,"5102",$K$4:$K$84,"p10"))/1000</f>
        <v>1.6552413060454261</v>
      </c>
      <c r="AH95">
        <f>(SUMIFS($CC$4:$CC$84,$J$4:$J$84,"140",$K$4:$K$84,"p1")+SUMIFS($CC$4:$CC$84,$J$4:$J$84,"140",$K$4:$K$84,"p2")+SUMIFS($CC$4:$CC$84,$J$4:$J$84,"140",$K$4:$K$84,"p3")+SUMIFS($CC$4:$CC$84,$J$4:$J$84,"140",$K$4:$K$84,"p4")+SUMIFS($CC$4:$CC$84,$J$4:$J$84,"140",$K$4:$K$84,"p5")+SUMIFS($CC$4:$CC$84,$J$4:$J$84,"150",$K$4:$K$84,"p1")+SUMIFS($CC$4:$CC$84,$J$4:$J$84,"150",$K$4:$K$84,"p2")+SUMIFS($CC$4:$CC$84,$J$4:$J$84,"150",$K$4:$K$84,"p3")+SUMIFS($CC$4:$CC$84,$J$4:$J$84,"150",$K$4:$K$84,"p4")+SUMIFS($CC$4:$CC$84,$J$4:$J$84,"150",$K$4:$K$84,"p5")+SUMIFS($CC$4:$CC$84,$J$4:$J$84,"160",$K$4:$K$84,"p1")+SUMIFS($CC$4:$CC$84,$J$4:$J$84,"160",$K$4:$K$84,"p2")+SUMIFS($CC$4:$CC$84,$J$4:$J$84,"160",$K$4:$K$84,"p3")+SUMIFS($CC$4:$CC$84,$J$4:$J$84,"160",$K$4:$K$84,"p4")+SUMIFS($CC$4:$CC$84,$J$4:$J$84,"160",$K$4:$K$84,"p5")+SUMIFS($CC$4:$CC$84,$J$4:$J$84,"190",$K$4:$K$84,"p1")+SUMIFS($CC$4:$CC$84,$J$4:$J$84,"190",$K$4:$K$84,"p2")+SUMIFS($CC$4:$CC$84,$J$4:$J$84,"190",$K$4:$K$84,"p3")+SUMIFS($CC$4:$CC$84,$J$4:$J$84,"190",$K$4:$K$84,"p4")+SUMIFS($CC$4:$CC$84,$J$4:$J$84,"190",$K$4:$K$84,"p5")+SUMIFS($CC$4:$CC$84,$J$4:$J$84,"0000",$K$4:$K$84,"p1")+SUMIFS($CC$4:$CC$84,$J$4:$J$84,"0000",$K$4:$K$84,"p2")+SUMIFS($CC$4:$CC$84,$J$4:$J$84,"0000",$K$4:$K$84,"p3")+SUMIFS($CC$4:$CC$84,$J$4:$J$84,"0000",$K$4:$K$84,"p4")+SUMIFS($CC$4:$CC$84,$J$4:$J$84,"0000",$K$4:$K$84,"p5"))/1000</f>
        <v>0.15565380401359111</v>
      </c>
      <c r="AI95">
        <f>(SUMIFS($CC$4:$CC$84,$J$4:$J$84,"140",$K$4:$K$84,"p6")+SUMIFS($CC$4:$CC$84,$J$4:$J$84,"140",$K$4:$K$84,"p7")+SUMIFS($CC$4:$CC$84,$J$4:$J$84,"140",$K$4:$K$84,"p8")+SUMIFS($CC$4:$CC$84,$J$4:$J$84,"140",$K$4:$K$84,"p9")+SUMIFS($CC$4:$CC$84,$J$4:$J$84,"140",$K$4:$K$84,"p10")+SUMIFS($CC$4:$CC$84,$J$4:$J$84,"150",$K$4:$K$84,"p6")+SUMIFS($CC$4:$CC$84,$J$4:$J$84,"150",$K$4:$K$84,"p7")+SUMIFS($CC$4:$CC$84,$J$4:$J$84,"150",$K$4:$K$84,"p8")+SUMIFS($CC$4:$CC$84,$J$4:$J$84,"150",$K$4:$K$84,"p9")+SUMIFS($CC$4:$CC$84,$J$4:$J$84,"150",$K$4:$K$84,"p10")+SUMIFS($CC$4:$CC$84,$J$4:$J$84,"160",$K$4:$K$84,"p6")+SUMIFS($CC$4:$CC$84,$J$4:$J$84,"160",$K$4:$K$84,"p7")+SUMIFS($CC$4:$CC$84,$J$4:$J$84,"160",$K$4:$K$84,"p8")+SUMIFS($CC$4:$CC$84,$J$4:$J$84,"160",$K$4:$K$84,"p9")+SUMIFS($CC$4:$CC$84,$J$4:$J$84,"160",$K$4:$K$84,"p10")+SUMIFS($CC$4:$CC$84,$J$4:$J$84,"190",$K$4:$K$84,"p6")+SUMIFS($CC$4:$CC$84,$J$4:$J$84,"190",$K$4:$K$84,"p7")+SUMIFS($CC$4:$CC$84,$J$4:$J$84,"190",$K$4:$K$84,"p8")+SUMIFS($CC$4:$CC$84,$J$4:$J$84,"190",$K$4:$K$84,"p9")+SUMIFS($CC$4:$CC$84,$J$4:$J$84,"190",$K$4:$K$84,"p10")+SUMIFS($CC$4:$CC$84,$J$4:$J$84,"0000",$K$4:$K$84,"p6")+SUMIFS($CC$4:$CC$84,$J$4:$J$84,"0000",$K$4:$K$84,"p7")+SUMIFS($CC$4:$CC$84,$J$4:$J$84,"0000",$K$4:$K$84,"p8")+SUMIFS($CC$4:$CC$84,$J$4:$J$84,"0000",$K$4:$K$84,"p9")+SUMIFS($CC$4:$CC$84,$J$4:$J$84,"0000",$K$4:$K$84,"p10"))/1000</f>
        <v>1.4272105559758159</v>
      </c>
      <c r="AJ95">
        <f>(SUMIFS($CM$4:$CM$84,$J$4:$J$84,"110",$K$4:$K$84,"p1")+SUMIFS($CM$4:$CM$84,$J$4:$J$84,"110",$K$4:$K$84,"p2")+SUMIFS($CM$4:$CM$84,$J$4:$J$84,"110",$K$4:$K$84,"p3")+SUMIFS($CM$4:$CM$84,$J$4:$J$84,"110",$K$4:$K$84,"p4")+SUMIFS($CM$4:$CM$84,$J$4:$J$84,"110",$K$4:$K$84,"p5")+SUMIFS($CM$4:$CM$84,$J$4:$J$84,"120",$K$4:$K$84,"p1")+SUMIFS($CM$4:$CM$84,$J$4:$J$84,"120",$K$4:$K$84,"p2")+SUMIFS($CM$4:$CM$84,$J$4:$J$84,"120",$K$4:$K$84,"p3")+SUMIFS($CM$4:$CM$84,$J$4:$J$84,"120",$K$4:$K$84,"p4")+SUMIFS($CM$4:$CM$84,$J$4:$J$84,"120",$K$4:$K$84,"p5")+SUMIFS($CM$4:$CM$84,$J$4:$J$84,"130",$K$4:$K$84,"p1")+SUMIFS($CM$4:$CM$84,$J$4:$J$84,"130",$K$4:$K$84,"p2")+SUMIFS($CM$4:$CM$84,$J$4:$J$84,"130",$K$4:$K$84,"p3")+SUMIFS($CM$4:$CM$84,$J$4:$J$84,"130",$K$4:$K$84,"p4")+SUMIFS($CM$4:$CM$84,$J$4:$J$84,"130",$K$4:$K$84,"p5")+SUMIFS($CM$4:$CM$84,$J$4:$J$84,"5101",$K$4:$K$84,"p1")+SUMIFS($CM$4:$CM$84,$J$4:$J$84,"5101",$K$4:$K$84,"p2")+SUMIFS($CM$4:$CM$84,$J$4:$J$84,"5101",$K$4:$K$84,"p3")+SUMIFS($CM$4:$CM$84,$J$4:$J$84,"5101",$K$4:$K$84,"p4")+SUMIFS($CM$4:$CM$84,$J$4:$J$84,"5101",$K$4:$K$84,"p5")+SUMIFS($CM$4:$CM$84,$J$4:$J$84,"5102",$K$4:$K$84,"p1")+SUMIFS($CM$4:$CM$84,$J$4:$J$84,"5102",$K$4:$K$84,"p2")+SUMIFS($CM$4:$CM$84,$J$4:$J$84,"5102",$K$4:$K$84,"p3")+SUMIFS($CM$4:$CM$84,$J$4:$J$84,"5102",$K$4:$K$84,"p4")+SUMIFS($CM$4:$CM$84,$J$4:$J$84,"5102",$K$4:$K$84,"p5"))/1000</f>
        <v>0.27209752496694434</v>
      </c>
      <c r="AK95">
        <f>(SUMIFS($CM$4:$CM$84,$J$4:$J$84,"110",$K$4:$K$84,"p6")+SUMIFS($CM$4:$CM$84,$J$4:$J$84,"110",$K$4:$K$84,"p7")+SUMIFS($CM$4:$CM$84,$J$4:$J$84,"110",$K$4:$K$84,"p8")+SUMIFS($CM$4:$CM$84,$J$4:$J$84,"110",$K$4:$K$84,"p9")+SUMIFS($CM$4:$CM$84,$J$4:$J$84,"110",$K$4:$K$84,"p10")+SUMIFS($CM$4:$CM$84,$J$4:$J$84,"120",$K$4:$K$84,"p6")+SUMIFS($CM$4:$CM$84,$J$4:$J$84,"120",$K$4:$K$84,"p7")+SUMIFS($CM$4:$CM$84,$J$4:$J$84,"120",$K$4:$K$84,"p8")+SUMIFS($CM$4:$CM$84,$J$4:$J$84,"120",$K$4:$K$84,"p9")+SUMIFS($CM$4:$CM$84,$J$4:$J$84,"120",$K$4:$K$84,"p10")+SUMIFS($CM$4:$CM$84,$J$4:$J$84,"130",$K$4:$K$84,"p6")+SUMIFS($CM$4:$CM$84,$J$4:$J$84,"130",$K$4:$K$84,"p7")+SUMIFS($CM$4:$CM$84,$J$4:$J$84,"130",$K$4:$K$84,"p8")+SUMIFS($CM$4:$CM$84,$J$4:$J$84,"130",$K$4:$K$84,"p9")+SUMIFS($CM$4:$CM$84,$J$4:$J$84,"130",$K$4:$K$84,"p10")+SUMIFS($CM$4:$CM$84,$J$4:$J$84,"5101",$K$4:$K$84,"p6")+SUMIFS($CM$4:$CM$84,$J$4:$J$84,"5101",$K$4:$K$84,"p7")+SUMIFS($CM$4:$CM$84,$J$4:$J$84,"5101",$K$4:$K$84,"p8")+SUMIFS($CM$4:$CM$84,$J$4:$J$84,"5101",$K$4:$K$84,"p9")+SUMIFS($CM$4:$CM$84,$J$4:$J$84,"5101",$K$4:$K$84,"p10")+SUMIFS($CM$4:$CM$84,$J$4:$J$84,"5102",$K$4:$K$84,"p6")+SUMIFS($CM$4:$CM$84,$J$4:$J$84,"5102",$K$4:$K$84,"p7")+SUMIFS($CM$4:$CM$84,$J$4:$J$84,"5102",$K$4:$K$84,"p8")+SUMIFS($CM$4:$CM$84,$J$4:$J$84,"5102",$K$4:$K$84,"p9")+SUMIFS($CM$4:$CM$84,$J$4:$J$84,"5102",$K$4:$K$84,"p10"))/1000</f>
        <v>0.99314478362725567</v>
      </c>
      <c r="AL95">
        <f>(SUMIFS($CM$4:$CM$84,$J$4:$J$84,"140",$K$4:$K$84,"p1")+SUMIFS($CM$4:$CM$84,$J$4:$J$84,"140",$K$4:$K$84,"p2")+SUMIFS($CM$4:$CM$84,$J$4:$J$84,"140",$K$4:$K$84,"p3")+SUMIFS($CM$4:$CM$84,$J$4:$J$84,"140",$K$4:$K$84,"p4")+SUMIFS($CM$4:$CM$84,$J$4:$J$84,"140",$K$4:$K$84,"p5")+SUMIFS($CM$4:$CM$84,$J$4:$J$84,"150",$K$4:$K$84,"p1")+SUMIFS($CM$4:$CM$84,$J$4:$J$84,"150",$K$4:$K$84,"p2")+SUMIFS($CM$4:$CM$84,$J$4:$J$84,"150",$K$4:$K$84,"p3")+SUMIFS($CM$4:$CM$84,$J$4:$J$84,"150",$K$4:$K$84,"p4")+SUMIFS($CM$4:$CM$84,$J$4:$J$84,"150",$K$4:$K$84,"p5")+SUMIFS($CM$4:$CM$84,$J$4:$J$84,"160",$K$4:$K$84,"p1")+SUMIFS($CM$4:$CM$84,$J$4:$J$84,"160",$K$4:$K$84,"p2")+SUMIFS($CM$4:$CM$84,$J$4:$J$84,"160",$K$4:$K$84,"p3")+SUMIFS($CM$4:$CM$84,$J$4:$J$84,"160",$K$4:$K$84,"p4")+SUMIFS($CM$4:$CM$84,$J$4:$J$84,"160",$K$4:$K$84,"p5")+SUMIFS($CM$4:$CM$84,$J$4:$J$84,"190",$K$4:$K$84,"p1")+SUMIFS($CM$4:$CM$84,$J$4:$J$84,"190",$K$4:$K$84,"p2")+SUMIFS($CM$4:$CM$84,$J$4:$J$84,"190",$K$4:$K$84,"p3")+SUMIFS($CM$4:$CM$84,$J$4:$J$84,"190",$K$4:$K$84,"p4")+SUMIFS($CM$4:$CM$84,$J$4:$J$84,"190",$K$4:$K$84,"p5")+SUMIFS($CM$4:$CM$84,$J$4:$J$84,"0000",$K$4:$K$84,"p1")+SUMIFS($CM$4:$CM$84,$J$4:$J$84,"0000",$K$4:$K$84,"p2")+SUMIFS($CM$4:$CM$84,$J$4:$J$84,"0000",$K$4:$K$84,"p3")+SUMIFS($CM$4:$CM$84,$J$4:$J$84,"0000",$K$4:$K$84,"p4")+SUMIFS($CM$4:$CM$84,$J$4:$J$84,"0000",$K$4:$K$84,"p5"))/1000</f>
        <v>9.3392282408154642E-2</v>
      </c>
      <c r="AM95">
        <f>(SUMIFS($CM$4:$CM$84,$J$4:$J$84,"140",$K$4:$K$84,"p6")+SUMIFS($CM$4:$CM$84,$J$4:$J$84,"140",$K$4:$K$84,"p7")+SUMIFS($CM$4:$CM$84,$J$4:$J$84,"140",$K$4:$K$84,"p8")+SUMIFS($CM$4:$CM$84,$J$4:$J$84,"140",$K$4:$K$84,"p9")+SUMIFS($CM$4:$CM$84,$J$4:$J$84,"140",$K$4:$K$84,"p10")+SUMIFS($CM$4:$CM$84,$J$4:$J$84,"150",$K$4:$K$84,"p6")+SUMIFS($CM$4:$CM$84,$J$4:$J$84,"150",$K$4:$K$84,"p7")+SUMIFS($CM$4:$CM$84,$J$4:$J$84,"150",$K$4:$K$84,"p8")+SUMIFS($CM$4:$CM$84,$J$4:$J$84,"150",$K$4:$K$84,"p9")+SUMIFS($CM$4:$CM$84,$J$4:$J$84,"150",$K$4:$K$84,"p10")+SUMIFS($CM$4:$CM$84,$J$4:$J$84,"160",$K$4:$K$84,"p6")+SUMIFS($CM$4:$CM$84,$J$4:$J$84,"160",$K$4:$K$84,"p7")+SUMIFS($CM$4:$CM$84,$J$4:$J$84,"160",$K$4:$K$84,"p8")+SUMIFS($CM$4:$CM$84,$J$4:$J$84,"160",$K$4:$K$84,"p9")+SUMIFS($CM$4:$CM$84,$J$4:$J$84,"160",$K$4:$K$84,"p10")+SUMIFS($CM$4:$CM$84,$J$4:$J$84,"190",$K$4:$K$84,"p6")+SUMIFS($CM$4:$CM$84,$J$4:$J$84,"190",$K$4:$K$84,"p7")+SUMIFS($CM$4:$CM$84,$J$4:$J$84,"190",$K$4:$K$84,"p8")+SUMIFS($CM$4:$CM$84,$J$4:$J$84,"190",$K$4:$K$84,"p9")+SUMIFS($CM$4:$CM$84,$J$4:$J$84,"190",$K$4:$K$84,"p10")+SUMIFS($CM$4:$CM$84,$J$4:$J$84,"0000",$K$4:$K$84,"p6")+SUMIFS($CM$4:$CM$84,$J$4:$J$84,"0000",$K$4:$K$84,"p7")+SUMIFS($CM$4:$CM$84,$J$4:$J$84,"0000",$K$4:$K$84,"p8")+SUMIFS($CM$4:$CM$84,$J$4:$J$84,"0000",$K$4:$K$84,"p9")+SUMIFS($CM$4:$CM$84,$J$4:$J$84,"0000",$K$4:$K$84,"p10"))/1000</f>
        <v>0.85632633358548949</v>
      </c>
      <c r="AN95">
        <f>(SUMIFS($CW$4:$CW$84,$J$4:$J$84,"110",$K$4:$K$84,"p1")+SUMIFS($CW$4:$CW$84,$J$4:$J$84,"110",$K$4:$K$84,"p2")+SUMIFS($CW$4:$CW$84,$J$4:$J$84,"110",$K$4:$K$84,"p3")+SUMIFS($CW$4:$CW$84,$J$4:$J$84,"110",$K$4:$K$84,"p4")+SUMIFS($CW$4:$CW$84,$J$4:$J$84,"110",$K$4:$K$84,"p5")+SUMIFS($CW$4:$CW$84,$J$4:$J$84,"120",$K$4:$K$84,"p1")+SUMIFS($CW$4:$CW$84,$J$4:$J$84,"120",$K$4:$K$84,"p2")+SUMIFS($CW$4:$CW$84,$J$4:$J$84,"120",$K$4:$K$84,"p3")+SUMIFS($CW$4:$CW$84,$J$4:$J$84,"120",$K$4:$K$84,"p4")+SUMIFS($CW$4:$CW$84,$J$4:$J$84,"120",$K$4:$K$84,"p5")+SUMIFS($CW$4:$CW$84,$J$4:$J$84,"130",$K$4:$K$84,"p1")+SUMIFS($CW$4:$CW$84,$J$4:$J$84,"130",$K$4:$K$84,"p2")+SUMIFS($CW$4:$CW$84,$J$4:$J$84,"130",$K$4:$K$84,"p3")+SUMIFS($CW$4:$CW$84,$J$4:$J$84,"130",$K$4:$K$84,"p4")+SUMIFS($CW$4:$CW$84,$J$4:$J$84,"130",$K$4:$K$84,"p5")+SUMIFS($CW$4:$CW$84,$J$4:$J$84,"5101",$K$4:$K$84,"p1")+SUMIFS($CW$4:$CW$84,$J$4:$J$84,"5101",$K$4:$K$84,"p2")+SUMIFS($CW$4:$CW$84,$J$4:$J$84,"5101",$K$4:$K$84,"p3")+SUMIFS($CW$4:$CW$84,$J$4:$J$84,"5101",$K$4:$K$84,"p4")+SUMIFS($CW$4:$CW$84,$J$4:$J$84,"5101",$K$4:$K$84,"p5")+SUMIFS($CW$4:$CW$84,$J$4:$J$84,"5102",$K$4:$K$84,"p1")+SUMIFS($CW$4:$CW$84,$J$4:$J$84,"5102",$K$4:$K$84,"p2")+SUMIFS($CW$4:$CW$84,$J$4:$J$84,"5102",$K$4:$K$84,"p3")+SUMIFS($CW$4:$CW$84,$J$4:$J$84,"5102",$K$4:$K$84,"p4")+SUMIFS($CW$4:$CW$84,$J$4:$J$84,"5102",$K$4:$K$84,"p5"))/1000</f>
        <v>0.27209752496694434</v>
      </c>
      <c r="AO95">
        <f>(SUMIFS($CW$4:$CW$84,$J$4:$J$84,"110",$K$4:$K$84,"p6")+SUMIFS($CW$4:$CW$84,$J$4:$J$84,"110",$K$4:$K$84,"p7")+SUMIFS($CW$4:$CW$84,$J$4:$J$84,"110",$K$4:$K$84,"p8")+SUMIFS($CW$4:$CW$84,$J$4:$J$84,"110",$K$4:$K$84,"p9")+SUMIFS($CW$4:$CW$84,$J$4:$J$84,"110",$K$4:$K$84,"p10")+SUMIFS($CW$4:$CW$84,$J$4:$J$84,"120",$K$4:$K$84,"p6")+SUMIFS($CW$4:$CW$84,$J$4:$J$84,"120",$K$4:$K$84,"p7")+SUMIFS($CW$4:$CW$84,$J$4:$J$84,"120",$K$4:$K$84,"p8")+SUMIFS($CW$4:$CW$84,$J$4:$J$84,"120",$K$4:$K$84,"p9")+SUMIFS($CW$4:$CW$84,$J$4:$J$84,"120",$K$4:$K$84,"p10")+SUMIFS($CW$4:$CW$84,$J$4:$J$84,"130",$K$4:$K$84,"p6")+SUMIFS($CW$4:$CW$84,$J$4:$J$84,"130",$K$4:$K$84,"p7")+SUMIFS($CW$4:$CW$84,$J$4:$J$84,"130",$K$4:$K$84,"p8")+SUMIFS($CW$4:$CW$84,$J$4:$J$84,"130",$K$4:$K$84,"p9")+SUMIFS($CW$4:$CW$84,$J$4:$J$84,"130",$K$4:$K$84,"p10")+SUMIFS($CW$4:$CW$84,$J$4:$J$84,"5101",$K$4:$K$84,"p6")+SUMIFS($CW$4:$CW$84,$J$4:$J$84,"5101",$K$4:$K$84,"p7")+SUMIFS($CW$4:$CW$84,$J$4:$J$84,"5101",$K$4:$K$84,"p8")+SUMIFS($CW$4:$CW$84,$J$4:$J$84,"5101",$K$4:$K$84,"p9")+SUMIFS($CW$4:$CW$84,$J$4:$J$84,"5101",$K$4:$K$84,"p10")+SUMIFS($CW$4:$CW$84,$J$4:$J$84,"5102",$K$4:$K$84,"p6")+SUMIFS($CW$4:$CW$84,$J$4:$J$84,"5102",$K$4:$K$84,"p7")+SUMIFS($CW$4:$CW$84,$J$4:$J$84,"5102",$K$4:$K$84,"p8")+SUMIFS($CW$4:$CW$84,$J$4:$J$84,"5102",$K$4:$K$84,"p9")+SUMIFS($CW$4:$CW$84,$J$4:$J$84,"5102",$K$4:$K$84,"p10"))/1000</f>
        <v>0.99314478362725567</v>
      </c>
      <c r="AP95">
        <f>(SUMIFS($CW$4:$CW$84,$J$4:$J$84,"140",$K$4:$K$84,"p1")+SUMIFS($CW$4:$CW$84,$J$4:$J$84,"140",$K$4:$K$84,"p2")+SUMIFS($CW$4:$CW$84,$J$4:$J$84,"140",$K$4:$K$84,"p3")+SUMIFS($CW$4:$CW$84,$J$4:$J$84,"140",$K$4:$K$84,"p4")+SUMIFS($CW$4:$CW$84,$J$4:$J$84,"140",$K$4:$K$84,"p5")+SUMIFS($CW$4:$CW$84,$J$4:$J$84,"150",$K$4:$K$84,"p1")+SUMIFS($CW$4:$CW$84,$J$4:$J$84,"150",$K$4:$K$84,"p2")+SUMIFS($CW$4:$CW$84,$J$4:$J$84,"150",$K$4:$K$84,"p3")+SUMIFS($CW$4:$CW$84,$J$4:$J$84,"150",$K$4:$K$84,"p4")+SUMIFS($CW$4:$CW$84,$J$4:$J$84,"150",$K$4:$K$84,"p5")+SUMIFS($CW$4:$CW$84,$J$4:$J$84,"160",$K$4:$K$84,"p1")+SUMIFS($CW$4:$CW$84,$J$4:$J$84,"160",$K$4:$K$84,"p2")+SUMIFS($CW$4:$CW$84,$J$4:$J$84,"160",$K$4:$K$84,"p3")+SUMIFS($CW$4:$CW$84,$J$4:$J$84,"160",$K$4:$K$84,"p4")+SUMIFS($CW$4:$CW$84,$J$4:$J$84,"160",$K$4:$K$84,"p5")+SUMIFS($CW$4:$CW$84,$J$4:$J$84,"190",$K$4:$K$84,"p1")+SUMIFS($CW$4:$CW$84,$J$4:$J$84,"190",$K$4:$K$84,"p2")+SUMIFS($CW$4:$CW$84,$J$4:$J$84,"190",$K$4:$K$84,"p3")+SUMIFS($CW$4:$CW$84,$J$4:$J$84,"190",$K$4:$K$84,"p4")+SUMIFS($CW$4:$CW$84,$J$4:$J$84,"190",$K$4:$K$84,"p5")+SUMIFS($CW$4:$CW$84,$J$4:$J$84,"0000",$K$4:$K$84,"p1")+SUMIFS($CW$4:$CW$84,$J$4:$J$84,"0000",$K$4:$K$84,"p2")+SUMIFS($CW$4:$CW$84,$J$4:$J$84,"0000",$K$4:$K$84,"p3")+SUMIFS($CW$4:$CW$84,$J$4:$J$84,"0000",$K$4:$K$84,"p4")+SUMIFS($CW$4:$CW$84,$J$4:$J$84,"0000",$K$4:$K$84,"p5"))/1000</f>
        <v>9.3392282408154642E-2</v>
      </c>
      <c r="AQ95">
        <f>(SUMIFS($CW$4:$CW$84,$J$4:$J$84,"140",$K$4:$K$84,"p6")+SUMIFS($CW$4:$CW$84,$J$4:$J$84,"140",$K$4:$K$84,"p7")+SUMIFS($CW$4:$CW$84,$J$4:$J$84,"140",$K$4:$K$84,"p8")+SUMIFS($CW$4:$CW$84,$J$4:$J$84,"140",$K$4:$K$84,"p9")+SUMIFS($CW$4:$CW$84,$J$4:$J$84,"140",$K$4:$K$84,"p10")+SUMIFS($CW$4:$CW$84,$J$4:$J$84,"150",$K$4:$K$84,"p6")+SUMIFS($CW$4:$CW$84,$J$4:$J$84,"150",$K$4:$K$84,"p7")+SUMIFS($CW$4:$CW$84,$J$4:$J$84,"150",$K$4:$K$84,"p8")+SUMIFS($CW$4:$CW$84,$J$4:$J$84,"150",$K$4:$K$84,"p9")+SUMIFS($CW$4:$CW$84,$J$4:$J$84,"150",$K$4:$K$84,"p10")+SUMIFS($CW$4:$CW$84,$J$4:$J$84,"160",$K$4:$K$84,"p6")+SUMIFS($CW$4:$CW$84,$J$4:$J$84,"160",$K$4:$K$84,"p7")+SUMIFS($CW$4:$CW$84,$J$4:$J$84,"160",$K$4:$K$84,"p8")+SUMIFS($CW$4:$CW$84,$J$4:$J$84,"160",$K$4:$K$84,"p9")+SUMIFS($CW$4:$CW$84,$J$4:$J$84,"160",$K$4:$K$84,"p10")+SUMIFS($CW$4:$CW$84,$J$4:$J$84,"190",$K$4:$K$84,"p6")+SUMIFS($CW$4:$CW$84,$J$4:$J$84,"190",$K$4:$K$84,"p7")+SUMIFS($CW$4:$CW$84,$J$4:$J$84,"190",$K$4:$K$84,"p8")+SUMIFS($CW$4:$CW$84,$J$4:$J$84,"190",$K$4:$K$84,"p9")+SUMIFS($CW$4:$CW$84,$J$4:$J$84,"190",$K$4:$K$84,"p10")+SUMIFS($CW$4:$CW$84,$J$4:$J$84,"0000",$K$4:$K$84,"p6")+SUMIFS($CW$4:$CW$84,$J$4:$J$84,"0000",$K$4:$K$84,"p7")+SUMIFS($CW$4:$CW$84,$J$4:$J$84,"0000",$K$4:$K$84,"p8")+SUMIFS($CW$4:$CW$84,$J$4:$J$84,"0000",$K$4:$K$84,"p9")+SUMIFS($CW$4:$CW$84,$J$4:$J$84,"0000",$K$4:$K$84,"p10"))/1000</f>
        <v>0.85632633358548949</v>
      </c>
      <c r="AR95">
        <f>(SUMIFS($DG$4:$DG$84,$J$4:$J$84,"110",$K$4:$K$84,"p1")+SUMIFS($DG$4:$DG$84,$J$4:$J$84,"110",$K$4:$K$84,"p2")+SUMIFS($DG$4:$DG$84,$J$4:$J$84,"110",$K$4:$K$84,"p3")+SUMIFS($DG$4:$DG$84,$J$4:$J$84,"110",$K$4:$K$84,"p4")+SUMIFS($DG$4:$DG$84,$J$4:$J$84,"110",$K$4:$K$84,"p5")+SUMIFS($DG$4:$DG$84,$J$4:$J$84,"120",$K$4:$K$84,"p1")+SUMIFS($DG$4:$DG$84,$J$4:$J$84,"120",$K$4:$K$84,"p2")+SUMIFS($DG$4:$DG$84,$J$4:$J$84,"120",$K$4:$K$84,"p3")+SUMIFS($DG$4:$DG$84,$J$4:$J$84,"120",$K$4:$K$84,"p4")+SUMIFS($DG$4:$DG$84,$J$4:$J$84,"120",$K$4:$K$84,"p5")+SUMIFS($DG$4:$DG$84,$J$4:$J$84,"130",$K$4:$K$84,"p1")+SUMIFS($DG$4:$DG$84,$J$4:$J$84,"130",$K$4:$K$84,"p2")+SUMIFS($DG$4:$DG$84,$J$4:$J$84,"130",$K$4:$K$84,"p3")+SUMIFS($DG$4:$DG$84,$J$4:$J$84,"130",$K$4:$K$84,"p4")+SUMIFS($DG$4:$DG$84,$J$4:$J$84,"130",$K$4:$K$84,"p5")+SUMIFS($DG$4:$DG$84,$J$4:$J$84,"5101",$K$4:$K$84,"p1")+SUMIFS($DG$4:$DG$84,$J$4:$J$84,"5101",$K$4:$K$84,"p2")+SUMIFS($DG$4:$DG$84,$J$4:$J$84,"5101",$K$4:$K$84,"p3")+SUMIFS($DG$4:$DG$84,$J$4:$J$84,"5101",$K$4:$K$84,"p4")+SUMIFS($DG$4:$DG$84,$J$4:$J$84,"5101",$K$4:$K$84,"p5")+SUMIFS($DG$4:$DG$84,$J$4:$J$84,"5102",$K$4:$K$84,"p1")+SUMIFS($DG$4:$DG$84,$J$4:$J$84,"5102",$K$4:$K$84,"p2")+SUMIFS($DG$4:$DG$84,$J$4:$J$84,"5102",$K$4:$K$84,"p3")+SUMIFS($DG$4:$DG$84,$J$4:$J$84,"5102",$K$4:$K$84,"p4")+SUMIFS($DG$4:$DG$84,$J$4:$J$84,"5102",$K$4:$K$84,"p5"))/1000</f>
        <v>0.27209752496694434</v>
      </c>
      <c r="AS95">
        <f>(SUMIFS($DG$4:$DG$84,$J$4:$J$84,"110",$K$4:$K$84,"p6")+SUMIFS($DG$4:$DG$84,$J$4:$J$84,"110",$K$4:$K$84,"p7")+SUMIFS($DG$4:$DG$84,$J$4:$J$84,"110",$K$4:$K$84,"p8")+SUMIFS($DG$4:$DG$84,$J$4:$J$84,"110",$K$4:$K$84,"p9")+SUMIFS($DG$4:$DG$84,$J$4:$J$84,"110",$K$4:$K$84,"p10")+SUMIFS($DG$4:$DG$84,$J$4:$J$84,"120",$K$4:$K$84,"p6")+SUMIFS($DG$4:$DG$84,$J$4:$J$84,"120",$K$4:$K$84,"p7")+SUMIFS($DG$4:$DG$84,$J$4:$J$84,"120",$K$4:$K$84,"p8")+SUMIFS($DG$4:$DG$84,$J$4:$J$84,"120",$K$4:$K$84,"p9")+SUMIFS($DG$4:$DG$84,$J$4:$J$84,"120",$K$4:$K$84,"p10")+SUMIFS($DG$4:$DG$84,$J$4:$J$84,"130",$K$4:$K$84,"p6")+SUMIFS($DG$4:$DG$84,$J$4:$J$84,"130",$K$4:$K$84,"p7")+SUMIFS($DG$4:$DG$84,$J$4:$J$84,"130",$K$4:$K$84,"p8")+SUMIFS($DG$4:$DG$84,$J$4:$J$84,"130",$K$4:$K$84,"p9")+SUMIFS($DG$4:$DG$84,$J$4:$J$84,"130",$K$4:$K$84,"p10")+SUMIFS($DG$4:$DG$84,$J$4:$J$84,"5101",$K$4:$K$84,"p6")+SUMIFS($DG$4:$DG$84,$J$4:$J$84,"5101",$K$4:$K$84,"p7")+SUMIFS($DG$4:$DG$84,$J$4:$J$84,"5101",$K$4:$K$84,"p8")+SUMIFS($DG$4:$DG$84,$J$4:$J$84,"5101",$K$4:$K$84,"p9")+SUMIFS($DG$4:$DG$84,$J$4:$J$84,"5101",$K$4:$K$84,"p10")+SUMIFS($DG$4:$DG$84,$J$4:$J$84,"5102",$K$4:$K$84,"p6")+SUMIFS($DG$4:$DG$84,$J$4:$J$84,"5102",$K$4:$K$84,"p7")+SUMIFS($DG$4:$DG$84,$J$4:$J$84,"5102",$K$4:$K$84,"p8")+SUMIFS($DG$4:$DG$84,$J$4:$J$84,"5102",$K$4:$K$84,"p9")+SUMIFS($DG$4:$DG$84,$J$4:$J$84,"5102",$K$4:$K$84,"p10"))/1000</f>
        <v>0.99314478362725567</v>
      </c>
      <c r="AT95">
        <f>(SUMIFS($DG$4:$DG$84,$J$4:$J$84,"140",$K$4:$K$84,"p1")+SUMIFS($DG$4:$DG$84,$J$4:$J$84,"140",$K$4:$K$84,"p2")+SUMIFS($DG$4:$DG$84,$J$4:$J$84,"140",$K$4:$K$84,"p3")+SUMIFS($DG$4:$DG$84,$J$4:$J$84,"140",$K$4:$K$84,"p4")+SUMIFS($DG$4:$DG$84,$J$4:$J$84,"140",$K$4:$K$84,"p5")+SUMIFS($DG$4:$DG$84,$J$4:$J$84,"150",$K$4:$K$84,"p1")+SUMIFS($DG$4:$DG$84,$J$4:$J$84,"150",$K$4:$K$84,"p2")+SUMIFS($DG$4:$DG$84,$J$4:$J$84,"150",$K$4:$K$84,"p3")+SUMIFS($DG$4:$DG$84,$J$4:$J$84,"150",$K$4:$K$84,"p4")+SUMIFS($DG$4:$DG$84,$J$4:$J$84,"150",$K$4:$K$84,"p5")+SUMIFS($DG$4:$DG$84,$J$4:$J$84,"160",$K$4:$K$84,"p1")+SUMIFS($DG$4:$DG$84,$J$4:$J$84,"160",$K$4:$K$84,"p2")+SUMIFS($DG$4:$DG$84,$J$4:$J$84,"160",$K$4:$K$84,"p3")+SUMIFS($DG$4:$DG$84,$J$4:$J$84,"160",$K$4:$K$84,"p4")+SUMIFS($DG$4:$DG$84,$J$4:$J$84,"160",$K$4:$K$84,"p5")+SUMIFS($DG$4:$DG$84,$J$4:$J$84,"190",$K$4:$K$84,"p1")+SUMIFS($DG$4:$DG$84,$J$4:$J$84,"190",$K$4:$K$84,"p2")+SUMIFS($DG$4:$DG$84,$J$4:$J$84,"190",$K$4:$K$84,"p3")+SUMIFS($DG$4:$DG$84,$J$4:$J$84,"190",$K$4:$K$84,"p4")+SUMIFS($DG$4:$DG$84,$J$4:$J$84,"190",$K$4:$K$84,"p5")+SUMIFS($DG$4:$DG$84,$J$4:$J$84,"0000",$K$4:$K$84,"p1")+SUMIFS($DG$4:$DG$84,$J$4:$J$84,"0000",$K$4:$K$84,"p2")+SUMIFS($DG$4:$DG$84,$J$4:$J$84,"0000",$K$4:$K$84,"p3")+SUMIFS($DG$4:$DG$84,$J$4:$J$84,"0000",$K$4:$K$84,"p4")+SUMIFS($DG$4:$DG$84,$J$4:$J$84,"0000",$K$4:$K$84,"p5"))/1000</f>
        <v>9.3392282408154642E-2</v>
      </c>
      <c r="AU95">
        <f>(SUMIFS($DG$4:$DG$84,$J$4:$J$84,"140",$K$4:$K$84,"p6")+SUMIFS($DG$4:$DG$84,$J$4:$J$84,"140",$K$4:$K$84,"p7")+SUMIFS($DG$4:$DG$84,$J$4:$J$84,"140",$K$4:$K$84,"p8")+SUMIFS($DG$4:$DG$84,$J$4:$J$84,"140",$K$4:$K$84,"p9")+SUMIFS($DG$4:$DG$84,$J$4:$J$84,"140",$K$4:$K$84,"p10")+SUMIFS($DG$4:$DG$84,$J$4:$J$84,"150",$K$4:$K$84,"p6")+SUMIFS($DG$4:$DG$84,$J$4:$J$84,"150",$K$4:$K$84,"p7")+SUMIFS($DG$4:$DG$84,$J$4:$J$84,"150",$K$4:$K$84,"p8")+SUMIFS($DG$4:$DG$84,$J$4:$J$84,"150",$K$4:$K$84,"p9")+SUMIFS($DG$4:$DG$84,$J$4:$J$84,"150",$K$4:$K$84,"p10")+SUMIFS($DG$4:$DG$84,$J$4:$J$84,"160",$K$4:$K$84,"p6")+SUMIFS($DG$4:$DG$84,$J$4:$J$84,"160",$K$4:$K$84,"p7")+SUMIFS($DG$4:$DG$84,$J$4:$J$84,"160",$K$4:$K$84,"p8")+SUMIFS($DG$4:$DG$84,$J$4:$J$84,"160",$K$4:$K$84,"p9")+SUMIFS($DG$4:$DG$84,$J$4:$J$84,"160",$K$4:$K$84,"p10")+SUMIFS($DG$4:$DG$84,$J$4:$J$84,"190",$K$4:$K$84,"p6")+SUMIFS($DG$4:$DG$84,$J$4:$J$84,"190",$K$4:$K$84,"p7")+SUMIFS($DG$4:$DG$84,$J$4:$J$84,"190",$K$4:$K$84,"p8")+SUMIFS($DG$4:$DG$84,$J$4:$J$84,"190",$K$4:$K$84,"p9")+SUMIFS($DG$4:$DG$84,$J$4:$J$84,"190",$K$4:$K$84,"p10")+SUMIFS($DG$4:$DG$84,$J$4:$J$84,"0000",$K$4:$K$84,"p6")+SUMIFS($DG$4:$DG$84,$J$4:$J$84,"0000",$K$4:$K$84,"p7")+SUMIFS($DG$4:$DG$84,$J$4:$J$84,"0000",$K$4:$K$84,"p8")+SUMIFS($DG$4:$DG$84,$J$4:$J$84,"0000",$K$4:$K$84,"p9")+SUMIFS($DG$4:$DG$84,$J$4:$J$84,"0000",$K$4:$K$84,"p10"))/1000</f>
        <v>0.85632633358548949</v>
      </c>
    </row>
    <row r="96" spans="1:118" x14ac:dyDescent="0.25">
      <c r="A96">
        <v>95</v>
      </c>
      <c r="B96" t="s">
        <v>7</v>
      </c>
      <c r="C96" t="s">
        <v>12</v>
      </c>
      <c r="D96">
        <v>120</v>
      </c>
      <c r="E96" t="s">
        <v>344</v>
      </c>
      <c r="F96">
        <v>311</v>
      </c>
      <c r="G96">
        <v>51585</v>
      </c>
      <c r="J96" s="14" t="s">
        <v>7</v>
      </c>
      <c r="K96" s="15" t="s">
        <v>13</v>
      </c>
      <c r="L96">
        <f>(SUMIFS($AF$4:$AF$84,$J$4:$J$84,"110",$K$4:$K$84,"p1")+SUMIFS($AF$4:$AF$84,$J$4:$J$84,"110",$K$4:$K$84,"p2")+SUMIFS($AF$4:$AF$84,$J$4:$J$84,"110",$K$4:$K$84,"p3")+SUMIFS($AF$4:$AF$84,$J$4:$J$84,"110",$K$4:$K$84,"p4")+SUMIFS($AF$4:$AF$84,$J$4:$J$84,"110",$K$4:$K$84,"p5")+SUMIFS($AF$4:$AF$84,$J$4:$J$84,"120",$K$4:$K$84,"p1")+SUMIFS($AF$4:$AF$84,$J$4:$J$84,"120",$K$4:$K$84,"p2")+SUMIFS($AF$4:$AF$84,$J$4:$J$84,"120",$K$4:$K$84,"p3")+SUMIFS($AF$4:$AF$84,$J$4:$J$84,"120",$K$4:$K$84,"p4")+SUMIFS($AF$4:$AF$84,$J$4:$J$84,"120",$K$4:$K$84,"p5")+SUMIFS($AF$4:$AF$84,$J$4:$J$84,"130",$K$4:$K$84,"p1")+SUMIFS($AF$4:$AF$84,$J$4:$J$84,"130",$K$4:$K$84,"p2")+SUMIFS($AF$4:$AF$84,$J$4:$J$84,"130",$K$4:$K$84,"p3")+SUMIFS($AF$4:$AF$84,$J$4:$J$84,"130",$K$4:$K$84,"p4")+SUMIFS($AF$4:$AF$84,$J$4:$J$84,"130",$K$4:$K$84,"p5")+SUMIFS($AF$4:$AF$84,$J$4:$J$84,"5101",$K$4:$K$84,"p1")+SUMIFS($AF$4:$AF$84,$J$4:$J$84,"5101",$K$4:$K$84,"p2")+SUMIFS($AF$4:$AF$84,$J$4:$J$84,"5101",$K$4:$K$84,"p3")+SUMIFS($AF$4:$AF$84,$J$4:$J$84,"5101",$K$4:$K$84,"p4")+SUMIFS($AF$4:$AF$84,$J$4:$J$84,"5101",$K$4:$K$84,"p5")+SUMIFS($AF$4:$AF$84,$J$4:$J$84,"5102",$K$4:$K$84,"p1")+SUMIFS($AF$4:$AF$84,$J$4:$J$84,"5102",$K$4:$K$84,"p2")+SUMIFS($AF$4:$AF$84,$J$4:$J$84,"5102",$K$4:$K$84,"p3")+SUMIFS($AF$4:$AF$84,$J$4:$J$84,"5102",$K$4:$K$84,"p4")+SUMIFS($AF$4:$AF$84,$J$4:$J$84,"5102",$K$4:$K$84,"p5"))/1000</f>
        <v>0.57572421625721071</v>
      </c>
      <c r="M96">
        <f>(SUMIFS($AF$4:$AF$84,$J$4:$J$84,"110",$K$4:$K$84,"p6")+SUMIFS($AF$4:$AF$84,$J$4:$J$84,"110",$K$4:$K$84,"p7")+SUMIFS($AF$4:$AF$84,$J$4:$J$84,"110",$K$4:$K$84,"p8")+SUMIFS($AF$4:$AF$84,$J$4:$J$84,"110",$K$4:$K$84,"p9")+SUMIFS($AF$4:$AF$84,$J$4:$J$84,"110",$K$4:$K$84,"p10")+SUMIFS($AF$4:$AF$84,$J$4:$J$84,"120",$K$4:$K$84,"p6")+SUMIFS($AF$4:$AF$84,$J$4:$J$84,"120",$K$4:$K$84,"p7")+SUMIFS($AF$4:$AF$84,$J$4:$J$84,"120",$K$4:$K$84,"p8")+SUMIFS($AF$4:$AF$84,$J$4:$J$84,"120",$K$4:$K$84,"p9")+SUMIFS($AF$4:$AF$84,$J$4:$J$84,"120",$K$4:$K$84,"p10")+SUMIFS($AF$4:$AF$84,$J$4:$J$84,"130",$K$4:$K$84,"p6")+SUMIFS($AF$4:$AF$84,$J$4:$J$84,"130",$K$4:$K$84,"p7")+SUMIFS($AF$4:$AF$84,$J$4:$J$84,"130",$K$4:$K$84,"p8")+SUMIFS($AF$4:$AF$84,$J$4:$J$84,"130",$K$4:$K$84,"p9")+SUMIFS($AF$4:$AF$84,$J$4:$J$84,"130",$K$4:$K$84,"p10")+SUMIFS($AF$4:$AF$84,$J$4:$J$84,"5101",$K$4:$K$84,"p6")+SUMIFS($AF$4:$AF$84,$J$4:$J$84,"5101",$K$4:$K$84,"p7")+SUMIFS($AF$4:$AF$84,$J$4:$J$84,"5101",$K$4:$K$84,"p8")+SUMIFS($AF$4:$AF$84,$J$4:$J$84,"5101",$K$4:$K$84,"p9")+SUMIFS($AF$4:$AF$84,$J$4:$J$84,"5101",$K$4:$K$84,"p10")+SUMIFS($AF$4:$AF$84,$J$4:$J$84,"5102",$K$4:$K$84,"p6")+SUMIFS($AF$4:$AF$84,$J$4:$J$84,"5102",$K$4:$K$84,"p7")+SUMIFS($AF$4:$AF$84,$J$4:$J$84,"5102",$K$4:$K$84,"p8")+SUMIFS($AF$4:$AF$84,$J$4:$J$84,"5102",$K$4:$K$84,"p9")+SUMIFS($AF$4:$AF$84,$J$4:$J$84,"5102",$K$4:$K$84,"p10"))/1000</f>
        <v>4.5212217378387587</v>
      </c>
      <c r="N96">
        <f>(SUMIFS($AF$4:$AF$84,$J$4:$J$84,"140",$K$4:$K$84,"p1")+SUMIFS($AF$4:$AF$84,$J$4:$J$84,"140",$K$4:$K$84,"p2")+SUMIFS($AF$4:$AF$84,$J$4:$J$84,"140",$K$4:$K$84,"p3")+SUMIFS($AF$4:$AF$84,$J$4:$J$84,"140",$K$4:$K$84,"p4")+SUMIFS($AF$4:$AF$84,$J$4:$J$84,"140",$K$4:$K$84,"p5")+SUMIFS($AF$4:$AF$84,$J$4:$J$84,"150",$K$4:$K$84,"p1")+SUMIFS($AF$4:$AF$84,$J$4:$J$84,"150",$K$4:$K$84,"p2")+SUMIFS($AF$4:$AF$84,$J$4:$J$84,"150",$K$4:$K$84,"p3")+SUMIFS($AF$4:$AF$84,$J$4:$J$84,"150",$K$4:$K$84,"p4")+SUMIFS($AF$4:$AF$84,$J$4:$J$84,"150",$K$4:$K$84,"p5")+SUMIFS($AF$4:$AF$84,$J$4:$J$84,"160",$K$4:$K$84,"p1")+SUMIFS($AF$4:$AF$84,$J$4:$J$84,"160",$K$4:$K$84,"p2")+SUMIFS($AF$4:$AF$84,$J$4:$J$84,"160",$K$4:$K$84,"p3")+SUMIFS($AF$4:$AF$84,$J$4:$J$84,"160",$K$4:$K$84,"p4")+SUMIFS($AF$4:$AF$84,$J$4:$J$84,"160",$K$4:$K$84,"p5")+SUMIFS($AF$4:$AF$84,$J$4:$J$84,"190",$K$4:$K$84,"p1")+SUMIFS($AF$4:$AF$84,$J$4:$J$84,"190",$K$4:$K$84,"p2")+SUMIFS($AF$4:$AF$84,$J$4:$J$84,"190",$K$4:$K$84,"p3")+SUMIFS($AF$4:$AF$84,$J$4:$J$84,"190",$K$4:$K$84,"p4")+SUMIFS($AF$4:$AF$84,$J$4:$J$84,"190",$K$4:$K$84,"p5")+SUMIFS($AF$4:$AF$84,$J$4:$J$84,"0000",$K$4:$K$84,"p1")+SUMIFS($AF$4:$AF$84,$J$4:$J$84,"0000",$K$4:$K$84,"p2")+SUMIFS($AF$4:$AF$84,$J$4:$J$84,"0000",$K$4:$K$84,"p3")+SUMIFS($AF$4:$AF$84,$J$4:$J$84,"0000",$K$4:$K$84,"p4")+SUMIFS($AF$4:$AF$84,$J$4:$J$84,"0000",$K$4:$K$84,"p5"))/1000</f>
        <v>0.16280831524199565</v>
      </c>
      <c r="O96">
        <f>(SUMIFS($AF$4:$AF$84,$J$4:$J$84,"140",$K$4:$K$84,"p6")+SUMIFS($AF$4:$AF$84,$J$4:$J$84,"140",$K$4:$K$84,"p7")+SUMIFS($AF$4:$AF$84,$J$4:$J$84,"140",$K$4:$K$84,"p8")+SUMIFS($AF$4:$AF$84,$J$4:$J$84,"140",$K$4:$K$84,"p9")+SUMIFS($AF$4:$AF$84,$J$4:$J$84,"140",$K$4:$K$84,"p10")+SUMIFS($AF$4:$AF$84,$J$4:$J$84,"150",$K$4:$K$84,"p6")+SUMIFS($AF$4:$AF$84,$J$4:$J$84,"150",$K$4:$K$84,"p7")+SUMIFS($AF$4:$AF$84,$J$4:$J$84,"150",$K$4:$K$84,"p8")+SUMIFS($AF$4:$AF$84,$J$4:$J$84,"150",$K$4:$K$84,"p9")+SUMIFS($AF$4:$AF$84,$J$4:$J$84,"150",$K$4:$K$84,"p10")+SUMIFS($AF$4:$AF$84,$J$4:$J$84,"160",$K$4:$K$84,"p6")+SUMIFS($AF$4:$AF$84,$J$4:$J$84,"160",$K$4:$K$84,"p7")+SUMIFS($AF$4:$AF$84,$J$4:$J$84,"160",$K$4:$K$84,"p8")+SUMIFS($AF$4:$AF$84,$J$4:$J$84,"160",$K$4:$K$84,"p9")+SUMIFS($AF$4:$AF$84,$J$4:$J$84,"160",$K$4:$K$84,"p10")+SUMIFS($AF$4:$AF$84,$J$4:$J$84,"190",$K$4:$K$84,"p6")+SUMIFS($AF$4:$AF$84,$J$4:$J$84,"190",$K$4:$K$84,"p7")+SUMIFS($AF$4:$AF$84,$J$4:$J$84,"190",$K$4:$K$84,"p8")+SUMIFS($AF$4:$AF$84,$J$4:$J$84,"190",$K$4:$K$84,"p9")+SUMIFS($AF$4:$AF$84,$J$4:$J$84,"190",$K$4:$K$84,"p10")+SUMIFS($AF$4:$AF$84,$J$4:$J$84,"0000",$K$4:$K$84,"p6")+SUMIFS($AF$4:$AF$84,$J$4:$J$84,"0000",$K$4:$K$84,"p7")+SUMIFS($AF$4:$AF$84,$J$4:$J$84,"0000",$K$4:$K$84,"p8")+SUMIFS($AF$4:$AF$84,$J$4:$J$84,"0000",$K$4:$K$84,"p9")+SUMIFS($AF$4:$AF$84,$J$4:$J$84,"0000",$K$4:$K$84,"p10"))/1000</f>
        <v>0.41638346908917384</v>
      </c>
      <c r="P96">
        <f>(SUMIFS($AP$4:$AP$84,$J$4:$J$84,"110",$K$4:$K$84,"p1")+SUMIFS($AP$4:$AP$84,$J$4:$J$84,"110",$K$4:$K$84,"p2")+SUMIFS($AP$4:$AP$84,$J$4:$J$84,"110",$K$4:$K$84,"p3")+SUMIFS($AP$4:$AP$84,$J$4:$J$84,"110",$K$4:$K$84,"p4")+SUMIFS($AP$4:$AP$84,$J$4:$J$84,"110",$K$4:$K$84,"p5")+SUMIFS($AP$4:$AP$84,$J$4:$J$84,"120",$K$4:$K$84,"p1")+SUMIFS($AP$4:$AP$84,$J$4:$J$84,"120",$K$4:$K$84,"p2")+SUMIFS($AP$4:$AP$84,$J$4:$J$84,"120",$K$4:$K$84,"p3")+SUMIFS($AP$4:$AP$84,$J$4:$J$84,"120",$K$4:$K$84,"p4")+SUMIFS($AP$4:$AP$84,$J$4:$J$84,"120",$K$4:$K$84,"p5")+SUMIFS($AP$4:$AP$84,$J$4:$J$84,"130",$K$4:$K$84,"p1")+SUMIFS($AP$4:$AP$84,$J$4:$J$84,"130",$K$4:$K$84,"p2")+SUMIFS($AP$4:$AP$84,$J$4:$J$84,"130",$K$4:$K$84,"p3")+SUMIFS($AP$4:$AP$84,$J$4:$J$84,"130",$K$4:$K$84,"p4")+SUMIFS($AP$4:$AP$84,$J$4:$J$84,"130",$K$4:$K$84,"p5")+SUMIFS($AP$4:$AP$84,$J$4:$J$84,"5101",$K$4:$K$84,"p1")+SUMIFS($AP$4:$AP$84,$J$4:$J$84,"5101",$K$4:$K$84,"p2")+SUMIFS($AP$4:$AP$84,$J$4:$J$84,"5101",$K$4:$K$84,"p3")+SUMIFS($AP$4:$AP$84,$J$4:$J$84,"5101",$K$4:$K$84,"p4")+SUMIFS($AP$4:$AP$84,$J$4:$J$84,"5101",$K$4:$K$84,"p5")+SUMIFS($AP$4:$AP$84,$J$4:$J$84,"5102",$K$4:$K$84,"p1")+SUMIFS($AP$4:$AP$84,$J$4:$J$84,"5102",$K$4:$K$84,"p2")+SUMIFS($AP$4:$AP$84,$J$4:$J$84,"5102",$K$4:$K$84,"p3")+SUMIFS($AP$4:$AP$84,$J$4:$J$84,"5102",$K$4:$K$84,"p4")+SUMIFS($AP$4:$AP$84,$J$4:$J$84,"5102",$K$4:$K$84,"p5"))/1000</f>
        <v>0.57572421625721071</v>
      </c>
      <c r="Q96">
        <f>(SUMIFS($AP$4:$AP$84,$J$4:$J$84,"110",$K$4:$K$84,"p6")+SUMIFS($AP$4:$AP$84,$J$4:$J$84,"110",$K$4:$K$84,"p7")+SUMIFS($AP$4:$AP$84,$J$4:$J$84,"110",$K$4:$K$84,"p8")+SUMIFS($AP$4:$AP$84,$J$4:$J$84,"110",$K$4:$K$84,"p9")+SUMIFS($AP$4:$AP$84,$J$4:$J$84,"110",$K$4:$K$84,"p10")+SUMIFS($AP$4:$AP$84,$J$4:$J$84,"120",$K$4:$K$84,"p6")+SUMIFS($AP$4:$AP$84,$J$4:$J$84,"120",$K$4:$K$84,"p7")+SUMIFS($AP$4:$AP$84,$J$4:$J$84,"120",$K$4:$K$84,"p8")+SUMIFS($AP$4:$AP$84,$J$4:$J$84,"120",$K$4:$K$84,"p9")+SUMIFS($AP$4:$AP$84,$J$4:$J$84,"120",$K$4:$K$84,"p10")+SUMIFS($AP$4:$AP$84,$J$4:$J$84,"130",$K$4:$K$84,"p6")+SUMIFS($AP$4:$AP$84,$J$4:$J$84,"130",$K$4:$K$84,"p7")+SUMIFS($AP$4:$AP$84,$J$4:$J$84,"130",$K$4:$K$84,"p8")+SUMIFS($AP$4:$AP$84,$J$4:$J$84,"130",$K$4:$K$84,"p9")+SUMIFS($AP$4:$AP$84,$J$4:$J$84,"130",$K$4:$K$84,"p10")+SUMIFS($AP$4:$AP$84,$J$4:$J$84,"5101",$K$4:$K$84,"p6")+SUMIFS($AP$4:$AP$84,$J$4:$J$84,"5101",$K$4:$K$84,"p7")+SUMIFS($AP$4:$AP$84,$J$4:$J$84,"5101",$K$4:$K$84,"p8")+SUMIFS($AP$4:$AP$84,$J$4:$J$84,"5101",$K$4:$K$84,"p9")+SUMIFS($AP$4:$AP$84,$J$4:$J$84,"5101",$K$4:$K$84,"p10")+SUMIFS($AP$4:$AP$84,$J$4:$J$84,"5102",$K$4:$K$84,"p6")+SUMIFS($AP$4:$AP$84,$J$4:$J$84,"5102",$K$4:$K$84,"p7")+SUMIFS($AP$4:$AP$84,$J$4:$J$84,"5102",$K$4:$K$84,"p8")+SUMIFS($AP$4:$AP$84,$J$4:$J$84,"5102",$K$4:$K$84,"p9")+SUMIFS($AP$4:$AP$84,$J$4:$J$84,"5102",$K$4:$K$84,"p10"))/1000</f>
        <v>4.5212217378387587</v>
      </c>
      <c r="R96">
        <f>(SUMIFS($AP$4:$AP$84,$J$4:$J$84,"140",$K$4:$K$84,"p1")+SUMIFS($AP$4:$AP$84,$J$4:$J$84,"140",$K$4:$K$84,"p2")+SUMIFS($AP$4:$AP$84,$J$4:$J$84,"140",$K$4:$K$84,"p3")+SUMIFS($AP$4:$AP$84,$J$4:$J$84,"140",$K$4:$K$84,"p4")+SUMIFS($AP$4:$AP$84,$J$4:$J$84,"140",$K$4:$K$84,"p5")+SUMIFS($AP$4:$AP$84,$J$4:$J$84,"150",$K$4:$K$84,"p1")+SUMIFS($AP$4:$AP$84,$J$4:$J$84,"150",$K$4:$K$84,"p2")+SUMIFS($AP$4:$AP$84,$J$4:$J$84,"150",$K$4:$K$84,"p3")+SUMIFS($AP$4:$AP$84,$J$4:$J$84,"150",$K$4:$K$84,"p4")+SUMIFS($AP$4:$AP$84,$J$4:$J$84,"150",$K$4:$K$84,"p5")+SUMIFS($AP$4:$AP$84,$J$4:$J$84,"160",$K$4:$K$84,"p1")+SUMIFS($AP$4:$AP$84,$J$4:$J$84,"160",$K$4:$K$84,"p2")+SUMIFS($AP$4:$AP$84,$J$4:$J$84,"160",$K$4:$K$84,"p3")+SUMIFS($AP$4:$AP$84,$J$4:$J$84,"160",$K$4:$K$84,"p4")+SUMIFS($AP$4:$AP$84,$J$4:$J$84,"160",$K$4:$K$84,"p5")+SUMIFS($AP$4:$AP$84,$J$4:$J$84,"190",$K$4:$K$84,"p1")+SUMIFS($AP$4:$AP$84,$J$4:$J$84,"190",$K$4:$K$84,"p2")+SUMIFS($AP$4:$AP$84,$J$4:$J$84,"190",$K$4:$K$84,"p3")+SUMIFS($AP$4:$AP$84,$J$4:$J$84,"190",$K$4:$K$84,"p4")+SUMIFS($AP$4:$AP$84,$J$4:$J$84,"190",$K$4:$K$84,"p5")+SUMIFS($AP$4:$AP$84,$J$4:$J$84,"0000",$K$4:$K$84,"p1")+SUMIFS($AP$4:$AP$84,$J$4:$J$84,"0000",$K$4:$K$84,"p2")+SUMIFS($AP$4:$AP$84,$J$4:$J$84,"0000",$K$4:$K$84,"p3")+SUMIFS($AP$4:$AP$84,$J$4:$J$84,"0000",$K$4:$K$84,"p4")+SUMIFS($AP$4:$AP$84,$J$4:$J$84,"0000",$K$4:$K$84,"p5"))/1000</f>
        <v>0.16280831524199565</v>
      </c>
      <c r="S96">
        <f>(SUMIFS($AP$4:$AP$84,$J$4:$J$84,"140",$K$4:$K$84,"p6")+SUMIFS($AP$4:$AP$84,$J$4:$J$84,"140",$K$4:$K$84,"p7")+SUMIFS($AP$4:$AP$84,$J$4:$J$84,"140",$K$4:$K$84,"p8")+SUMIFS($AP$4:$AP$84,$J$4:$J$84,"140",$K$4:$K$84,"p9")+SUMIFS($AP$4:$AP$84,$J$4:$J$84,"140",$K$4:$K$84,"p10")+SUMIFS($AP$4:$AP$84,$J$4:$J$84,"150",$K$4:$K$84,"p6")+SUMIFS($AP$4:$AP$84,$J$4:$J$84,"150",$K$4:$K$84,"p7")+SUMIFS($AP$4:$AP$84,$J$4:$J$84,"150",$K$4:$K$84,"p8")+SUMIFS($AP$4:$AP$84,$J$4:$J$84,"150",$K$4:$K$84,"p9")+SUMIFS($AP$4:$AP$84,$J$4:$J$84,"150",$K$4:$K$84,"p10")+SUMIFS($AP$4:$AP$84,$J$4:$J$84,"160",$K$4:$K$84,"p6")+SUMIFS($AP$4:$AP$84,$J$4:$J$84,"160",$K$4:$K$84,"p7")+SUMIFS($AP$4:$AP$84,$J$4:$J$84,"160",$K$4:$K$84,"p8")+SUMIFS($AP$4:$AP$84,$J$4:$J$84,"160",$K$4:$K$84,"p9")+SUMIFS($AP$4:$AP$84,$J$4:$J$84,"160",$K$4:$K$84,"p10")+SUMIFS($AP$4:$AP$84,$J$4:$J$84,"190",$K$4:$K$84,"p6")+SUMIFS($AP$4:$AP$84,$J$4:$J$84,"190",$K$4:$K$84,"p7")+SUMIFS($AP$4:$AP$84,$J$4:$J$84,"190",$K$4:$K$84,"p8")+SUMIFS($AP$4:$AP$84,$J$4:$J$84,"190",$K$4:$K$84,"p9")+SUMIFS($AP$4:$AP$84,$J$4:$J$84,"190",$K$4:$K$84,"p10")+SUMIFS($AP$4:$AP$84,$J$4:$J$84,"0000",$K$4:$K$84,"p6")+SUMIFS($AP$4:$AP$84,$J$4:$J$84,"0000",$K$4:$K$84,"p7")+SUMIFS($AP$4:$AP$84,$J$4:$J$84,"0000",$K$4:$K$84,"p8")+SUMIFS($AP$4:$AP$84,$J$4:$J$84,"0000",$K$4:$K$84,"p9")+SUMIFS($AP$4:$AP$84,$J$4:$J$84,"0000",$K$4:$K$84,"p10"))/1000</f>
        <v>0.42210520821960862</v>
      </c>
      <c r="T96">
        <f>(SUMIFS($AZ$4:$AZ$84,$J$4:$J$84,"110",$K$4:$K$84,"p1")+SUMIFS($AZ$4:$AZ$84,$J$4:$J$84,"110",$K$4:$K$84,"p2")+SUMIFS($AZ$4:$AZ$84,$J$4:$J$84,"110",$K$4:$K$84,"p3")+SUMIFS($AZ$4:$AZ$84,$J$4:$J$84,"110",$K$4:$K$84,"p4")+SUMIFS($AZ$4:$AZ$84,$J$4:$J$84,"110",$K$4:$K$84,"p5")+SUMIFS($AZ$4:$AZ$84,$J$4:$J$84,"120",$K$4:$K$84,"p1")+SUMIFS($AZ$4:$AZ$84,$J$4:$J$84,"120",$K$4:$K$84,"p2")+SUMIFS($AZ$4:$AZ$84,$J$4:$J$84,"120",$K$4:$K$84,"p3")+SUMIFS($AZ$4:$AZ$84,$J$4:$J$84,"120",$K$4:$K$84,"p4")+SUMIFS($AZ$4:$AZ$84,$J$4:$J$84,"120",$K$4:$K$84,"p5")+SUMIFS($AZ$4:$AZ$84,$J$4:$J$84,"130",$K$4:$K$84,"p1")+SUMIFS($AZ$4:$AZ$84,$J$4:$J$84,"130",$K$4:$K$84,"p2")+SUMIFS($AZ$4:$AZ$84,$J$4:$J$84,"130",$K$4:$K$84,"p3")+SUMIFS($AZ$4:$AZ$84,$J$4:$J$84,"130",$K$4:$K$84,"p4")+SUMIFS($AZ$4:$AZ$84,$J$4:$J$84,"130",$K$4:$K$84,"p5")+SUMIFS($AZ$4:$AZ$84,$J$4:$J$84,"5101",$K$4:$K$84,"p1")+SUMIFS($AZ$4:$AZ$84,$J$4:$J$84,"5101",$K$4:$K$84,"p2")+SUMIFS($AZ$4:$AZ$84,$J$4:$J$84,"5101",$K$4:$K$84,"p3")+SUMIFS($AZ$4:$AZ$84,$J$4:$J$84,"5101",$K$4:$K$84,"p4")+SUMIFS($AZ$4:$AZ$84,$J$4:$J$84,"5101",$K$4:$K$84,"p5")+SUMIFS($AZ$4:$AZ$84,$J$4:$J$84,"5102",$K$4:$K$84,"p1")+SUMIFS($AZ$4:$AZ$84,$J$4:$J$84,"5102",$K$4:$K$84,"p2")+SUMIFS($AZ$4:$AZ$84,$J$4:$J$84,"5102",$K$4:$K$84,"p3")+SUMIFS($AZ$4:$AZ$84,$J$4:$J$84,"5102",$K$4:$K$84,"p4")+SUMIFS($AZ$4:$AZ$84,$J$4:$J$84,"5102",$K$4:$K$84,"p5"))/1000</f>
        <v>0.57572421625721071</v>
      </c>
      <c r="U96">
        <f>(SUMIFS($AZ$4:$AZ$84,$J$4:$J$84,"110",$K$4:$K$84,"p6")+SUMIFS($AZ$4:$AZ$84,$J$4:$J$84,"110",$K$4:$K$84,"p7")+SUMIFS($AZ$4:$AZ$84,$J$4:$J$84,"110",$K$4:$K$84,"p8")+SUMIFS($AZ$4:$AZ$84,$J$4:$J$84,"110",$K$4:$K$84,"p9")+SUMIFS($AZ$4:$AZ$84,$J$4:$J$84,"110",$K$4:$K$84,"p10")+SUMIFS($AZ$4:$AZ$84,$J$4:$J$84,"120",$K$4:$K$84,"p6")+SUMIFS($AZ$4:$AZ$84,$J$4:$J$84,"120",$K$4:$K$84,"p7")+SUMIFS($AZ$4:$AZ$84,$J$4:$J$84,"120",$K$4:$K$84,"p8")+SUMIFS($AZ$4:$AZ$84,$J$4:$J$84,"120",$K$4:$K$84,"p9")+SUMIFS($AZ$4:$AZ$84,$J$4:$J$84,"120",$K$4:$K$84,"p10")+SUMIFS($AZ$4:$AZ$84,$J$4:$J$84,"130",$K$4:$K$84,"p6")+SUMIFS($AZ$4:$AZ$84,$J$4:$J$84,"130",$K$4:$K$84,"p7")+SUMIFS($AZ$4:$AZ$84,$J$4:$J$84,"130",$K$4:$K$84,"p8")+SUMIFS($AZ$4:$AZ$84,$J$4:$J$84,"130",$K$4:$K$84,"p9")+SUMIFS($AZ$4:$AZ$84,$J$4:$J$84,"130",$K$4:$K$84,"p10")+SUMIFS($AZ$4:$AZ$84,$J$4:$J$84,"5101",$K$4:$K$84,"p6")+SUMIFS($AZ$4:$AZ$84,$J$4:$J$84,"5101",$K$4:$K$84,"p7")+SUMIFS($AZ$4:$AZ$84,$J$4:$J$84,"5101",$K$4:$K$84,"p8")+SUMIFS($AZ$4:$AZ$84,$J$4:$J$84,"5101",$K$4:$K$84,"p9")+SUMIFS($AZ$4:$AZ$84,$J$4:$J$84,"5101",$K$4:$K$84,"p10")+SUMIFS($AZ$4:$AZ$84,$J$4:$J$84,"5102",$K$4:$K$84,"p6")+SUMIFS($AZ$4:$AZ$84,$J$4:$J$84,"5102",$K$4:$K$84,"p7")+SUMIFS($AZ$4:$AZ$84,$J$4:$J$84,"5102",$K$4:$K$84,"p8")+SUMIFS($AZ$4:$AZ$84,$J$4:$J$84,"5102",$K$4:$K$84,"p9")+SUMIFS($AZ$4:$AZ$84,$J$4:$J$84,"5102",$K$4:$K$84,"p10"))/1000</f>
        <v>4.5212217378387587</v>
      </c>
      <c r="V96">
        <f>(SUMIFS($AZ$4:$AZ$84,$J$4:$J$84,"140",$K$4:$K$84,"p1")+SUMIFS($AZ$4:$AZ$84,$J$4:$J$84,"140",$K$4:$K$84,"p2")+SUMIFS($AZ$4:$AZ$84,$J$4:$J$84,"140",$K$4:$K$84,"p3")+SUMIFS($AZ$4:$AZ$84,$J$4:$J$84,"140",$K$4:$K$84,"p4")+SUMIFS($AZ$4:$AZ$84,$J$4:$J$84,"140",$K$4:$K$84,"p5")+SUMIFS($AZ$4:$AZ$84,$J$4:$J$84,"150",$K$4:$K$84,"p1")+SUMIFS($AZ$4:$AZ$84,$J$4:$J$84,"150",$K$4:$K$84,"p2")+SUMIFS($AZ$4:$AZ$84,$J$4:$J$84,"150",$K$4:$K$84,"p3")+SUMIFS($AZ$4:$AZ$84,$J$4:$J$84,"150",$K$4:$K$84,"p4")+SUMIFS($AZ$4:$AZ$84,$J$4:$J$84,"150",$K$4:$K$84,"p5")+SUMIFS($AZ$4:$AZ$84,$J$4:$J$84,"160",$K$4:$K$84,"p1")+SUMIFS($AZ$4:$AZ$84,$J$4:$J$84,"160",$K$4:$K$84,"p2")+SUMIFS($AZ$4:$AZ$84,$J$4:$J$84,"160",$K$4:$K$84,"p3")+SUMIFS($AZ$4:$AZ$84,$J$4:$J$84,"160",$K$4:$K$84,"p4")+SUMIFS($AZ$4:$AZ$84,$J$4:$J$84,"160",$K$4:$K$84,"p5")+SUMIFS($AZ$4:$AZ$84,$J$4:$J$84,"190",$K$4:$K$84,"p1")+SUMIFS($AZ$4:$AZ$84,$J$4:$J$84,"190",$K$4:$K$84,"p2")+SUMIFS($AZ$4:$AZ$84,$J$4:$J$84,"190",$K$4:$K$84,"p3")+SUMIFS($AZ$4:$AZ$84,$J$4:$J$84,"190",$K$4:$K$84,"p4")+SUMIFS($AZ$4:$AZ$84,$J$4:$J$84,"190",$K$4:$K$84,"p5")+SUMIFS($AZ$4:$AZ$84,$J$4:$J$84,"0000",$K$4:$K$84,"p1")+SUMIFS($AZ$4:$AZ$84,$J$4:$J$84,"0000",$K$4:$K$84,"p2")+SUMIFS($AZ$4:$AZ$84,$J$4:$J$84,"0000",$K$4:$K$84,"p3")+SUMIFS($AZ$4:$AZ$84,$J$4:$J$84,"0000",$K$4:$K$84,"p4")+SUMIFS($AZ$4:$AZ$84,$J$4:$J$84,"0000",$K$4:$K$84,"p5"))/1000</f>
        <v>0.16280831524199565</v>
      </c>
      <c r="W96">
        <f>(SUMIFS($AZ$4:$AZ$84,$J$4:$J$84,"140",$K$4:$K$84,"p6")+SUMIFS($AZ$4:$AZ$84,$J$4:$J$84,"140",$K$4:$K$84,"p7")+SUMIFS($AZ$4:$AZ$84,$J$4:$J$84,"140",$K$4:$K$84,"p8")+SUMIFS($AZ$4:$AZ$84,$J$4:$J$84,"140",$K$4:$K$84,"p9")+SUMIFS($AZ$4:$AZ$84,$J$4:$J$84,"140",$K$4:$K$84,"p10")+SUMIFS($AZ$4:$AZ$84,$J$4:$J$84,"150",$K$4:$K$84,"p6")+SUMIFS($AZ$4:$AZ$84,$J$4:$J$84,"150",$K$4:$K$84,"p7")+SUMIFS($AZ$4:$AZ$84,$J$4:$J$84,"150",$K$4:$K$84,"p8")+SUMIFS($AZ$4:$AZ$84,$J$4:$J$84,"150",$K$4:$K$84,"p9")+SUMIFS($AZ$4:$AZ$84,$J$4:$J$84,"150",$K$4:$K$84,"p10")+SUMIFS($AZ$4:$AZ$84,$J$4:$J$84,"160",$K$4:$K$84,"p6")+SUMIFS($AZ$4:$AZ$84,$J$4:$J$84,"160",$K$4:$K$84,"p7")+SUMIFS($AZ$4:$AZ$84,$J$4:$J$84,"160",$K$4:$K$84,"p8")+SUMIFS($AZ$4:$AZ$84,$J$4:$J$84,"160",$K$4:$K$84,"p9")+SUMIFS($AZ$4:$AZ$84,$J$4:$J$84,"160",$K$4:$K$84,"p10")+SUMIFS($AZ$4:$AZ$84,$J$4:$J$84,"190",$K$4:$K$84,"p6")+SUMIFS($AZ$4:$AZ$84,$J$4:$J$84,"190",$K$4:$K$84,"p7")+SUMIFS($AZ$4:$AZ$84,$J$4:$J$84,"190",$K$4:$K$84,"p8")+SUMIFS($AZ$4:$AZ$84,$J$4:$J$84,"190",$K$4:$K$84,"p9")+SUMIFS($AZ$4:$AZ$84,$J$4:$J$84,"190",$K$4:$K$84,"p10")+SUMIFS($AZ$4:$AZ$84,$J$4:$J$84,"0000",$K$4:$K$84,"p6")+SUMIFS($AZ$4:$AZ$84,$J$4:$J$84,"0000",$K$4:$K$84,"p7")+SUMIFS($AZ$4:$AZ$84,$J$4:$J$84,"0000",$K$4:$K$84,"p8")+SUMIFS($AZ$4:$AZ$84,$J$4:$J$84,"0000",$K$4:$K$84,"p9")+SUMIFS($AZ$4:$AZ$84,$J$4:$J$84,"0000",$K$4:$K$84,"p10"))/1000</f>
        <v>0.4277298780493024</v>
      </c>
      <c r="X96">
        <f>(SUMIFS($BJ$4:$BJ$84,$J$4:$J$84,"110",$K$4:$K$84,"p1")+SUMIFS($BJ$4:$BJ$84,$J$4:$J$84,"110",$K$4:$K$84,"p2")+SUMIFS($BJ$4:$BJ$84,$J$4:$J$84,"110",$K$4:$K$84,"p3")+SUMIFS($BJ$4:$BJ$84,$J$4:$J$84,"110",$K$4:$K$84,"p4")+SUMIFS($BJ$4:$BJ$84,$J$4:$J$84,"110",$K$4:$K$84,"p5")+SUMIFS($BJ$4:$BJ$84,$J$4:$J$84,"120",$K$4:$K$84,"p1")+SUMIFS($BJ$4:$BJ$84,$J$4:$J$84,"120",$K$4:$K$84,"p2")+SUMIFS($BJ$4:$BJ$84,$J$4:$J$84,"120",$K$4:$K$84,"p3")+SUMIFS($BJ$4:$BJ$84,$J$4:$J$84,"120",$K$4:$K$84,"p4")+SUMIFS($BJ$4:$BJ$84,$J$4:$J$84,"120",$K$4:$K$84,"p5")+SUMIFS($BJ$4:$BJ$84,$J$4:$J$84,"130",$K$4:$K$84,"p1")+SUMIFS($BJ$4:$BJ$84,$J$4:$J$84,"130",$K$4:$K$84,"p2")+SUMIFS($BJ$4:$BJ$84,$J$4:$J$84,"130",$K$4:$K$84,"p3")+SUMIFS($BJ$4:$BJ$84,$J$4:$J$84,"130",$K$4:$K$84,"p4")+SUMIFS($BJ$4:$BJ$84,$J$4:$J$84,"130",$K$4:$K$84,"p5")+SUMIFS($BJ$4:$BJ$84,$J$4:$J$84,"5101",$K$4:$K$84,"p1")+SUMIFS($BJ$4:$BJ$84,$J$4:$J$84,"5101",$K$4:$K$84,"p2")+SUMIFS($BJ$4:$BJ$84,$J$4:$J$84,"5101",$K$4:$K$84,"p3")+SUMIFS($BJ$4:$BJ$84,$J$4:$J$84,"5101",$K$4:$K$84,"p4")+SUMIFS($BJ$4:$BJ$84,$J$4:$J$84,"5101",$K$4:$K$84,"p5")+SUMIFS($BJ$4:$BJ$84,$J$4:$J$84,"5102",$K$4:$K$84,"p1")+SUMIFS($BJ$4:$BJ$84,$J$4:$J$84,"5102",$K$4:$K$84,"p2")+SUMIFS($BJ$4:$BJ$84,$J$4:$J$84,"5102",$K$4:$K$84,"p3")+SUMIFS($BJ$4:$BJ$84,$J$4:$J$84,"5102",$K$4:$K$84,"p4")+SUMIFS($BJ$4:$BJ$84,$J$4:$J$84,"5102",$K$4:$K$84,"p5"))/1000</f>
        <v>0.23646764312586602</v>
      </c>
      <c r="Y96">
        <f>(SUMIFS($BJ$4:$BJ$84,$J$4:$J$84,"110",$K$4:$K$84,"p6")+SUMIFS($BJ$4:$BJ$84,$J$4:$J$84,"110",$K$4:$K$84,"p7")+SUMIFS($BJ$4:$BJ$84,$J$4:$J$84,"110",$K$4:$K$84,"p8")+SUMIFS($BJ$4:$BJ$84,$J$4:$J$84,"110",$K$4:$K$84,"p9")+SUMIFS($BJ$4:$BJ$84,$J$4:$J$84,"110",$K$4:$K$84,"p10")+SUMIFS($BJ$4:$BJ$84,$J$4:$J$84,"120",$K$4:$K$84,"p6")+SUMIFS($BJ$4:$BJ$84,$J$4:$J$84,"120",$K$4:$K$84,"p7")+SUMIFS($BJ$4:$BJ$84,$J$4:$J$84,"120",$K$4:$K$84,"p8")+SUMIFS($BJ$4:$BJ$84,$J$4:$J$84,"120",$K$4:$K$84,"p9")+SUMIFS($BJ$4:$BJ$84,$J$4:$J$84,"120",$K$4:$K$84,"p10")+SUMIFS($BJ$4:$BJ$84,$J$4:$J$84,"130",$K$4:$K$84,"p6")+SUMIFS($BJ$4:$BJ$84,$J$4:$J$84,"130",$K$4:$K$84,"p7")+SUMIFS($BJ$4:$BJ$84,$J$4:$J$84,"130",$K$4:$K$84,"p8")+SUMIFS($BJ$4:$BJ$84,$J$4:$J$84,"130",$K$4:$K$84,"p9")+SUMIFS($BJ$4:$BJ$84,$J$4:$J$84,"130",$K$4:$K$84,"p10")+SUMIFS($BJ$4:$BJ$84,$J$4:$J$84,"5101",$K$4:$K$84,"p6")+SUMIFS($BJ$4:$BJ$84,$J$4:$J$84,"5101",$K$4:$K$84,"p7")+SUMIFS($BJ$4:$BJ$84,$J$4:$J$84,"5101",$K$4:$K$84,"p8")+SUMIFS($BJ$4:$BJ$84,$J$4:$J$84,"5101",$K$4:$K$84,"p9")+SUMIFS($BJ$4:$BJ$84,$J$4:$J$84,"5101",$K$4:$K$84,"p10")+SUMIFS($BJ$4:$BJ$84,$J$4:$J$84,"5102",$K$4:$K$84,"p6")+SUMIFS($BJ$4:$BJ$84,$J$4:$J$84,"5102",$K$4:$K$84,"p7")+SUMIFS($BJ$4:$BJ$84,$J$4:$J$84,"5102",$K$4:$K$84,"p8")+SUMIFS($BJ$4:$BJ$84,$J$4:$J$84,"5102",$K$4:$K$84,"p9")+SUMIFS($BJ$4:$BJ$84,$J$4:$J$84,"5102",$K$4:$K$84,"p10"))/1000</f>
        <v>2.6331526723125234</v>
      </c>
      <c r="Z96">
        <f>(SUMIFS($BJ$4:$BJ$84,$J$4:$J$84,"140",$K$4:$K$84,"p1")+SUMIFS($BJ$4:$BJ$84,$J$4:$J$84,"140",$K$4:$K$84,"p2")+SUMIFS($BJ$4:$BJ$84,$J$4:$J$84,"140",$K$4:$K$84,"p3")+SUMIFS($BJ$4:$BJ$84,$J$4:$J$84,"140",$K$4:$K$84,"p4")+SUMIFS($BJ$4:$BJ$84,$J$4:$J$84,"140",$K$4:$K$84,"p5")+SUMIFS($BJ$4:$BJ$84,$J$4:$J$84,"150",$K$4:$K$84,"p1")+SUMIFS($BJ$4:$BJ$84,$J$4:$J$84,"150",$K$4:$K$84,"p2")+SUMIFS($BJ$4:$BJ$84,$J$4:$J$84,"150",$K$4:$K$84,"p3")+SUMIFS($BJ$4:$BJ$84,$J$4:$J$84,"150",$K$4:$K$84,"p4")+SUMIFS($BJ$4:$BJ$84,$J$4:$J$84,"150",$K$4:$K$84,"p5")+SUMIFS($BJ$4:$BJ$84,$J$4:$J$84,"160",$K$4:$K$84,"p1")+SUMIFS($BJ$4:$BJ$84,$J$4:$J$84,"160",$K$4:$K$84,"p2")+SUMIFS($BJ$4:$BJ$84,$J$4:$J$84,"160",$K$4:$K$84,"p3")+SUMIFS($BJ$4:$BJ$84,$J$4:$J$84,"160",$K$4:$K$84,"p4")+SUMIFS($BJ$4:$BJ$84,$J$4:$J$84,"160",$K$4:$K$84,"p5")+SUMIFS($BJ$4:$BJ$84,$J$4:$J$84,"190",$K$4:$K$84,"p1")+SUMIFS($BJ$4:$BJ$84,$J$4:$J$84,"190",$K$4:$K$84,"p2")+SUMIFS($BJ$4:$BJ$84,$J$4:$J$84,"190",$K$4:$K$84,"p3")+SUMIFS($BJ$4:$BJ$84,$J$4:$J$84,"190",$K$4:$K$84,"p4")+SUMIFS($BJ$4:$BJ$84,$J$4:$J$84,"190",$K$4:$K$84,"p5")+SUMIFS($BJ$4:$BJ$84,$J$4:$J$84,"0000",$K$4:$K$84,"p1")+SUMIFS($BJ$4:$BJ$84,$J$4:$J$84,"0000",$K$4:$K$84,"p2")+SUMIFS($BJ$4:$BJ$84,$J$4:$J$84,"0000",$K$4:$K$84,"p3")+SUMIFS($BJ$4:$BJ$84,$J$4:$J$84,"0000",$K$4:$K$84,"p4")+SUMIFS($BJ$4:$BJ$84,$J$4:$J$84,"0000",$K$4:$K$84,"p5"))/1000</f>
        <v>7.4461121901650829E-2</v>
      </c>
      <c r="AA96">
        <f>(SUMIFS($BJ$4:$BJ$84,$J$4:$J$84,"140",$K$4:$K$84,"p6")+SUMIFS($BJ$4:$BJ$84,$J$4:$J$84,"140",$K$4:$K$84,"p7")+SUMIFS($BJ$4:$BJ$84,$J$4:$J$84,"140",$K$4:$K$84,"p8")+SUMIFS($BJ$4:$BJ$84,$J$4:$J$84,"140",$K$4:$K$84,"p9")+SUMIFS($BJ$4:$BJ$84,$J$4:$J$84,"140",$K$4:$K$84,"p10")+SUMIFS($BJ$4:$BJ$84,$J$4:$J$84,"150",$K$4:$K$84,"p6")+SUMIFS($BJ$4:$BJ$84,$J$4:$J$84,"150",$K$4:$K$84,"p7")+SUMIFS($BJ$4:$BJ$84,$J$4:$J$84,"150",$K$4:$K$84,"p8")+SUMIFS($BJ$4:$BJ$84,$J$4:$J$84,"150",$K$4:$K$84,"p9")+SUMIFS($BJ$4:$BJ$84,$J$4:$J$84,"150",$K$4:$K$84,"p10")+SUMIFS($BJ$4:$BJ$84,$J$4:$J$84,"160",$K$4:$K$84,"p6")+SUMIFS($BJ$4:$BJ$84,$J$4:$J$84,"160",$K$4:$K$84,"p7")+SUMIFS($BJ$4:$BJ$84,$J$4:$J$84,"160",$K$4:$K$84,"p8")+SUMIFS($BJ$4:$BJ$84,$J$4:$J$84,"160",$K$4:$K$84,"p9")+SUMIFS($BJ$4:$BJ$84,$J$4:$J$84,"160",$K$4:$K$84,"p10")+SUMIFS($BJ$4:$BJ$84,$J$4:$J$84,"190",$K$4:$K$84,"p6")+SUMIFS($BJ$4:$BJ$84,$J$4:$J$84,"190",$K$4:$K$84,"p7")+SUMIFS($BJ$4:$BJ$84,$J$4:$J$84,"190",$K$4:$K$84,"p8")+SUMIFS($BJ$4:$BJ$84,$J$4:$J$84,"190",$K$4:$K$84,"p9")+SUMIFS($BJ$4:$BJ$84,$J$4:$J$84,"190",$K$4:$K$84,"p10")+SUMIFS($BJ$4:$BJ$84,$J$4:$J$84,"0000",$K$4:$K$84,"p6")+SUMIFS($BJ$4:$BJ$84,$J$4:$J$84,"0000",$K$4:$K$84,"p7")+SUMIFS($BJ$4:$BJ$84,$J$4:$J$84,"0000",$K$4:$K$84,"p8")+SUMIFS($BJ$4:$BJ$84,$J$4:$J$84,"0000",$K$4:$K$84,"p9")+SUMIFS($BJ$4:$BJ$84,$J$4:$J$84,"0000",$K$4:$K$84,"p10"))/1000</f>
        <v>0.21681187913632255</v>
      </c>
      <c r="AB96">
        <f>(SUMIFS($BT$4:$BT$84,$J$4:$J$84,"110",$K$4:$K$84,"p1")+SUMIFS($BT$4:$BT$84,$J$4:$J$84,"110",$K$4:$K$84,"p2")+SUMIFS($BT$4:$BT$84,$J$4:$J$84,"110",$K$4:$K$84,"p3")+SUMIFS($BT$4:$BT$84,$J$4:$J$84,"110",$K$4:$K$84,"p4")+SUMIFS($BT$4:$BT$84,$J$4:$J$84,"110",$K$4:$K$84,"p5")+SUMIFS($BT$4:$BT$84,$J$4:$J$84,"120",$K$4:$K$84,"p1")+SUMIFS($BT$4:$BT$84,$J$4:$J$84,"120",$K$4:$K$84,"p2")+SUMIFS($BT$4:$BT$84,$J$4:$J$84,"120",$K$4:$K$84,"p3")+SUMIFS($BT$4:$BT$84,$J$4:$J$84,"120",$K$4:$K$84,"p4")+SUMIFS($BT$4:$BT$84,$J$4:$J$84,"120",$K$4:$K$84,"p5")+SUMIFS($BT$4:$BT$84,$J$4:$J$84,"130",$K$4:$K$84,"p1")+SUMIFS($BT$4:$BT$84,$J$4:$J$84,"130",$K$4:$K$84,"p2")+SUMIFS($BT$4:$BT$84,$J$4:$J$84,"130",$K$4:$K$84,"p3")+SUMIFS($BT$4:$BT$84,$J$4:$J$84,"130",$K$4:$K$84,"p4")+SUMIFS($BT$4:$BT$84,$J$4:$J$84,"130",$K$4:$K$84,"p5")+SUMIFS($BT$4:$BT$84,$J$4:$J$84,"5101",$K$4:$K$84,"p1")+SUMIFS($BT$4:$BT$84,$J$4:$J$84,"5101",$K$4:$K$84,"p2")+SUMIFS($BT$4:$BT$84,$J$4:$J$84,"5101",$K$4:$K$84,"p3")+SUMIFS($BT$4:$BT$84,$J$4:$J$84,"5101",$K$4:$K$84,"p4")+SUMIFS($BT$4:$BT$84,$J$4:$J$84,"5101",$K$4:$K$84,"p5")+SUMIFS($BT$4:$BT$84,$J$4:$J$84,"5102",$K$4:$K$84,"p1")+SUMIFS($BT$4:$BT$84,$J$4:$J$84,"5102",$K$4:$K$84,"p2")+SUMIFS($BT$4:$BT$84,$J$4:$J$84,"5102",$K$4:$K$84,"p3")+SUMIFS($BT$4:$BT$84,$J$4:$J$84,"5102",$K$4:$K$84,"p4")+SUMIFS($BT$4:$BT$84,$J$4:$J$84,"5102",$K$4:$K$84,"p5"))/1000</f>
        <v>0.23646764312586602</v>
      </c>
      <c r="AC96">
        <f>(SUMIFS($BT$4:$BT$84,$J$4:$J$84,"110",$K$4:$K$84,"p6")+SUMIFS($BT$4:$BT$84,$J$4:$J$84,"110",$K$4:$K$84,"p7")+SUMIFS($BT$4:$BT$84,$J$4:$J$84,"110",$K$4:$K$84,"p8")+SUMIFS($BT$4:$BT$84,$J$4:$J$84,"110",$K$4:$K$84,"p9")+SUMIFS($BT$4:$BT$84,$J$4:$J$84,"110",$K$4:$K$84,"p10")+SUMIFS($BT$4:$BT$84,$J$4:$J$84,"120",$K$4:$K$84,"p6")+SUMIFS($BT$4:$BT$84,$J$4:$J$84,"120",$K$4:$K$84,"p7")+SUMIFS($BT$4:$BT$84,$J$4:$J$84,"120",$K$4:$K$84,"p8")+SUMIFS($BT$4:$BT$84,$J$4:$J$84,"120",$K$4:$K$84,"p9")+SUMIFS($BT$4:$BT$84,$J$4:$J$84,"120",$K$4:$K$84,"p10")+SUMIFS($BT$4:$BT$84,$J$4:$J$84,"130",$K$4:$K$84,"p6")+SUMIFS($BT$4:$BT$84,$J$4:$J$84,"130",$K$4:$K$84,"p7")+SUMIFS($BT$4:$BT$84,$J$4:$J$84,"130",$K$4:$K$84,"p8")+SUMIFS($BT$4:$BT$84,$J$4:$J$84,"130",$K$4:$K$84,"p9")+SUMIFS($BT$4:$BT$84,$J$4:$J$84,"130",$K$4:$K$84,"p10")+SUMIFS($BT$4:$BT$84,$J$4:$J$84,"5101",$K$4:$K$84,"p6")+SUMIFS($BT$4:$BT$84,$J$4:$J$84,"5101",$K$4:$K$84,"p7")+SUMIFS($BT$4:$BT$84,$J$4:$J$84,"5101",$K$4:$K$84,"p8")+SUMIFS($BT$4:$BT$84,$J$4:$J$84,"5101",$K$4:$K$84,"p9")+SUMIFS($BT$4:$BT$84,$J$4:$J$84,"5101",$K$4:$K$84,"p10")+SUMIFS($BT$4:$BT$84,$J$4:$J$84,"5102",$K$4:$K$84,"p6")+SUMIFS($BT$4:$BT$84,$J$4:$J$84,"5102",$K$4:$K$84,"p7")+SUMIFS($BT$4:$BT$84,$J$4:$J$84,"5102",$K$4:$K$84,"p8")+SUMIFS($BT$4:$BT$84,$J$4:$J$84,"5102",$K$4:$K$84,"p9")+SUMIFS($BT$4:$BT$84,$J$4:$J$84,"5102",$K$4:$K$84,"p10"))/1000</f>
        <v>2.6331526723125234</v>
      </c>
      <c r="AD96">
        <f>(SUMIFS($BT$4:$BT$84,$J$4:$J$84,"140",$K$4:$K$84,"p1")+SUMIFS($BT$4:$BT$84,$J$4:$J$84,"140",$K$4:$K$84,"p2")+SUMIFS($BT$4:$BT$84,$J$4:$J$84,"140",$K$4:$K$84,"p3")+SUMIFS($BT$4:$BT$84,$J$4:$J$84,"140",$K$4:$K$84,"p4")+SUMIFS($BT$4:$BT$84,$J$4:$J$84,"140",$K$4:$K$84,"p5")+SUMIFS($BT$4:$BT$84,$J$4:$J$84,"150",$K$4:$K$84,"p1")+SUMIFS($BT$4:$BT$84,$J$4:$J$84,"150",$K$4:$K$84,"p2")+SUMIFS($BT$4:$BT$84,$J$4:$J$84,"150",$K$4:$K$84,"p3")+SUMIFS($BT$4:$BT$84,$J$4:$J$84,"150",$K$4:$K$84,"p4")+SUMIFS($BT$4:$BT$84,$J$4:$J$84,"150",$K$4:$K$84,"p5")+SUMIFS($BT$4:$BT$84,$J$4:$J$84,"160",$K$4:$K$84,"p1")+SUMIFS($BT$4:$BT$84,$J$4:$J$84,"160",$K$4:$K$84,"p2")+SUMIFS($BT$4:$BT$84,$J$4:$J$84,"160",$K$4:$K$84,"p3")+SUMIFS($BT$4:$BT$84,$J$4:$J$84,"160",$K$4:$K$84,"p4")+SUMIFS($BT$4:$BT$84,$J$4:$J$84,"160",$K$4:$K$84,"p5")+SUMIFS($BT$4:$BT$84,$J$4:$J$84,"190",$K$4:$K$84,"p1")+SUMIFS($BT$4:$BT$84,$J$4:$J$84,"190",$K$4:$K$84,"p2")+SUMIFS($BT$4:$BT$84,$J$4:$J$84,"190",$K$4:$K$84,"p3")+SUMIFS($BT$4:$BT$84,$J$4:$J$84,"190",$K$4:$K$84,"p4")+SUMIFS($BT$4:$BT$84,$J$4:$J$84,"190",$K$4:$K$84,"p5")+SUMIFS($BT$4:$BT$84,$J$4:$J$84,"0000",$K$4:$K$84,"p1")+SUMIFS($BT$4:$BT$84,$J$4:$J$84,"0000",$K$4:$K$84,"p2")+SUMIFS($BT$4:$BT$84,$J$4:$J$84,"0000",$K$4:$K$84,"p3")+SUMIFS($BT$4:$BT$84,$J$4:$J$84,"0000",$K$4:$K$84,"p4")+SUMIFS($BT$4:$BT$84,$J$4:$J$84,"0000",$K$4:$K$84,"p5"))/1000</f>
        <v>7.4461121901650829E-2</v>
      </c>
      <c r="AE96">
        <f>(SUMIFS($BT$4:$BT$84,$J$4:$J$84,"140",$K$4:$K$84,"p6")+SUMIFS($BT$4:$BT$84,$J$4:$J$84,"140",$K$4:$K$84,"p7")+SUMIFS($BT$4:$BT$84,$J$4:$J$84,"140",$K$4:$K$84,"p8")+SUMIFS($BT$4:$BT$84,$J$4:$J$84,"140",$K$4:$K$84,"p9")+SUMIFS($BT$4:$BT$84,$J$4:$J$84,"140",$K$4:$K$84,"p10")+SUMIFS($BT$4:$BT$84,$J$4:$J$84,"150",$K$4:$K$84,"p6")+SUMIFS($BT$4:$BT$84,$J$4:$J$84,"150",$K$4:$K$84,"p7")+SUMIFS($BT$4:$BT$84,$J$4:$J$84,"150",$K$4:$K$84,"p8")+SUMIFS($BT$4:$BT$84,$J$4:$J$84,"150",$K$4:$K$84,"p9")+SUMIFS($BT$4:$BT$84,$J$4:$J$84,"150",$K$4:$K$84,"p10")+SUMIFS($BT$4:$BT$84,$J$4:$J$84,"160",$K$4:$K$84,"p6")+SUMIFS($BT$4:$BT$84,$J$4:$J$84,"160",$K$4:$K$84,"p7")+SUMIFS($BT$4:$BT$84,$J$4:$J$84,"160",$K$4:$K$84,"p8")+SUMIFS($BT$4:$BT$84,$J$4:$J$84,"160",$K$4:$K$84,"p9")+SUMIFS($BT$4:$BT$84,$J$4:$J$84,"160",$K$4:$K$84,"p10")+SUMIFS($BT$4:$BT$84,$J$4:$J$84,"190",$K$4:$K$84,"p6")+SUMIFS($BT$4:$BT$84,$J$4:$J$84,"190",$K$4:$K$84,"p7")+SUMIFS($BT$4:$BT$84,$J$4:$J$84,"190",$K$4:$K$84,"p8")+SUMIFS($BT$4:$BT$84,$J$4:$J$84,"190",$K$4:$K$84,"p9")+SUMIFS($BT$4:$BT$84,$J$4:$J$84,"190",$K$4:$K$84,"p10")+SUMIFS($BT$4:$BT$84,$J$4:$J$84,"0000",$K$4:$K$84,"p6")+SUMIFS($BT$4:$BT$84,$J$4:$J$84,"0000",$K$4:$K$84,"p7")+SUMIFS($BT$4:$BT$84,$J$4:$J$84,"0000",$K$4:$K$84,"p8")+SUMIFS($BT$4:$BT$84,$J$4:$J$84,"0000",$K$4:$K$84,"p9")+SUMIFS($BT$4:$BT$84,$J$4:$J$84,"0000",$K$4:$K$84,"p10"))/1000</f>
        <v>0.21897546471077992</v>
      </c>
      <c r="AF96">
        <f>(SUMIFS($CD$4:$CD$84,$J$4:$J$84,"110",$K$4:$K$84,"p1")+SUMIFS($CD$4:$CD$84,$J$4:$J$84,"110",$K$4:$K$84,"p2")+SUMIFS($CD$4:$CD$84,$J$4:$J$84,"110",$K$4:$K$84,"p3")+SUMIFS($CD$4:$CD$84,$J$4:$J$84,"110",$K$4:$K$84,"p4")+SUMIFS($CD$4:$CD$84,$J$4:$J$84,"110",$K$4:$K$84,"p5")+SUMIFS($CD$4:$CD$84,$J$4:$J$84,"120",$K$4:$K$84,"p1")+SUMIFS($CD$4:$CD$84,$J$4:$J$84,"120",$K$4:$K$84,"p2")+SUMIFS($CD$4:$CD$84,$J$4:$J$84,"120",$K$4:$K$84,"p3")+SUMIFS($CD$4:$CD$84,$J$4:$J$84,"120",$K$4:$K$84,"p4")+SUMIFS($CD$4:$CD$84,$J$4:$J$84,"120",$K$4:$K$84,"p5")+SUMIFS($CD$4:$CD$84,$J$4:$J$84,"130",$K$4:$K$84,"p1")+SUMIFS($CD$4:$CD$84,$J$4:$J$84,"130",$K$4:$K$84,"p2")+SUMIFS($CD$4:$CD$84,$J$4:$J$84,"130",$K$4:$K$84,"p3")+SUMIFS($CD$4:$CD$84,$J$4:$J$84,"130",$K$4:$K$84,"p4")+SUMIFS($CD$4:$CD$84,$J$4:$J$84,"130",$K$4:$K$84,"p5")+SUMIFS($CD$4:$CD$84,$J$4:$J$84,"5101",$K$4:$K$84,"p1")+SUMIFS($CD$4:$CD$84,$J$4:$J$84,"5101",$K$4:$K$84,"p2")+SUMIFS($CD$4:$CD$84,$J$4:$J$84,"5101",$K$4:$K$84,"p3")+SUMIFS($CD$4:$CD$84,$J$4:$J$84,"5101",$K$4:$K$84,"p4")+SUMIFS($CD$4:$CD$84,$J$4:$J$84,"5101",$K$4:$K$84,"p5")+SUMIFS($CD$4:$CD$84,$J$4:$J$84,"5102",$K$4:$K$84,"p1")+SUMIFS($CD$4:$CD$84,$J$4:$J$84,"5102",$K$4:$K$84,"p2")+SUMIFS($CD$4:$CD$84,$J$4:$J$84,"5102",$K$4:$K$84,"p3")+SUMIFS($CD$4:$CD$84,$J$4:$J$84,"5102",$K$4:$K$84,"p4")+SUMIFS($CD$4:$CD$84,$J$4:$J$84,"5102",$K$4:$K$84,"p5"))/1000</f>
        <v>0.23646764312586602</v>
      </c>
      <c r="AG96">
        <f>(SUMIFS($CD$4:$CD$84,$J$4:$J$84,"110",$K$4:$K$84,"p6")+SUMIFS($CD$4:$CD$84,$J$4:$J$84,"110",$K$4:$K$84,"p7")+SUMIFS($CD$4:$CD$84,$J$4:$J$84,"110",$K$4:$K$84,"p8")+SUMIFS($CD$4:$CD$84,$J$4:$J$84,"110",$K$4:$K$84,"p9")+SUMIFS($CD$4:$CD$84,$J$4:$J$84,"110",$K$4:$K$84,"p10")+SUMIFS($CD$4:$CD$84,$J$4:$J$84,"120",$K$4:$K$84,"p6")+SUMIFS($CD$4:$CD$84,$J$4:$J$84,"120",$K$4:$K$84,"p7")+SUMIFS($CD$4:$CD$84,$J$4:$J$84,"120",$K$4:$K$84,"p8")+SUMIFS($CD$4:$CD$84,$J$4:$J$84,"120",$K$4:$K$84,"p9")+SUMIFS($CD$4:$CD$84,$J$4:$J$84,"120",$K$4:$K$84,"p10")+SUMIFS($CD$4:$CD$84,$J$4:$J$84,"130",$K$4:$K$84,"p6")+SUMIFS($CD$4:$CD$84,$J$4:$J$84,"130",$K$4:$K$84,"p7")+SUMIFS($CD$4:$CD$84,$J$4:$J$84,"130",$K$4:$K$84,"p8")+SUMIFS($CD$4:$CD$84,$J$4:$J$84,"130",$K$4:$K$84,"p9")+SUMIFS($CD$4:$CD$84,$J$4:$J$84,"130",$K$4:$K$84,"p10")+SUMIFS($CD$4:$CD$84,$J$4:$J$84,"5101",$K$4:$K$84,"p6")+SUMIFS($CD$4:$CD$84,$J$4:$J$84,"5101",$K$4:$K$84,"p7")+SUMIFS($CD$4:$CD$84,$J$4:$J$84,"5101",$K$4:$K$84,"p8")+SUMIFS($CD$4:$CD$84,$J$4:$J$84,"5101",$K$4:$K$84,"p9")+SUMIFS($CD$4:$CD$84,$J$4:$J$84,"5101",$K$4:$K$84,"p10")+SUMIFS($CD$4:$CD$84,$J$4:$J$84,"5102",$K$4:$K$84,"p6")+SUMIFS($CD$4:$CD$84,$J$4:$J$84,"5102",$K$4:$K$84,"p7")+SUMIFS($CD$4:$CD$84,$J$4:$J$84,"5102",$K$4:$K$84,"p8")+SUMIFS($CD$4:$CD$84,$J$4:$J$84,"5102",$K$4:$K$84,"p9")+SUMIFS($CD$4:$CD$84,$J$4:$J$84,"5102",$K$4:$K$84,"p10"))/1000</f>
        <v>2.6331526723125234</v>
      </c>
      <c r="AH96">
        <f>(SUMIFS($CD$4:$CD$84,$J$4:$J$84,"140",$K$4:$K$84,"p1")+SUMIFS($CD$4:$CD$84,$J$4:$J$84,"140",$K$4:$K$84,"p2")+SUMIFS($CD$4:$CD$84,$J$4:$J$84,"140",$K$4:$K$84,"p3")+SUMIFS($CD$4:$CD$84,$J$4:$J$84,"140",$K$4:$K$84,"p4")+SUMIFS($CD$4:$CD$84,$J$4:$J$84,"140",$K$4:$K$84,"p5")+SUMIFS($CD$4:$CD$84,$J$4:$J$84,"150",$K$4:$K$84,"p1")+SUMIFS($CD$4:$CD$84,$J$4:$J$84,"150",$K$4:$K$84,"p2")+SUMIFS($CD$4:$CD$84,$J$4:$J$84,"150",$K$4:$K$84,"p3")+SUMIFS($CD$4:$CD$84,$J$4:$J$84,"150",$K$4:$K$84,"p4")+SUMIFS($CD$4:$CD$84,$J$4:$J$84,"150",$K$4:$K$84,"p5")+SUMIFS($CD$4:$CD$84,$J$4:$J$84,"160",$K$4:$K$84,"p1")+SUMIFS($CD$4:$CD$84,$J$4:$J$84,"160",$K$4:$K$84,"p2")+SUMIFS($CD$4:$CD$84,$J$4:$J$84,"160",$K$4:$K$84,"p3")+SUMIFS($CD$4:$CD$84,$J$4:$J$84,"160",$K$4:$K$84,"p4")+SUMIFS($CD$4:$CD$84,$J$4:$J$84,"160",$K$4:$K$84,"p5")+SUMIFS($CD$4:$CD$84,$J$4:$J$84,"190",$K$4:$K$84,"p1")+SUMIFS($CD$4:$CD$84,$J$4:$J$84,"190",$K$4:$K$84,"p2")+SUMIFS($CD$4:$CD$84,$J$4:$J$84,"190",$K$4:$K$84,"p3")+SUMIFS($CD$4:$CD$84,$J$4:$J$84,"190",$K$4:$K$84,"p4")+SUMIFS($CD$4:$CD$84,$J$4:$J$84,"190",$K$4:$K$84,"p5")+SUMIFS($CD$4:$CD$84,$J$4:$J$84,"0000",$K$4:$K$84,"p1")+SUMIFS($CD$4:$CD$84,$J$4:$J$84,"0000",$K$4:$K$84,"p2")+SUMIFS($CD$4:$CD$84,$J$4:$J$84,"0000",$K$4:$K$84,"p3")+SUMIFS($CD$4:$CD$84,$J$4:$J$84,"0000",$K$4:$K$84,"p4")+SUMIFS($CD$4:$CD$84,$J$4:$J$84,"0000",$K$4:$K$84,"p5"))/1000</f>
        <v>7.4461121901650829E-2</v>
      </c>
      <c r="AI96">
        <f>(SUMIFS($CD$4:$CD$84,$J$4:$J$84,"140",$K$4:$K$84,"p6")+SUMIFS($CD$4:$CD$84,$J$4:$J$84,"140",$K$4:$K$84,"p7")+SUMIFS($CD$4:$CD$84,$J$4:$J$84,"140",$K$4:$K$84,"p8")+SUMIFS($CD$4:$CD$84,$J$4:$J$84,"140",$K$4:$K$84,"p9")+SUMIFS($CD$4:$CD$84,$J$4:$J$84,"140",$K$4:$K$84,"p10")+SUMIFS($CD$4:$CD$84,$J$4:$J$84,"150",$K$4:$K$84,"p6")+SUMIFS($CD$4:$CD$84,$J$4:$J$84,"150",$K$4:$K$84,"p7")+SUMIFS($CD$4:$CD$84,$J$4:$J$84,"150",$K$4:$K$84,"p8")+SUMIFS($CD$4:$CD$84,$J$4:$J$84,"150",$K$4:$K$84,"p9")+SUMIFS($CD$4:$CD$84,$J$4:$J$84,"150",$K$4:$K$84,"p10")+SUMIFS($CD$4:$CD$84,$J$4:$J$84,"160",$K$4:$K$84,"p6")+SUMIFS($CD$4:$CD$84,$J$4:$J$84,"160",$K$4:$K$84,"p7")+SUMIFS($CD$4:$CD$84,$J$4:$J$84,"160",$K$4:$K$84,"p8")+SUMIFS($CD$4:$CD$84,$J$4:$J$84,"160",$K$4:$K$84,"p9")+SUMIFS($CD$4:$CD$84,$J$4:$J$84,"160",$K$4:$K$84,"p10")+SUMIFS($CD$4:$CD$84,$J$4:$J$84,"190",$K$4:$K$84,"p6")+SUMIFS($CD$4:$CD$84,$J$4:$J$84,"190",$K$4:$K$84,"p7")+SUMIFS($CD$4:$CD$84,$J$4:$J$84,"190",$K$4:$K$84,"p8")+SUMIFS($CD$4:$CD$84,$J$4:$J$84,"190",$K$4:$K$84,"p9")+SUMIFS($CD$4:$CD$84,$J$4:$J$84,"190",$K$4:$K$84,"p10")+SUMIFS($CD$4:$CD$84,$J$4:$J$84,"0000",$K$4:$K$84,"p6")+SUMIFS($CD$4:$CD$84,$J$4:$J$84,"0000",$K$4:$K$84,"p7")+SUMIFS($CD$4:$CD$84,$J$4:$J$84,"0000",$K$4:$K$84,"p8")+SUMIFS($CD$4:$CD$84,$J$4:$J$84,"0000",$K$4:$K$84,"p9")+SUMIFS($CD$4:$CD$84,$J$4:$J$84,"0000",$K$4:$K$84,"p10"))/1000</f>
        <v>0.21897546471077992</v>
      </c>
      <c r="AJ96">
        <f>(SUMIFS($CN$4:$CN$84,$J$4:$J$84,"110",$K$4:$K$84,"p1")+SUMIFS($CN$4:$CN$84,$J$4:$J$84,"110",$K$4:$K$84,"p2")+SUMIFS($CN$4:$CN$84,$J$4:$J$84,"110",$K$4:$K$84,"p3")+SUMIFS($CN$4:$CN$84,$J$4:$J$84,"110",$K$4:$K$84,"p4")+SUMIFS($CN$4:$CN$84,$J$4:$J$84,"110",$K$4:$K$84,"p5")+SUMIFS($CN$4:$CN$84,$J$4:$J$84,"120",$K$4:$K$84,"p1")+SUMIFS($CN$4:$CN$84,$J$4:$J$84,"120",$K$4:$K$84,"p2")+SUMIFS($CN$4:$CN$84,$J$4:$J$84,"120",$K$4:$K$84,"p3")+SUMIFS($CN$4:$CN$84,$J$4:$J$84,"120",$K$4:$K$84,"p4")+SUMIFS($CN$4:$CN$84,$J$4:$J$84,"120",$K$4:$K$84,"p5")+SUMIFS($CN$4:$CN$84,$J$4:$J$84,"130",$K$4:$K$84,"p1")+SUMIFS($CN$4:$CN$84,$J$4:$J$84,"130",$K$4:$K$84,"p2")+SUMIFS($CN$4:$CN$84,$J$4:$J$84,"130",$K$4:$K$84,"p3")+SUMIFS($CN$4:$CN$84,$J$4:$J$84,"130",$K$4:$K$84,"p4")+SUMIFS($CN$4:$CN$84,$J$4:$J$84,"130",$K$4:$K$84,"p5")+SUMIFS($CN$4:$CN$84,$J$4:$J$84,"5101",$K$4:$K$84,"p1")+SUMIFS($CN$4:$CN$84,$J$4:$J$84,"5101",$K$4:$K$84,"p2")+SUMIFS($CN$4:$CN$84,$J$4:$J$84,"5101",$K$4:$K$84,"p3")+SUMIFS($CN$4:$CN$84,$J$4:$J$84,"5101",$K$4:$K$84,"p4")+SUMIFS($CN$4:$CN$84,$J$4:$J$84,"5101",$K$4:$K$84,"p5")+SUMIFS($CN$4:$CN$84,$J$4:$J$84,"5102",$K$4:$K$84,"p1")+SUMIFS($CN$4:$CN$84,$J$4:$J$84,"5102",$K$4:$K$84,"p2")+SUMIFS($CN$4:$CN$84,$J$4:$J$84,"5102",$K$4:$K$84,"p3")+SUMIFS($CN$4:$CN$84,$J$4:$J$84,"5102",$K$4:$K$84,"p4")+SUMIFS($CN$4:$CN$84,$J$4:$J$84,"5102",$K$4:$K$84,"p5"))/1000</f>
        <v>0.14188058587551958</v>
      </c>
      <c r="AK96">
        <f>(SUMIFS($CN$4:$CN$84,$J$4:$J$84,"110",$K$4:$K$84,"p6")+SUMIFS($CN$4:$CN$84,$J$4:$J$84,"110",$K$4:$K$84,"p7")+SUMIFS($CN$4:$CN$84,$J$4:$J$84,"110",$K$4:$K$84,"p8")+SUMIFS($CN$4:$CN$84,$J$4:$J$84,"110",$K$4:$K$84,"p9")+SUMIFS($CN$4:$CN$84,$J$4:$J$84,"110",$K$4:$K$84,"p10")+SUMIFS($CN$4:$CN$84,$J$4:$J$84,"120",$K$4:$K$84,"p6")+SUMIFS($CN$4:$CN$84,$J$4:$J$84,"120",$K$4:$K$84,"p7")+SUMIFS($CN$4:$CN$84,$J$4:$J$84,"120",$K$4:$K$84,"p8")+SUMIFS($CN$4:$CN$84,$J$4:$J$84,"120",$K$4:$K$84,"p9")+SUMIFS($CN$4:$CN$84,$J$4:$J$84,"120",$K$4:$K$84,"p10")+SUMIFS($CN$4:$CN$84,$J$4:$J$84,"130",$K$4:$K$84,"p6")+SUMIFS($CN$4:$CN$84,$J$4:$J$84,"130",$K$4:$K$84,"p7")+SUMIFS($CN$4:$CN$84,$J$4:$J$84,"130",$K$4:$K$84,"p8")+SUMIFS($CN$4:$CN$84,$J$4:$J$84,"130",$K$4:$K$84,"p9")+SUMIFS($CN$4:$CN$84,$J$4:$J$84,"130",$K$4:$K$84,"p10")+SUMIFS($CN$4:$CN$84,$J$4:$J$84,"5101",$K$4:$K$84,"p6")+SUMIFS($CN$4:$CN$84,$J$4:$J$84,"5101",$K$4:$K$84,"p7")+SUMIFS($CN$4:$CN$84,$J$4:$J$84,"5101",$K$4:$K$84,"p8")+SUMIFS($CN$4:$CN$84,$J$4:$J$84,"5101",$K$4:$K$84,"p9")+SUMIFS($CN$4:$CN$84,$J$4:$J$84,"5101",$K$4:$K$84,"p10")+SUMIFS($CN$4:$CN$84,$J$4:$J$84,"5102",$K$4:$K$84,"p6")+SUMIFS($CN$4:$CN$84,$J$4:$J$84,"5102",$K$4:$K$84,"p7")+SUMIFS($CN$4:$CN$84,$J$4:$J$84,"5102",$K$4:$K$84,"p8")+SUMIFS($CN$4:$CN$84,$J$4:$J$84,"5102",$K$4:$K$84,"p9")+SUMIFS($CN$4:$CN$84,$J$4:$J$84,"5102",$K$4:$K$84,"p10"))/1000</f>
        <v>1.5798916033875139</v>
      </c>
      <c r="AL96">
        <f>(SUMIFS($CN$4:$CN$84,$J$4:$J$84,"140",$K$4:$K$84,"p1")+SUMIFS($CN$4:$CN$84,$J$4:$J$84,"140",$K$4:$K$84,"p2")+SUMIFS($CN$4:$CN$84,$J$4:$J$84,"140",$K$4:$K$84,"p3")+SUMIFS($CN$4:$CN$84,$J$4:$J$84,"140",$K$4:$K$84,"p4")+SUMIFS($CN$4:$CN$84,$J$4:$J$84,"140",$K$4:$K$84,"p5")+SUMIFS($CN$4:$CN$84,$J$4:$J$84,"150",$K$4:$K$84,"p1")+SUMIFS($CN$4:$CN$84,$J$4:$J$84,"150",$K$4:$K$84,"p2")+SUMIFS($CN$4:$CN$84,$J$4:$J$84,"150",$K$4:$K$84,"p3")+SUMIFS($CN$4:$CN$84,$J$4:$J$84,"150",$K$4:$K$84,"p4")+SUMIFS($CN$4:$CN$84,$J$4:$J$84,"150",$K$4:$K$84,"p5")+SUMIFS($CN$4:$CN$84,$J$4:$J$84,"160",$K$4:$K$84,"p1")+SUMIFS($CN$4:$CN$84,$J$4:$J$84,"160",$K$4:$K$84,"p2")+SUMIFS($CN$4:$CN$84,$J$4:$J$84,"160",$K$4:$K$84,"p3")+SUMIFS($CN$4:$CN$84,$J$4:$J$84,"160",$K$4:$K$84,"p4")+SUMIFS($CN$4:$CN$84,$J$4:$J$84,"160",$K$4:$K$84,"p5")+SUMIFS($CN$4:$CN$84,$J$4:$J$84,"190",$K$4:$K$84,"p1")+SUMIFS($CN$4:$CN$84,$J$4:$J$84,"190",$K$4:$K$84,"p2")+SUMIFS($CN$4:$CN$84,$J$4:$J$84,"190",$K$4:$K$84,"p3")+SUMIFS($CN$4:$CN$84,$J$4:$J$84,"190",$K$4:$K$84,"p4")+SUMIFS($CN$4:$CN$84,$J$4:$J$84,"190",$K$4:$K$84,"p5")+SUMIFS($CN$4:$CN$84,$J$4:$J$84,"0000",$K$4:$K$84,"p1")+SUMIFS($CN$4:$CN$84,$J$4:$J$84,"0000",$K$4:$K$84,"p2")+SUMIFS($CN$4:$CN$84,$J$4:$J$84,"0000",$K$4:$K$84,"p3")+SUMIFS($CN$4:$CN$84,$J$4:$J$84,"0000",$K$4:$K$84,"p4")+SUMIFS($CN$4:$CN$84,$J$4:$J$84,"0000",$K$4:$K$84,"p5"))/1000</f>
        <v>4.4676673140990497E-2</v>
      </c>
      <c r="AM96">
        <f>(SUMIFS($CN$4:$CN$84,$J$4:$J$84,"140",$K$4:$K$84,"p6")+SUMIFS($CN$4:$CN$84,$J$4:$J$84,"140",$K$4:$K$84,"p7")+SUMIFS($CN$4:$CN$84,$J$4:$J$84,"140",$K$4:$K$84,"p8")+SUMIFS($CN$4:$CN$84,$J$4:$J$84,"140",$K$4:$K$84,"p9")+SUMIFS($CN$4:$CN$84,$J$4:$J$84,"140",$K$4:$K$84,"p10")+SUMIFS($CN$4:$CN$84,$J$4:$J$84,"150",$K$4:$K$84,"p6")+SUMIFS($CN$4:$CN$84,$J$4:$J$84,"150",$K$4:$K$84,"p7")+SUMIFS($CN$4:$CN$84,$J$4:$J$84,"150",$K$4:$K$84,"p8")+SUMIFS($CN$4:$CN$84,$J$4:$J$84,"150",$K$4:$K$84,"p9")+SUMIFS($CN$4:$CN$84,$J$4:$J$84,"150",$K$4:$K$84,"p10")+SUMIFS($CN$4:$CN$84,$J$4:$J$84,"160",$K$4:$K$84,"p6")+SUMIFS($CN$4:$CN$84,$J$4:$J$84,"160",$K$4:$K$84,"p7")+SUMIFS($CN$4:$CN$84,$J$4:$J$84,"160",$K$4:$K$84,"p8")+SUMIFS($CN$4:$CN$84,$J$4:$J$84,"160",$K$4:$K$84,"p9")+SUMIFS($CN$4:$CN$84,$J$4:$J$84,"160",$K$4:$K$84,"p10")+SUMIFS($CN$4:$CN$84,$J$4:$J$84,"190",$K$4:$K$84,"p6")+SUMIFS($CN$4:$CN$84,$J$4:$J$84,"190",$K$4:$K$84,"p7")+SUMIFS($CN$4:$CN$84,$J$4:$J$84,"190",$K$4:$K$84,"p8")+SUMIFS($CN$4:$CN$84,$J$4:$J$84,"190",$K$4:$K$84,"p9")+SUMIFS($CN$4:$CN$84,$J$4:$J$84,"190",$K$4:$K$84,"p10")+SUMIFS($CN$4:$CN$84,$J$4:$J$84,"0000",$K$4:$K$84,"p6")+SUMIFS($CN$4:$CN$84,$J$4:$J$84,"0000",$K$4:$K$84,"p7")+SUMIFS($CN$4:$CN$84,$J$4:$J$84,"0000",$K$4:$K$84,"p8")+SUMIFS($CN$4:$CN$84,$J$4:$J$84,"0000",$K$4:$K$84,"p9")+SUMIFS($CN$4:$CN$84,$J$4:$J$84,"0000",$K$4:$K$84,"p10"))/1000</f>
        <v>0.13138527882646794</v>
      </c>
      <c r="AN96">
        <f>(SUMIFS($CX$4:$CX$84,$J$4:$J$84,"110",$K$4:$K$84,"p1")+SUMIFS($CX$4:$CX$84,$J$4:$J$84,"110",$K$4:$K$84,"p2")+SUMIFS($CX$4:$CX$84,$J$4:$J$84,"110",$K$4:$K$84,"p3")+SUMIFS($CX$4:$CX$84,$J$4:$J$84,"110",$K$4:$K$84,"p4")+SUMIFS($CX$4:$CX$84,$J$4:$J$84,"110",$K$4:$K$84,"p5")+SUMIFS($CX$4:$CX$84,$J$4:$J$84,"120",$K$4:$K$84,"p1")+SUMIFS($CX$4:$CX$84,$J$4:$J$84,"120",$K$4:$K$84,"p2")+SUMIFS($CX$4:$CX$84,$J$4:$J$84,"120",$K$4:$K$84,"p3")+SUMIFS($CX$4:$CX$84,$J$4:$J$84,"120",$K$4:$K$84,"p4")+SUMIFS($CX$4:$CX$84,$J$4:$J$84,"120",$K$4:$K$84,"p5")+SUMIFS($CX$4:$CX$84,$J$4:$J$84,"130",$K$4:$K$84,"p1")+SUMIFS($CX$4:$CX$84,$J$4:$J$84,"130",$K$4:$K$84,"p2")+SUMIFS($CX$4:$CX$84,$J$4:$J$84,"130",$K$4:$K$84,"p3")+SUMIFS($CX$4:$CX$84,$J$4:$J$84,"130",$K$4:$K$84,"p4")+SUMIFS($CX$4:$CX$84,$J$4:$J$84,"130",$K$4:$K$84,"p5")+SUMIFS($CX$4:$CX$84,$J$4:$J$84,"5101",$K$4:$K$84,"p1")+SUMIFS($CX$4:$CX$84,$J$4:$J$84,"5101",$K$4:$K$84,"p2")+SUMIFS($CX$4:$CX$84,$J$4:$J$84,"5101",$K$4:$K$84,"p3")+SUMIFS($CX$4:$CX$84,$J$4:$J$84,"5101",$K$4:$K$84,"p4")+SUMIFS($CX$4:$CX$84,$J$4:$J$84,"5101",$K$4:$K$84,"p5")+SUMIFS($CX$4:$CX$84,$J$4:$J$84,"5102",$K$4:$K$84,"p1")+SUMIFS($CX$4:$CX$84,$J$4:$J$84,"5102",$K$4:$K$84,"p2")+SUMIFS($CX$4:$CX$84,$J$4:$J$84,"5102",$K$4:$K$84,"p3")+SUMIFS($CX$4:$CX$84,$J$4:$J$84,"5102",$K$4:$K$84,"p4")+SUMIFS($CX$4:$CX$84,$J$4:$J$84,"5102",$K$4:$K$84,"p5"))/1000</f>
        <v>0.14188058587551958</v>
      </c>
      <c r="AO96">
        <f>(SUMIFS($CX$4:$CX$84,$J$4:$J$84,"110",$K$4:$K$84,"p6")+SUMIFS($CX$4:$CX$84,$J$4:$J$84,"110",$K$4:$K$84,"p7")+SUMIFS($CX$4:$CX$84,$J$4:$J$84,"110",$K$4:$K$84,"p8")+SUMIFS($CX$4:$CX$84,$J$4:$J$84,"110",$K$4:$K$84,"p9")+SUMIFS($CX$4:$CX$84,$J$4:$J$84,"110",$K$4:$K$84,"p10")+SUMIFS($CX$4:$CX$84,$J$4:$J$84,"120",$K$4:$K$84,"p6")+SUMIFS($CX$4:$CX$84,$J$4:$J$84,"120",$K$4:$K$84,"p7")+SUMIFS($CX$4:$CX$84,$J$4:$J$84,"120",$K$4:$K$84,"p8")+SUMIFS($CX$4:$CX$84,$J$4:$J$84,"120",$K$4:$K$84,"p9")+SUMIFS($CX$4:$CX$84,$J$4:$J$84,"120",$K$4:$K$84,"p10")+SUMIFS($CX$4:$CX$84,$J$4:$J$84,"130",$K$4:$K$84,"p6")+SUMIFS($CX$4:$CX$84,$J$4:$J$84,"130",$K$4:$K$84,"p7")+SUMIFS($CX$4:$CX$84,$J$4:$J$84,"130",$K$4:$K$84,"p8")+SUMIFS($CX$4:$CX$84,$J$4:$J$84,"130",$K$4:$K$84,"p9")+SUMIFS($CX$4:$CX$84,$J$4:$J$84,"130",$K$4:$K$84,"p10")+SUMIFS($CX$4:$CX$84,$J$4:$J$84,"5101",$K$4:$K$84,"p6")+SUMIFS($CX$4:$CX$84,$J$4:$J$84,"5101",$K$4:$K$84,"p7")+SUMIFS($CX$4:$CX$84,$J$4:$J$84,"5101",$K$4:$K$84,"p8")+SUMIFS($CX$4:$CX$84,$J$4:$J$84,"5101",$K$4:$K$84,"p9")+SUMIFS($CX$4:$CX$84,$J$4:$J$84,"5101",$K$4:$K$84,"p10")+SUMIFS($CX$4:$CX$84,$J$4:$J$84,"5102",$K$4:$K$84,"p6")+SUMIFS($CX$4:$CX$84,$J$4:$J$84,"5102",$K$4:$K$84,"p7")+SUMIFS($CX$4:$CX$84,$J$4:$J$84,"5102",$K$4:$K$84,"p8")+SUMIFS($CX$4:$CX$84,$J$4:$J$84,"5102",$K$4:$K$84,"p9")+SUMIFS($CX$4:$CX$84,$J$4:$J$84,"5102",$K$4:$K$84,"p10"))/1000</f>
        <v>1.5798916033875139</v>
      </c>
      <c r="AP96">
        <f>(SUMIFS($CX$4:$CX$84,$J$4:$J$84,"140",$K$4:$K$84,"p1")+SUMIFS($CX$4:$CX$84,$J$4:$J$84,"140",$K$4:$K$84,"p2")+SUMIFS($CX$4:$CX$84,$J$4:$J$84,"140",$K$4:$K$84,"p3")+SUMIFS($CX$4:$CX$84,$J$4:$J$84,"140",$K$4:$K$84,"p4")+SUMIFS($CX$4:$CX$84,$J$4:$J$84,"140",$K$4:$K$84,"p5")+SUMIFS($CX$4:$CX$84,$J$4:$J$84,"150",$K$4:$K$84,"p1")+SUMIFS($CX$4:$CX$84,$J$4:$J$84,"150",$K$4:$K$84,"p2")+SUMIFS($CX$4:$CX$84,$J$4:$J$84,"150",$K$4:$K$84,"p3")+SUMIFS($CX$4:$CX$84,$J$4:$J$84,"150",$K$4:$K$84,"p4")+SUMIFS($CX$4:$CX$84,$J$4:$J$84,"150",$K$4:$K$84,"p5")+SUMIFS($CX$4:$CX$84,$J$4:$J$84,"160",$K$4:$K$84,"p1")+SUMIFS($CX$4:$CX$84,$J$4:$J$84,"160",$K$4:$K$84,"p2")+SUMIFS($CX$4:$CX$84,$J$4:$J$84,"160",$K$4:$K$84,"p3")+SUMIFS($CX$4:$CX$84,$J$4:$J$84,"160",$K$4:$K$84,"p4")+SUMIFS($CX$4:$CX$84,$J$4:$J$84,"160",$K$4:$K$84,"p5")+SUMIFS($CX$4:$CX$84,$J$4:$J$84,"190",$K$4:$K$84,"p1")+SUMIFS($CX$4:$CX$84,$J$4:$J$84,"190",$K$4:$K$84,"p2")+SUMIFS($CX$4:$CX$84,$J$4:$J$84,"190",$K$4:$K$84,"p3")+SUMIFS($CX$4:$CX$84,$J$4:$J$84,"190",$K$4:$K$84,"p4")+SUMIFS($CX$4:$CX$84,$J$4:$J$84,"190",$K$4:$K$84,"p5")+SUMIFS($CX$4:$CX$84,$J$4:$J$84,"0000",$K$4:$K$84,"p1")+SUMIFS($CX$4:$CX$84,$J$4:$J$84,"0000",$K$4:$K$84,"p2")+SUMIFS($CX$4:$CX$84,$J$4:$J$84,"0000",$K$4:$K$84,"p3")+SUMIFS($CX$4:$CX$84,$J$4:$J$84,"0000",$K$4:$K$84,"p4")+SUMIFS($CX$4:$CX$84,$J$4:$J$84,"0000",$K$4:$K$84,"p5"))/1000</f>
        <v>4.4676673140990497E-2</v>
      </c>
      <c r="AQ96">
        <f>(SUMIFS($CX$4:$CX$84,$J$4:$J$84,"140",$K$4:$K$84,"p6")+SUMIFS($CX$4:$CX$84,$J$4:$J$84,"140",$K$4:$K$84,"p7")+SUMIFS($CX$4:$CX$84,$J$4:$J$84,"140",$K$4:$K$84,"p8")+SUMIFS($CX$4:$CX$84,$J$4:$J$84,"140",$K$4:$K$84,"p9")+SUMIFS($CX$4:$CX$84,$J$4:$J$84,"140",$K$4:$K$84,"p10")+SUMIFS($CX$4:$CX$84,$J$4:$J$84,"150",$K$4:$K$84,"p6")+SUMIFS($CX$4:$CX$84,$J$4:$J$84,"150",$K$4:$K$84,"p7")+SUMIFS($CX$4:$CX$84,$J$4:$J$84,"150",$K$4:$K$84,"p8")+SUMIFS($CX$4:$CX$84,$J$4:$J$84,"150",$K$4:$K$84,"p9")+SUMIFS($CX$4:$CX$84,$J$4:$J$84,"150",$K$4:$K$84,"p10")+SUMIFS($CX$4:$CX$84,$J$4:$J$84,"160",$K$4:$K$84,"p6")+SUMIFS($CX$4:$CX$84,$J$4:$J$84,"160",$K$4:$K$84,"p7")+SUMIFS($CX$4:$CX$84,$J$4:$J$84,"160",$K$4:$K$84,"p8")+SUMIFS($CX$4:$CX$84,$J$4:$J$84,"160",$K$4:$K$84,"p9")+SUMIFS($CX$4:$CX$84,$J$4:$J$84,"160",$K$4:$K$84,"p10")+SUMIFS($CX$4:$CX$84,$J$4:$J$84,"190",$K$4:$K$84,"p6")+SUMIFS($CX$4:$CX$84,$J$4:$J$84,"190",$K$4:$K$84,"p7")+SUMIFS($CX$4:$CX$84,$J$4:$J$84,"190",$K$4:$K$84,"p8")+SUMIFS($CX$4:$CX$84,$J$4:$J$84,"190",$K$4:$K$84,"p9")+SUMIFS($CX$4:$CX$84,$J$4:$J$84,"190",$K$4:$K$84,"p10")+SUMIFS($CX$4:$CX$84,$J$4:$J$84,"0000",$K$4:$K$84,"p6")+SUMIFS($CX$4:$CX$84,$J$4:$J$84,"0000",$K$4:$K$84,"p7")+SUMIFS($CX$4:$CX$84,$J$4:$J$84,"0000",$K$4:$K$84,"p8")+SUMIFS($CX$4:$CX$84,$J$4:$J$84,"0000",$K$4:$K$84,"p9")+SUMIFS($CX$4:$CX$84,$J$4:$J$84,"0000",$K$4:$K$84,"p10"))/1000</f>
        <v>0.13138527882646794</v>
      </c>
      <c r="AR96">
        <f>(SUMIFS($DH$4:$DH$84,$J$4:$J$84,"110",$K$4:$K$84,"p1")+SUMIFS($DH$4:$DH$84,$J$4:$J$84,"110",$K$4:$K$84,"p2")+SUMIFS($DH$4:$DH$84,$J$4:$J$84,"110",$K$4:$K$84,"p3")+SUMIFS($DH$4:$DH$84,$J$4:$J$84,"110",$K$4:$K$84,"p4")+SUMIFS($DH$4:$DH$84,$J$4:$J$84,"110",$K$4:$K$84,"p5")+SUMIFS($DH$4:$DH$84,$J$4:$J$84,"120",$K$4:$K$84,"p1")+SUMIFS($DH$4:$DH$84,$J$4:$J$84,"120",$K$4:$K$84,"p2")+SUMIFS($DH$4:$DH$84,$J$4:$J$84,"120",$K$4:$K$84,"p3")+SUMIFS($DH$4:$DH$84,$J$4:$J$84,"120",$K$4:$K$84,"p4")+SUMIFS($DH$4:$DH$84,$J$4:$J$84,"120",$K$4:$K$84,"p5")+SUMIFS($DH$4:$DH$84,$J$4:$J$84,"130",$K$4:$K$84,"p1")+SUMIFS($DH$4:$DH$84,$J$4:$J$84,"130",$K$4:$K$84,"p2")+SUMIFS($DH$4:$DH$84,$J$4:$J$84,"130",$K$4:$K$84,"p3")+SUMIFS($DH$4:$DH$84,$J$4:$J$84,"130",$K$4:$K$84,"p4")+SUMIFS($DH$4:$DH$84,$J$4:$J$84,"130",$K$4:$K$84,"p5")+SUMIFS($DH$4:$DH$84,$J$4:$J$84,"5101",$K$4:$K$84,"p1")+SUMIFS($DH$4:$DH$84,$J$4:$J$84,"5101",$K$4:$K$84,"p2")+SUMIFS($DH$4:$DH$84,$J$4:$J$84,"5101",$K$4:$K$84,"p3")+SUMIFS($DH$4:$DH$84,$J$4:$J$84,"5101",$K$4:$K$84,"p4")+SUMIFS($DH$4:$DH$84,$J$4:$J$84,"5101",$K$4:$K$84,"p5")+SUMIFS($DH$4:$DH$84,$J$4:$J$84,"5102",$K$4:$K$84,"p1")+SUMIFS($DH$4:$DH$84,$J$4:$J$84,"5102",$K$4:$K$84,"p2")+SUMIFS($DH$4:$DH$84,$J$4:$J$84,"5102",$K$4:$K$84,"p3")+SUMIFS($DH$4:$DH$84,$J$4:$J$84,"5102",$K$4:$K$84,"p4")+SUMIFS($DH$4:$DH$84,$J$4:$J$84,"5102",$K$4:$K$84,"p5"))/1000</f>
        <v>0.14188058587551958</v>
      </c>
      <c r="AS96">
        <f>(SUMIFS($DH$4:$DH$84,$J$4:$J$84,"110",$K$4:$K$84,"p6")+SUMIFS($DH$4:$DH$84,$J$4:$J$84,"110",$K$4:$K$84,"p7")+SUMIFS($DH$4:$DH$84,$J$4:$J$84,"110",$K$4:$K$84,"p8")+SUMIFS($DH$4:$DH$84,$J$4:$J$84,"110",$K$4:$K$84,"p9")+SUMIFS($DH$4:$DH$84,$J$4:$J$84,"110",$K$4:$K$84,"p10")+SUMIFS($DH$4:$DH$84,$J$4:$J$84,"120",$K$4:$K$84,"p6")+SUMIFS($DH$4:$DH$84,$J$4:$J$84,"120",$K$4:$K$84,"p7")+SUMIFS($DH$4:$DH$84,$J$4:$J$84,"120",$K$4:$K$84,"p8")+SUMIFS($DH$4:$DH$84,$J$4:$J$84,"120",$K$4:$K$84,"p9")+SUMIFS($DH$4:$DH$84,$J$4:$J$84,"120",$K$4:$K$84,"p10")+SUMIFS($DH$4:$DH$84,$J$4:$J$84,"130",$K$4:$K$84,"p6")+SUMIFS($DH$4:$DH$84,$J$4:$J$84,"130",$K$4:$K$84,"p7")+SUMIFS($DH$4:$DH$84,$J$4:$J$84,"130",$K$4:$K$84,"p8")+SUMIFS($DH$4:$DH$84,$J$4:$J$84,"130",$K$4:$K$84,"p9")+SUMIFS($DH$4:$DH$84,$J$4:$J$84,"130",$K$4:$K$84,"p10")+SUMIFS($DH$4:$DH$84,$J$4:$J$84,"5101",$K$4:$K$84,"p6")+SUMIFS($DH$4:$DH$84,$J$4:$J$84,"5101",$K$4:$K$84,"p7")+SUMIFS($DH$4:$DH$84,$J$4:$J$84,"5101",$K$4:$K$84,"p8")+SUMIFS($DH$4:$DH$84,$J$4:$J$84,"5101",$K$4:$K$84,"p9")+SUMIFS($DH$4:$DH$84,$J$4:$J$84,"5101",$K$4:$K$84,"p10")+SUMIFS($DH$4:$DH$84,$J$4:$J$84,"5102",$K$4:$K$84,"p6")+SUMIFS($DH$4:$DH$84,$J$4:$J$84,"5102",$K$4:$K$84,"p7")+SUMIFS($DH$4:$DH$84,$J$4:$J$84,"5102",$K$4:$K$84,"p8")+SUMIFS($DH$4:$DH$84,$J$4:$J$84,"5102",$K$4:$K$84,"p9")+SUMIFS($DH$4:$DH$84,$J$4:$J$84,"5102",$K$4:$K$84,"p10"))/1000</f>
        <v>1.5798916033875139</v>
      </c>
      <c r="AT96">
        <f>(SUMIFS($DH$4:$DH$84,$J$4:$J$84,"140",$K$4:$K$84,"p1")+SUMIFS($DH$4:$DH$84,$J$4:$J$84,"140",$K$4:$K$84,"p2")+SUMIFS($DH$4:$DH$84,$J$4:$J$84,"140",$K$4:$K$84,"p3")+SUMIFS($DH$4:$DH$84,$J$4:$J$84,"140",$K$4:$K$84,"p4")+SUMIFS($DH$4:$DH$84,$J$4:$J$84,"140",$K$4:$K$84,"p5")+SUMIFS($DH$4:$DH$84,$J$4:$J$84,"150",$K$4:$K$84,"p1")+SUMIFS($DH$4:$DH$84,$J$4:$J$84,"150",$K$4:$K$84,"p2")+SUMIFS($DH$4:$DH$84,$J$4:$J$84,"150",$K$4:$K$84,"p3")+SUMIFS($DH$4:$DH$84,$J$4:$J$84,"150",$K$4:$K$84,"p4")+SUMIFS($DH$4:$DH$84,$J$4:$J$84,"150",$K$4:$K$84,"p5")+SUMIFS($DH$4:$DH$84,$J$4:$J$84,"160",$K$4:$K$84,"p1")+SUMIFS($DH$4:$DH$84,$J$4:$J$84,"160",$K$4:$K$84,"p2")+SUMIFS($DH$4:$DH$84,$J$4:$J$84,"160",$K$4:$K$84,"p3")+SUMIFS($DH$4:$DH$84,$J$4:$J$84,"160",$K$4:$K$84,"p4")+SUMIFS($DH$4:$DH$84,$J$4:$J$84,"160",$K$4:$K$84,"p5")+SUMIFS($DH$4:$DH$84,$J$4:$J$84,"190",$K$4:$K$84,"p1")+SUMIFS($DH$4:$DH$84,$J$4:$J$84,"190",$K$4:$K$84,"p2")+SUMIFS($DH$4:$DH$84,$J$4:$J$84,"190",$K$4:$K$84,"p3")+SUMIFS($DH$4:$DH$84,$J$4:$J$84,"190",$K$4:$K$84,"p4")+SUMIFS($DH$4:$DH$84,$J$4:$J$84,"190",$K$4:$K$84,"p5")+SUMIFS($DH$4:$DH$84,$J$4:$J$84,"0000",$K$4:$K$84,"p1")+SUMIFS($DH$4:$DH$84,$J$4:$J$84,"0000",$K$4:$K$84,"p2")+SUMIFS($DH$4:$DH$84,$J$4:$J$84,"0000",$K$4:$K$84,"p3")+SUMIFS($DH$4:$DH$84,$J$4:$J$84,"0000",$K$4:$K$84,"p4")+SUMIFS($DH$4:$DH$84,$J$4:$J$84,"0000",$K$4:$K$84,"p5"))/1000</f>
        <v>4.4676673140990497E-2</v>
      </c>
      <c r="AU96">
        <f>(SUMIFS($DH$4:$DH$84,$J$4:$J$84,"140",$K$4:$K$84,"p6")+SUMIFS($DH$4:$DH$84,$J$4:$J$84,"140",$K$4:$K$84,"p7")+SUMIFS($DH$4:$DH$84,$J$4:$J$84,"140",$K$4:$K$84,"p8")+SUMIFS($DH$4:$DH$84,$J$4:$J$84,"140",$K$4:$K$84,"p9")+SUMIFS($DH$4:$DH$84,$J$4:$J$84,"140",$K$4:$K$84,"p10")+SUMIFS($DH$4:$DH$84,$J$4:$J$84,"150",$K$4:$K$84,"p6")+SUMIFS($DH$4:$DH$84,$J$4:$J$84,"150",$K$4:$K$84,"p7")+SUMIFS($DH$4:$DH$84,$J$4:$J$84,"150",$K$4:$K$84,"p8")+SUMIFS($DH$4:$DH$84,$J$4:$J$84,"150",$K$4:$K$84,"p9")+SUMIFS($DH$4:$DH$84,$J$4:$J$84,"150",$K$4:$K$84,"p10")+SUMIFS($DH$4:$DH$84,$J$4:$J$84,"160",$K$4:$K$84,"p6")+SUMIFS($DH$4:$DH$84,$J$4:$J$84,"160",$K$4:$K$84,"p7")+SUMIFS($DH$4:$DH$84,$J$4:$J$84,"160",$K$4:$K$84,"p8")+SUMIFS($DH$4:$DH$84,$J$4:$J$84,"160",$K$4:$K$84,"p9")+SUMIFS($DH$4:$DH$84,$J$4:$J$84,"160",$K$4:$K$84,"p10")+SUMIFS($DH$4:$DH$84,$J$4:$J$84,"190",$K$4:$K$84,"p6")+SUMIFS($DH$4:$DH$84,$J$4:$J$84,"190",$K$4:$K$84,"p7")+SUMIFS($DH$4:$DH$84,$J$4:$J$84,"190",$K$4:$K$84,"p8")+SUMIFS($DH$4:$DH$84,$J$4:$J$84,"190",$K$4:$K$84,"p9")+SUMIFS($DH$4:$DH$84,$J$4:$J$84,"190",$K$4:$K$84,"p10")+SUMIFS($DH$4:$DH$84,$J$4:$J$84,"0000",$K$4:$K$84,"p6")+SUMIFS($DH$4:$DH$84,$J$4:$J$84,"0000",$K$4:$K$84,"p7")+SUMIFS($DH$4:$DH$84,$J$4:$J$84,"0000",$K$4:$K$84,"p8")+SUMIFS($DH$4:$DH$84,$J$4:$J$84,"0000",$K$4:$K$84,"p9")+SUMIFS($DH$4:$DH$84,$J$4:$J$84,"0000",$K$4:$K$84,"p10"))/1000</f>
        <v>0.13138527882646794</v>
      </c>
    </row>
    <row r="97" spans="1:47" ht="15.75" thickBot="1" x14ac:dyDescent="0.3">
      <c r="A97">
        <v>96</v>
      </c>
      <c r="B97" t="s">
        <v>7</v>
      </c>
      <c r="C97" t="s">
        <v>12</v>
      </c>
      <c r="D97">
        <v>120</v>
      </c>
      <c r="E97" t="s">
        <v>285</v>
      </c>
      <c r="F97">
        <v>13</v>
      </c>
      <c r="G97">
        <v>2011</v>
      </c>
      <c r="J97" s="123" t="s">
        <v>7</v>
      </c>
      <c r="K97" s="124" t="s">
        <v>14</v>
      </c>
      <c r="L97">
        <f>(SUMIFS($AG$4:$AG$84,$J$4:$J$84,"110",$K$4:$K$84,"p1")+SUMIFS($AG$4:$AG$84,$J$4:$J$84,"110",$K$4:$K$84,"p2")+SUMIFS($AG$4:$AG$84,$J$4:$J$84,"110",$K$4:$K$84,"p3")+SUMIFS($AG$4:$AG$84,$J$4:$J$84,"110",$K$4:$K$84,"p4")+SUMIFS($AG$4:$AG$84,$J$4:$J$84,"110",$K$4:$K$84,"p5")+SUMIFS($AG$4:$AG$84,$J$4:$J$84,"120",$K$4:$K$84,"p1")+SUMIFS($AG$4:$AG$84,$J$4:$J$84,"120",$K$4:$K$84,"p2")+SUMIFS($AG$4:$AG$84,$J$4:$J$84,"120",$K$4:$K$84,"p3")+SUMIFS($AG$4:$AG$84,$J$4:$J$84,"120",$K$4:$K$84,"p4")+SUMIFS($AG$4:$AG$84,$J$4:$J$84,"120",$K$4:$K$84,"p5")+SUMIFS($AG$4:$AG$84,$J$4:$J$84,"130",$K$4:$K$84,"p1")+SUMIFS($AG$4:$AG$84,$J$4:$J$84,"130",$K$4:$K$84,"p2")+SUMIFS($AG$4:$AG$84,$J$4:$J$84,"130",$K$4:$K$84,"p3")+SUMIFS($AG$4:$AG$84,$J$4:$J$84,"130",$K$4:$K$84,"p4")+SUMIFS($AG$4:$AG$84,$J$4:$J$84,"130",$K$4:$K$84,"p5")+SUMIFS($AG$4:$AG$84,$J$4:$J$84,"5101",$K$4:$K$84,"p1")+SUMIFS($AG$4:$AG$84,$J$4:$J$84,"5101",$K$4:$K$84,"p2")+SUMIFS($AG$4:$AG$84,$J$4:$J$84,"5101",$K$4:$K$84,"p3")+SUMIFS($AG$4:$AG$84,$J$4:$J$84,"5101",$K$4:$K$84,"p4")+SUMIFS($AG$4:$AG$84,$J$4:$J$84,"5101",$K$4:$K$84,"p5")+SUMIFS($AG$4:$AG$84,$J$4:$J$84,"5102",$K$4:$K$84,"p1")+SUMIFS($AG$4:$AG$84,$J$4:$J$84,"5102",$K$4:$K$84,"p2")+SUMIFS($AG$4:$AG$84,$J$4:$J$84,"5102",$K$4:$K$84,"p3")+SUMIFS($AG$4:$AG$84,$J$4:$J$84,"5102",$K$4:$K$84,"p4")+SUMIFS($AG$4:$AG$84,$J$4:$J$84,"5102",$K$4:$K$84,"p5"))/1000</f>
        <v>5.9408604963604272</v>
      </c>
      <c r="M97">
        <f>(SUMIFS($AG$4:$AG$84,$J$4:$J$84,"110",$K$4:$K$84,"p6")+SUMIFS($AG$4:$AG$84,$J$4:$J$84,"110",$K$4:$K$84,"p7")+SUMIFS($AG$4:$AG$84,$J$4:$J$84,"110",$K$4:$K$84,"p8")+SUMIFS($AG$4:$AG$84,$J$4:$J$84,"110",$K$4:$K$84,"p9")+SUMIFS($AG$4:$AG$84,$J$4:$J$84,"110",$K$4:$K$84,"p10")+SUMIFS($AG$4:$AG$84,$J$4:$J$84,"120",$K$4:$K$84,"p6")+SUMIFS($AG$4:$AG$84,$J$4:$J$84,"120",$K$4:$K$84,"p7")+SUMIFS($AG$4:$AG$84,$J$4:$J$84,"120",$K$4:$K$84,"p8")+SUMIFS($AG$4:$AG$84,$J$4:$J$84,"120",$K$4:$K$84,"p9")+SUMIFS($AG$4:$AG$84,$J$4:$J$84,"120",$K$4:$K$84,"p10")+SUMIFS($AG$4:$AG$84,$J$4:$J$84,"130",$K$4:$K$84,"p6")+SUMIFS($AG$4:$AG$84,$J$4:$J$84,"130",$K$4:$K$84,"p7")+SUMIFS($AG$4:$AG$84,$J$4:$J$84,"130",$K$4:$K$84,"p8")+SUMIFS($AG$4:$AG$84,$J$4:$J$84,"130",$K$4:$K$84,"p9")+SUMIFS($AG$4:$AG$84,$J$4:$J$84,"130",$K$4:$K$84,"p10")+SUMIFS($AG$4:$AG$84,$J$4:$J$84,"5101",$K$4:$K$84,"p6")+SUMIFS($AG$4:$AG$84,$J$4:$J$84,"5101",$K$4:$K$84,"p7")+SUMIFS($AG$4:$AG$84,$J$4:$J$84,"5101",$K$4:$K$84,"p8")+SUMIFS($AG$4:$AG$84,$J$4:$J$84,"5101",$K$4:$K$84,"p9")+SUMIFS($AG$4:$AG$84,$J$4:$J$84,"5101",$K$4:$K$84,"p10")+SUMIFS($AG$4:$AG$84,$J$4:$J$84,"5102",$K$4:$K$84,"p6")+SUMIFS($AG$4:$AG$84,$J$4:$J$84,"5102",$K$4:$K$84,"p7")+SUMIFS($AG$4:$AG$84,$J$4:$J$84,"5102",$K$4:$K$84,"p8")+SUMIFS($AG$4:$AG$84,$J$4:$J$84,"5102",$K$4:$K$84,"p9")+SUMIFS($AG$4:$AG$84,$J$4:$J$84,"5102",$K$4:$K$84,"p10"))/1000</f>
        <v>8.829513336820229</v>
      </c>
      <c r="N97">
        <f>(SUMIFS($AG$4:$AG$84,$J$4:$J$84,"140",$K$4:$K$84,"p1")+SUMIFS($AG$4:$AG$84,$J$4:$J$84,"140",$K$4:$K$84,"p2")+SUMIFS($AG$4:$AG$84,$J$4:$J$84,"140",$K$4:$K$84,"p3")+SUMIFS($AG$4:$AG$84,$J$4:$J$84,"140",$K$4:$K$84,"p4")+SUMIFS($AG$4:$AG$84,$J$4:$J$84,"140",$K$4:$K$84,"p5")+SUMIFS($AG$4:$AG$84,$J$4:$J$84,"150",$K$4:$K$84,"p1")+SUMIFS($AG$4:$AG$84,$J$4:$J$84,"150",$K$4:$K$84,"p2")+SUMIFS($AG$4:$AG$84,$J$4:$J$84,"150",$K$4:$K$84,"p3")+SUMIFS($AG$4:$AG$84,$J$4:$J$84,"150",$K$4:$K$84,"p4")+SUMIFS($AG$4:$AG$84,$J$4:$J$84,"150",$K$4:$K$84,"p5")+SUMIFS($AG$4:$AG$84,$J$4:$J$84,"160",$K$4:$K$84,"p1")+SUMIFS($AG$4:$AG$84,$J$4:$J$84,"160",$K$4:$K$84,"p2")+SUMIFS($AG$4:$AG$84,$J$4:$J$84,"160",$K$4:$K$84,"p3")+SUMIFS($AG$4:$AG$84,$J$4:$J$84,"160",$K$4:$K$84,"p4")+SUMIFS($AG$4:$AG$84,$J$4:$J$84,"160",$K$4:$K$84,"p5")+SUMIFS($AG$4:$AG$84,$J$4:$J$84,"190",$K$4:$K$84,"p1")+SUMIFS($AG$4:$AG$84,$J$4:$J$84,"190",$K$4:$K$84,"p2")+SUMIFS($AG$4:$AG$84,$J$4:$J$84,"190",$K$4:$K$84,"p3")+SUMIFS($AG$4:$AG$84,$J$4:$J$84,"190",$K$4:$K$84,"p4")+SUMIFS($AG$4:$AG$84,$J$4:$J$84,"190",$K$4:$K$84,"p5")+SUMIFS($AG$4:$AG$84,$J$4:$J$84,"0000",$K$4:$K$84,"p1")+SUMIFS($AG$4:$AG$84,$J$4:$J$84,"0000",$K$4:$K$84,"p2")+SUMIFS($AG$4:$AG$84,$J$4:$J$84,"0000",$K$4:$K$84,"p3")+SUMIFS($AG$4:$AG$84,$J$4:$J$84,"0000",$K$4:$K$84,"p4")+SUMIFS($AG$4:$AG$84,$J$4:$J$84,"0000",$K$4:$K$84,"p5"))/1000</f>
        <v>0.34183930346636915</v>
      </c>
      <c r="O97">
        <f>(SUMIFS($AG$4:$AG$84,$J$4:$J$84,"140",$K$4:$K$84,"p6")+SUMIFS($AG$4:$AG$84,$J$4:$J$84,"140",$K$4:$K$84,"p7")+SUMIFS($AG$4:$AG$84,$J$4:$J$84,"140",$K$4:$K$84,"p8")+SUMIFS($AG$4:$AG$84,$J$4:$J$84,"140",$K$4:$K$84,"p9")+SUMIFS($AG$4:$AG$84,$J$4:$J$84,"140",$K$4:$K$84,"p10")+SUMIFS($AG$4:$AG$84,$J$4:$J$84,"150",$K$4:$K$84,"p6")+SUMIFS($AG$4:$AG$84,$J$4:$J$84,"150",$K$4:$K$84,"p7")+SUMIFS($AG$4:$AG$84,$J$4:$J$84,"150",$K$4:$K$84,"p8")+SUMIFS($AG$4:$AG$84,$J$4:$J$84,"150",$K$4:$K$84,"p9")+SUMIFS($AG$4:$AG$84,$J$4:$J$84,"150",$K$4:$K$84,"p10")+SUMIFS($AG$4:$AG$84,$J$4:$J$84,"160",$K$4:$K$84,"p6")+SUMIFS($AG$4:$AG$84,$J$4:$J$84,"160",$K$4:$K$84,"p7")+SUMIFS($AG$4:$AG$84,$J$4:$J$84,"160",$K$4:$K$84,"p8")+SUMIFS($AG$4:$AG$84,$J$4:$J$84,"160",$K$4:$K$84,"p9")+SUMIFS($AG$4:$AG$84,$J$4:$J$84,"160",$K$4:$K$84,"p10")+SUMIFS($AG$4:$AG$84,$J$4:$J$84,"190",$K$4:$K$84,"p6")+SUMIFS($AG$4:$AG$84,$J$4:$J$84,"190",$K$4:$K$84,"p7")+SUMIFS($AG$4:$AG$84,$J$4:$J$84,"190",$K$4:$K$84,"p8")+SUMIFS($AG$4:$AG$84,$J$4:$J$84,"190",$K$4:$K$84,"p9")+SUMIFS($AG$4:$AG$84,$J$4:$J$84,"190",$K$4:$K$84,"p10")+SUMIFS($AG$4:$AG$84,$J$4:$J$84,"0000",$K$4:$K$84,"p6")+SUMIFS($AG$4:$AG$84,$J$4:$J$84,"0000",$K$4:$K$84,"p7")+SUMIFS($AG$4:$AG$84,$J$4:$J$84,"0000",$K$4:$K$84,"p8")+SUMIFS($AG$4:$AG$84,$J$4:$J$84,"0000",$K$4:$K$84,"p9")+SUMIFS($AG$4:$AG$84,$J$4:$J$84,"0000",$K$4:$K$84,"p10"))/1000</f>
        <v>0.39170762746697951</v>
      </c>
      <c r="P97">
        <f>(SUMIFS($AQ$4:$AQ$84,$J$4:$J$84,"110",$K$4:$K$84,"p1")+SUMIFS($AQ$4:$AQ$84,$J$4:$J$84,"110",$K$4:$K$84,"p2")+SUMIFS($AQ$4:$AQ$84,$J$4:$J$84,"110",$K$4:$K$84,"p3")+SUMIFS($AQ$4:$AQ$84,$J$4:$J$84,"110",$K$4:$K$84,"p4")+SUMIFS($AQ$4:$AQ$84,$J$4:$J$84,"110",$K$4:$K$84,"p5")+SUMIFS($AQ$4:$AQ$84,$J$4:$J$84,"120",$K$4:$K$84,"p1")+SUMIFS($AQ$4:$AQ$84,$J$4:$J$84,"120",$K$4:$K$84,"p2")+SUMIFS($AQ$4:$AQ$84,$J$4:$J$84,"120",$K$4:$K$84,"p3")+SUMIFS($AQ$4:$AQ$84,$J$4:$J$84,"120",$K$4:$K$84,"p4")+SUMIFS($AQ$4:$AQ$84,$J$4:$J$84,"120",$K$4:$K$84,"p5")+SUMIFS($AQ$4:$AQ$84,$J$4:$J$84,"130",$K$4:$K$84,"p1")+SUMIFS($AQ$4:$AQ$84,$J$4:$J$84,"130",$K$4:$K$84,"p2")+SUMIFS($AQ$4:$AQ$84,$J$4:$J$84,"130",$K$4:$K$84,"p3")+SUMIFS($AQ$4:$AQ$84,$J$4:$J$84,"130",$K$4:$K$84,"p4")+SUMIFS($AQ$4:$AQ$84,$J$4:$J$84,"130",$K$4:$K$84,"p5")+SUMIFS($AQ$4:$AQ$84,$J$4:$J$84,"5101",$K$4:$K$84,"p1")+SUMIFS($AQ$4:$AQ$84,$J$4:$J$84,"5101",$K$4:$K$84,"p2")+SUMIFS($AQ$4:$AQ$84,$J$4:$J$84,"5101",$K$4:$K$84,"p3")+SUMIFS($AQ$4:$AQ$84,$J$4:$J$84,"5101",$K$4:$K$84,"p4")+SUMIFS($AQ$4:$AQ$84,$J$4:$J$84,"5101",$K$4:$K$84,"p5")+SUMIFS($AQ$4:$AQ$84,$J$4:$J$84,"5102",$K$4:$K$84,"p1")+SUMIFS($AQ$4:$AQ$84,$J$4:$J$84,"5102",$K$4:$K$84,"p2")+SUMIFS($AQ$4:$AQ$84,$J$4:$J$84,"5102",$K$4:$K$84,"p3")+SUMIFS($AQ$4:$AQ$84,$J$4:$J$84,"5102",$K$4:$K$84,"p4")+SUMIFS($AQ$4:$AQ$84,$J$4:$J$84,"5102",$K$4:$K$84,"p5"))/1000</f>
        <v>5.9408604963604272</v>
      </c>
      <c r="Q97">
        <f>(SUMIFS($AQ$4:$AQ$84,$J$4:$J$84,"110",$K$4:$K$84,"p6")+SUMIFS($AQ$4:$AQ$84,$J$4:$J$84,"110",$K$4:$K$84,"p7")+SUMIFS($AQ$4:$AQ$84,$J$4:$J$84,"110",$K$4:$K$84,"p8")+SUMIFS($AQ$4:$AQ$84,$J$4:$J$84,"110",$K$4:$K$84,"p9")+SUMIFS($AQ$4:$AQ$84,$J$4:$J$84,"110",$K$4:$K$84,"p10")+SUMIFS($AQ$4:$AQ$84,$J$4:$J$84,"120",$K$4:$K$84,"p6")+SUMIFS($AQ$4:$AQ$84,$J$4:$J$84,"120",$K$4:$K$84,"p7")+SUMIFS($AQ$4:$AQ$84,$J$4:$J$84,"120",$K$4:$K$84,"p8")+SUMIFS($AQ$4:$AQ$84,$J$4:$J$84,"120",$K$4:$K$84,"p9")+SUMIFS($AQ$4:$AQ$84,$J$4:$J$84,"120",$K$4:$K$84,"p10")+SUMIFS($AQ$4:$AQ$84,$J$4:$J$84,"130",$K$4:$K$84,"p6")+SUMIFS($AQ$4:$AQ$84,$J$4:$J$84,"130",$K$4:$K$84,"p7")+SUMIFS($AQ$4:$AQ$84,$J$4:$J$84,"130",$K$4:$K$84,"p8")+SUMIFS($AQ$4:$AQ$84,$J$4:$J$84,"130",$K$4:$K$84,"p9")+SUMIFS($AQ$4:$AQ$84,$J$4:$J$84,"130",$K$4:$K$84,"p10")+SUMIFS($AQ$4:$AQ$84,$J$4:$J$84,"5101",$K$4:$K$84,"p6")+SUMIFS($AQ$4:$AQ$84,$J$4:$J$84,"5101",$K$4:$K$84,"p7")+SUMIFS($AQ$4:$AQ$84,$J$4:$J$84,"5101",$K$4:$K$84,"p8")+SUMIFS($AQ$4:$AQ$84,$J$4:$J$84,"5101",$K$4:$K$84,"p9")+SUMIFS($AQ$4:$AQ$84,$J$4:$J$84,"5101",$K$4:$K$84,"p10")+SUMIFS($AQ$4:$AQ$84,$J$4:$J$84,"5102",$K$4:$K$84,"p6")+SUMIFS($AQ$4:$AQ$84,$J$4:$J$84,"5102",$K$4:$K$84,"p7")+SUMIFS($AQ$4:$AQ$84,$J$4:$J$84,"5102",$K$4:$K$84,"p8")+SUMIFS($AQ$4:$AQ$84,$J$4:$J$84,"5102",$K$4:$K$84,"p9")+SUMIFS($AQ$4:$AQ$84,$J$4:$J$84,"5102",$K$4:$K$84,"p10"))/1000</f>
        <v>8.829513336820229</v>
      </c>
      <c r="R97">
        <f>(SUMIFS($AQ$4:$AQ$84,$J$4:$J$84,"140",$K$4:$K$84,"p1")+SUMIFS($AQ$4:$AQ$84,$J$4:$J$84,"140",$K$4:$K$84,"p2")+SUMIFS($AQ$4:$AQ$84,$J$4:$J$84,"140",$K$4:$K$84,"p3")+SUMIFS($AQ$4:$AQ$84,$J$4:$J$84,"140",$K$4:$K$84,"p4")+SUMIFS($AQ$4:$AQ$84,$J$4:$J$84,"140",$K$4:$K$84,"p5")+SUMIFS($AQ$4:$AQ$84,$J$4:$J$84,"150",$K$4:$K$84,"p1")+SUMIFS($AQ$4:$AQ$84,$J$4:$J$84,"150",$K$4:$K$84,"p2")+SUMIFS($AQ$4:$AQ$84,$J$4:$J$84,"150",$K$4:$K$84,"p3")+SUMIFS($AQ$4:$AQ$84,$J$4:$J$84,"150",$K$4:$K$84,"p4")+SUMIFS($AQ$4:$AQ$84,$J$4:$J$84,"150",$K$4:$K$84,"p5")+SUMIFS($AQ$4:$AQ$84,$J$4:$J$84,"160",$K$4:$K$84,"p1")+SUMIFS($AQ$4:$AQ$84,$J$4:$J$84,"160",$K$4:$K$84,"p2")+SUMIFS($AQ$4:$AQ$84,$J$4:$J$84,"160",$K$4:$K$84,"p3")+SUMIFS($AQ$4:$AQ$84,$J$4:$J$84,"160",$K$4:$K$84,"p4")+SUMIFS($AQ$4:$AQ$84,$J$4:$J$84,"160",$K$4:$K$84,"p5")+SUMIFS($AQ$4:$AQ$84,$J$4:$J$84,"190",$K$4:$K$84,"p1")+SUMIFS($AQ$4:$AQ$84,$J$4:$J$84,"190",$K$4:$K$84,"p2")+SUMIFS($AQ$4:$AQ$84,$J$4:$J$84,"190",$K$4:$K$84,"p3")+SUMIFS($AQ$4:$AQ$84,$J$4:$J$84,"190",$K$4:$K$84,"p4")+SUMIFS($AQ$4:$AQ$84,$J$4:$J$84,"190",$K$4:$K$84,"p5")+SUMIFS($AQ$4:$AQ$84,$J$4:$J$84,"0000",$K$4:$K$84,"p1")+SUMIFS($AQ$4:$AQ$84,$J$4:$J$84,"0000",$K$4:$K$84,"p2")+SUMIFS($AQ$4:$AQ$84,$J$4:$J$84,"0000",$K$4:$K$84,"p3")+SUMIFS($AQ$4:$AQ$84,$J$4:$J$84,"0000",$K$4:$K$84,"p4")+SUMIFS($AQ$4:$AQ$84,$J$4:$J$84,"0000",$K$4:$K$84,"p5"))/1000</f>
        <v>0.34183930346636915</v>
      </c>
      <c r="S97">
        <f>(SUMIFS($AQ$4:$AQ$84,$J$4:$J$84,"140",$K$4:$K$84,"p6")+SUMIFS($AQ$4:$AQ$84,$J$4:$J$84,"140",$K$4:$K$84,"p7")+SUMIFS($AQ$4:$AQ$84,$J$4:$J$84,"140",$K$4:$K$84,"p8")+SUMIFS($AQ$4:$AQ$84,$J$4:$J$84,"140",$K$4:$K$84,"p9")+SUMIFS($AQ$4:$AQ$84,$J$4:$J$84,"140",$K$4:$K$84,"p10")+SUMIFS($AQ$4:$AQ$84,$J$4:$J$84,"150",$K$4:$K$84,"p6")+SUMIFS($AQ$4:$AQ$84,$J$4:$J$84,"150",$K$4:$K$84,"p7")+SUMIFS($AQ$4:$AQ$84,$J$4:$J$84,"150",$K$4:$K$84,"p8")+SUMIFS($AQ$4:$AQ$84,$J$4:$J$84,"150",$K$4:$K$84,"p9")+SUMIFS($AQ$4:$AQ$84,$J$4:$J$84,"150",$K$4:$K$84,"p10")+SUMIFS($AQ$4:$AQ$84,$J$4:$J$84,"160",$K$4:$K$84,"p6")+SUMIFS($AQ$4:$AQ$84,$J$4:$J$84,"160",$K$4:$K$84,"p7")+SUMIFS($AQ$4:$AQ$84,$J$4:$J$84,"160",$K$4:$K$84,"p8")+SUMIFS($AQ$4:$AQ$84,$J$4:$J$84,"160",$K$4:$K$84,"p9")+SUMIFS($AQ$4:$AQ$84,$J$4:$J$84,"160",$K$4:$K$84,"p10")+SUMIFS($AQ$4:$AQ$84,$J$4:$J$84,"190",$K$4:$K$84,"p6")+SUMIFS($AQ$4:$AQ$84,$J$4:$J$84,"190",$K$4:$K$84,"p7")+SUMIFS($AQ$4:$AQ$84,$J$4:$J$84,"190",$K$4:$K$84,"p8")+SUMIFS($AQ$4:$AQ$84,$J$4:$J$84,"190",$K$4:$K$84,"p9")+SUMIFS($AQ$4:$AQ$84,$J$4:$J$84,"190",$K$4:$K$84,"p10")+SUMIFS($AQ$4:$AQ$84,$J$4:$J$84,"0000",$K$4:$K$84,"p6")+SUMIFS($AQ$4:$AQ$84,$J$4:$J$84,"0000",$K$4:$K$84,"p7")+SUMIFS($AQ$4:$AQ$84,$J$4:$J$84,"0000",$K$4:$K$84,"p8")+SUMIFS($AQ$4:$AQ$84,$J$4:$J$84,"0000",$K$4:$K$84,"p9")+SUMIFS($AQ$4:$AQ$84,$J$4:$J$84,"0000",$K$4:$K$84,"p10"))/1000</f>
        <v>0.39170762746697951</v>
      </c>
      <c r="T97">
        <f>(SUMIFS($BA$4:$BA$84,$J$4:$J$84,"110",$K$4:$K$84,"p1")+SUMIFS($BA$4:$BA$84,$J$4:$J$84,"110",$K$4:$K$84,"p2")+SUMIFS($BA$4:$BA$84,$J$4:$J$84,"110",$K$4:$K$84,"p3")+SUMIFS($BA$4:$BA$84,$J$4:$J$84,"110",$K$4:$K$84,"p4")+SUMIFS($BA$4:$BA$84,$J$4:$J$84,"110",$K$4:$K$84,"p5")+SUMIFS($BA$4:$BA$84,$J$4:$J$84,"120",$K$4:$K$84,"p1")+SUMIFS($BA$4:$BA$84,$J$4:$J$84,"120",$K$4:$K$84,"p2")+SUMIFS($BA$4:$BA$84,$J$4:$J$84,"120",$K$4:$K$84,"p3")+SUMIFS($BA$4:$BA$84,$J$4:$J$84,"120",$K$4:$K$84,"p4")+SUMIFS($BA$4:$BA$84,$J$4:$J$84,"120",$K$4:$K$84,"p5")+SUMIFS($BA$4:$BA$84,$J$4:$J$84,"130",$K$4:$K$84,"p1")+SUMIFS($BA$4:$BA$84,$J$4:$J$84,"130",$K$4:$K$84,"p2")+SUMIFS($BA$4:$BA$84,$J$4:$J$84,"130",$K$4:$K$84,"p3")+SUMIFS($BA$4:$BA$84,$J$4:$J$84,"130",$K$4:$K$84,"p4")+SUMIFS($BA$4:$BA$84,$J$4:$J$84,"130",$K$4:$K$84,"p5")+SUMIFS($BA$4:$BA$84,$J$4:$J$84,"5101",$K$4:$K$84,"p1")+SUMIFS($BA$4:$BA$84,$J$4:$J$84,"5101",$K$4:$K$84,"p2")+SUMIFS($BA$4:$BA$84,$J$4:$J$84,"5101",$K$4:$K$84,"p3")+SUMIFS($BA$4:$BA$84,$J$4:$J$84,"5101",$K$4:$K$84,"p4")+SUMIFS($BA$4:$BA$84,$J$4:$J$84,"5101",$K$4:$K$84,"p5")+SUMIFS($BA$4:$BA$84,$J$4:$J$84,"5102",$K$4:$K$84,"p1")+SUMIFS($BA$4:$BA$84,$J$4:$J$84,"5102",$K$4:$K$84,"p2")+SUMIFS($BA$4:$BA$84,$J$4:$J$84,"5102",$K$4:$K$84,"p3")+SUMIFS($BA$4:$BA$84,$J$4:$J$84,"5102",$K$4:$K$84,"p4")+SUMIFS($BA$4:$BA$84,$J$4:$J$84,"5102",$K$4:$K$84,"p5"))/1000</f>
        <v>5.9408604963604272</v>
      </c>
      <c r="U97">
        <f>(SUMIFS($BA$4:$BA$84,$J$4:$J$84,"110",$K$4:$K$84,"p6")+SUMIFS($BA$4:$BA$84,$J$4:$J$84,"110",$K$4:$K$84,"p7")+SUMIFS($BA$4:$BA$84,$J$4:$J$84,"110",$K$4:$K$84,"p8")+SUMIFS($BA$4:$BA$84,$J$4:$J$84,"110",$K$4:$K$84,"p9")+SUMIFS($BA$4:$BA$84,$J$4:$J$84,"110",$K$4:$K$84,"p10")+SUMIFS($BA$4:$BA$84,$J$4:$J$84,"120",$K$4:$K$84,"p6")+SUMIFS($BA$4:$BA$84,$J$4:$J$84,"120",$K$4:$K$84,"p7")+SUMIFS($BA$4:$BA$84,$J$4:$J$84,"120",$K$4:$K$84,"p8")+SUMIFS($BA$4:$BA$84,$J$4:$J$84,"120",$K$4:$K$84,"p9")+SUMIFS($BA$4:$BA$84,$J$4:$J$84,"120",$K$4:$K$84,"p10")+SUMIFS($BA$4:$BA$84,$J$4:$J$84,"130",$K$4:$K$84,"p6")+SUMIFS($BA$4:$BA$84,$J$4:$J$84,"130",$K$4:$K$84,"p7")+SUMIFS($BA$4:$BA$84,$J$4:$J$84,"130",$K$4:$K$84,"p8")+SUMIFS($BA$4:$BA$84,$J$4:$J$84,"130",$K$4:$K$84,"p9")+SUMIFS($BA$4:$BA$84,$J$4:$J$84,"130",$K$4:$K$84,"p10")+SUMIFS($BA$4:$BA$84,$J$4:$J$84,"5101",$K$4:$K$84,"p6")+SUMIFS($BA$4:$BA$84,$J$4:$J$84,"5101",$K$4:$K$84,"p7")+SUMIFS($BA$4:$BA$84,$J$4:$J$84,"5101",$K$4:$K$84,"p8")+SUMIFS($BA$4:$BA$84,$J$4:$J$84,"5101",$K$4:$K$84,"p9")+SUMIFS($BA$4:$BA$84,$J$4:$J$84,"5101",$K$4:$K$84,"p10")+SUMIFS($BA$4:$BA$84,$J$4:$J$84,"5102",$K$4:$K$84,"p6")+SUMIFS($BA$4:$BA$84,$J$4:$J$84,"5102",$K$4:$K$84,"p7")+SUMIFS($BA$4:$BA$84,$J$4:$J$84,"5102",$K$4:$K$84,"p8")+SUMIFS($BA$4:$BA$84,$J$4:$J$84,"5102",$K$4:$K$84,"p9")+SUMIFS($BA$4:$BA$84,$J$4:$J$84,"5102",$K$4:$K$84,"p10"))/1000</f>
        <v>8.829513336820229</v>
      </c>
      <c r="V97">
        <f>(SUMIFS($BA$4:$BA$84,$J$4:$J$84,"140",$K$4:$K$84,"p1")+SUMIFS($BA$4:$BA$84,$J$4:$J$84,"140",$K$4:$K$84,"p2")+SUMIFS($BA$4:$BA$84,$J$4:$J$84,"140",$K$4:$K$84,"p3")+SUMIFS($BA$4:$BA$84,$J$4:$J$84,"140",$K$4:$K$84,"p4")+SUMIFS($BA$4:$BA$84,$J$4:$J$84,"140",$K$4:$K$84,"p5")+SUMIFS($BA$4:$BA$84,$J$4:$J$84,"150",$K$4:$K$84,"p1")+SUMIFS($BA$4:$BA$84,$J$4:$J$84,"150",$K$4:$K$84,"p2")+SUMIFS($BA$4:$BA$84,$J$4:$J$84,"150",$K$4:$K$84,"p3")+SUMIFS($BA$4:$BA$84,$J$4:$J$84,"150",$K$4:$K$84,"p4")+SUMIFS($BA$4:$BA$84,$J$4:$J$84,"150",$K$4:$K$84,"p5")+SUMIFS($BA$4:$BA$84,$J$4:$J$84,"160",$K$4:$K$84,"p1")+SUMIFS($BA$4:$BA$84,$J$4:$J$84,"160",$K$4:$K$84,"p2")+SUMIFS($BA$4:$BA$84,$J$4:$J$84,"160",$K$4:$K$84,"p3")+SUMIFS($BA$4:$BA$84,$J$4:$J$84,"160",$K$4:$K$84,"p4")+SUMIFS($BA$4:$BA$84,$J$4:$J$84,"160",$K$4:$K$84,"p5")+SUMIFS($BA$4:$BA$84,$J$4:$J$84,"190",$K$4:$K$84,"p1")+SUMIFS($BA$4:$BA$84,$J$4:$J$84,"190",$K$4:$K$84,"p2")+SUMIFS($BA$4:$BA$84,$J$4:$J$84,"190",$K$4:$K$84,"p3")+SUMIFS($BA$4:$BA$84,$J$4:$J$84,"190",$K$4:$K$84,"p4")+SUMIFS($BA$4:$BA$84,$J$4:$J$84,"190",$K$4:$K$84,"p5")+SUMIFS($BA$4:$BA$84,$J$4:$J$84,"0000",$K$4:$K$84,"p1")+SUMIFS($BA$4:$BA$84,$J$4:$J$84,"0000",$K$4:$K$84,"p2")+SUMIFS($BA$4:$BA$84,$J$4:$J$84,"0000",$K$4:$K$84,"p3")+SUMIFS($BA$4:$BA$84,$J$4:$J$84,"0000",$K$4:$K$84,"p4")+SUMIFS($BA$4:$BA$84,$J$4:$J$84,"0000",$K$4:$K$84,"p5"))/1000</f>
        <v>0.34183930346636915</v>
      </c>
      <c r="W97">
        <f>(SUMIFS($BA$4:$BA$84,$J$4:$J$84,"140",$K$4:$K$84,"p6")+SUMIFS($BA$4:$BA$84,$J$4:$J$84,"140",$K$4:$K$84,"p7")+SUMIFS($BA$4:$BA$84,$J$4:$J$84,"140",$K$4:$K$84,"p8")+SUMIFS($BA$4:$BA$84,$J$4:$J$84,"140",$K$4:$K$84,"p9")+SUMIFS($BA$4:$BA$84,$J$4:$J$84,"140",$K$4:$K$84,"p10")+SUMIFS($BA$4:$BA$84,$J$4:$J$84,"150",$K$4:$K$84,"p6")+SUMIFS($BA$4:$BA$84,$J$4:$J$84,"150",$K$4:$K$84,"p7")+SUMIFS($BA$4:$BA$84,$J$4:$J$84,"150",$K$4:$K$84,"p8")+SUMIFS($BA$4:$BA$84,$J$4:$J$84,"150",$K$4:$K$84,"p9")+SUMIFS($BA$4:$BA$84,$J$4:$J$84,"150",$K$4:$K$84,"p10")+SUMIFS($BA$4:$BA$84,$J$4:$J$84,"160",$K$4:$K$84,"p6")+SUMIFS($BA$4:$BA$84,$J$4:$J$84,"160",$K$4:$K$84,"p7")+SUMIFS($BA$4:$BA$84,$J$4:$J$84,"160",$K$4:$K$84,"p8")+SUMIFS($BA$4:$BA$84,$J$4:$J$84,"160",$K$4:$K$84,"p9")+SUMIFS($BA$4:$BA$84,$J$4:$J$84,"160",$K$4:$K$84,"p10")+SUMIFS($BA$4:$BA$84,$J$4:$J$84,"190",$K$4:$K$84,"p6")+SUMIFS($BA$4:$BA$84,$J$4:$J$84,"190",$K$4:$K$84,"p7")+SUMIFS($BA$4:$BA$84,$J$4:$J$84,"190",$K$4:$K$84,"p8")+SUMIFS($BA$4:$BA$84,$J$4:$J$84,"190",$K$4:$K$84,"p9")+SUMIFS($BA$4:$BA$84,$J$4:$J$84,"190",$K$4:$K$84,"p10")+SUMIFS($BA$4:$BA$84,$J$4:$J$84,"0000",$K$4:$K$84,"p6")+SUMIFS($BA$4:$BA$84,$J$4:$J$84,"0000",$K$4:$K$84,"p7")+SUMIFS($BA$4:$BA$84,$J$4:$J$84,"0000",$K$4:$K$84,"p8")+SUMIFS($BA$4:$BA$84,$J$4:$J$84,"0000",$K$4:$K$84,"p9")+SUMIFS($BA$4:$BA$84,$J$4:$J$84,"0000",$K$4:$K$84,"p10"))/1000</f>
        <v>0.39170762746697951</v>
      </c>
      <c r="X97">
        <f>(SUMIFS($BK$4:$BK$84,$J$4:$J$84,"110",$K$4:$K$84,"p1")+SUMIFS($BK$4:$BK$84,$J$4:$J$84,"110",$K$4:$K$84,"p2")+SUMIFS($BK$4:$BK$84,$J$4:$J$84,"110",$K$4:$K$84,"p3")+SUMIFS($BK$4:$BK$84,$J$4:$J$84,"110",$K$4:$K$84,"p4")+SUMIFS($BK$4:$BK$84,$J$4:$J$84,"110",$K$4:$K$84,"p5")+SUMIFS($BK$4:$BK$84,$J$4:$J$84,"120",$K$4:$K$84,"p1")+SUMIFS($BK$4:$BK$84,$J$4:$J$84,"120",$K$4:$K$84,"p2")+SUMIFS($BK$4:$BK$84,$J$4:$J$84,"120",$K$4:$K$84,"p3")+SUMIFS($BK$4:$BK$84,$J$4:$J$84,"120",$K$4:$K$84,"p4")+SUMIFS($BK$4:$BK$84,$J$4:$J$84,"120",$K$4:$K$84,"p5")+SUMIFS($BK$4:$BK$84,$J$4:$J$84,"130",$K$4:$K$84,"p1")+SUMIFS($BK$4:$BK$84,$J$4:$J$84,"130",$K$4:$K$84,"p2")+SUMIFS($BK$4:$BK$84,$J$4:$J$84,"130",$K$4:$K$84,"p3")+SUMIFS($BK$4:$BK$84,$J$4:$J$84,"130",$K$4:$K$84,"p4")+SUMIFS($BK$4:$BK$84,$J$4:$J$84,"130",$K$4:$K$84,"p5")+SUMIFS($BK$4:$BK$84,$J$4:$J$84,"5101",$K$4:$K$84,"p1")+SUMIFS($BK$4:$BK$84,$J$4:$J$84,"5101",$K$4:$K$84,"p2")+SUMIFS($BK$4:$BK$84,$J$4:$J$84,"5101",$K$4:$K$84,"p3")+SUMIFS($BK$4:$BK$84,$J$4:$J$84,"5101",$K$4:$K$84,"p4")+SUMIFS($BK$4:$BK$84,$J$4:$J$84,"5101",$K$4:$K$84,"p5")+SUMIFS($BK$4:$BK$84,$J$4:$J$84,"5102",$K$4:$K$84,"p1")+SUMIFS($BK$4:$BK$84,$J$4:$J$84,"5102",$K$4:$K$84,"p2")+SUMIFS($BK$4:$BK$84,$J$4:$J$84,"5102",$K$4:$K$84,"p3")+SUMIFS($BK$4:$BK$84,$J$4:$J$84,"5102",$K$4:$K$84,"p4")+SUMIFS($BK$4:$BK$84,$J$4:$J$84,"5102",$K$4:$K$84,"p5"))/1000</f>
        <v>2.5174765179465926</v>
      </c>
      <c r="Y97">
        <f>(SUMIFS($BK$4:$BK$84,$J$4:$J$84,"110",$K$4:$K$84,"p6")+SUMIFS($BK$4:$BK$84,$J$4:$J$84,"110",$K$4:$K$84,"p7")+SUMIFS($BK$4:$BK$84,$J$4:$J$84,"110",$K$4:$K$84,"p8")+SUMIFS($BK$4:$BK$84,$J$4:$J$84,"110",$K$4:$K$84,"p9")+SUMIFS($BK$4:$BK$84,$J$4:$J$84,"110",$K$4:$K$84,"p10")+SUMIFS($BK$4:$BK$84,$J$4:$J$84,"120",$K$4:$K$84,"p6")+SUMIFS($BK$4:$BK$84,$J$4:$J$84,"120",$K$4:$K$84,"p7")+SUMIFS($BK$4:$BK$84,$J$4:$J$84,"120",$K$4:$K$84,"p8")+SUMIFS($BK$4:$BK$84,$J$4:$J$84,"120",$K$4:$K$84,"p9")+SUMIFS($BK$4:$BK$84,$J$4:$J$84,"120",$K$4:$K$84,"p10")+SUMIFS($BK$4:$BK$84,$J$4:$J$84,"130",$K$4:$K$84,"p6")+SUMIFS($BK$4:$BK$84,$J$4:$J$84,"130",$K$4:$K$84,"p7")+SUMIFS($BK$4:$BK$84,$J$4:$J$84,"130",$K$4:$K$84,"p8")+SUMIFS($BK$4:$BK$84,$J$4:$J$84,"130",$K$4:$K$84,"p9")+SUMIFS($BK$4:$BK$84,$J$4:$J$84,"130",$K$4:$K$84,"p10")+SUMIFS($BK$4:$BK$84,$J$4:$J$84,"5101",$K$4:$K$84,"p6")+SUMIFS($BK$4:$BK$84,$J$4:$J$84,"5101",$K$4:$K$84,"p7")+SUMIFS($BK$4:$BK$84,$J$4:$J$84,"5101",$K$4:$K$84,"p8")+SUMIFS($BK$4:$BK$84,$J$4:$J$84,"5101",$K$4:$K$84,"p9")+SUMIFS($BK$4:$BK$84,$J$4:$J$84,"5101",$K$4:$K$84,"p10")+SUMIFS($BK$4:$BK$84,$J$4:$J$84,"5102",$K$4:$K$84,"p6")+SUMIFS($BK$4:$BK$84,$J$4:$J$84,"5102",$K$4:$K$84,"p7")+SUMIFS($BK$4:$BK$84,$J$4:$J$84,"5102",$K$4:$K$84,"p8")+SUMIFS($BK$4:$BK$84,$J$4:$J$84,"5102",$K$4:$K$84,"p9")+SUMIFS($BK$4:$BK$84,$J$4:$J$84,"5102",$K$4:$K$84,"p10"))/1000</f>
        <v>5.5655431750183082</v>
      </c>
      <c r="Z97">
        <f>(SUMIFS($BK$4:$BK$84,$J$4:$J$84,"140",$K$4:$K$84,"p1")+SUMIFS($BK$4:$BK$84,$J$4:$J$84,"140",$K$4:$K$84,"p2")+SUMIFS($BK$4:$BK$84,$J$4:$J$84,"140",$K$4:$K$84,"p3")+SUMIFS($BK$4:$BK$84,$J$4:$J$84,"140",$K$4:$K$84,"p4")+SUMIFS($BK$4:$BK$84,$J$4:$J$84,"140",$K$4:$K$84,"p5")+SUMIFS($BK$4:$BK$84,$J$4:$J$84,"150",$K$4:$K$84,"p1")+SUMIFS($BK$4:$BK$84,$J$4:$J$84,"150",$K$4:$K$84,"p2")+SUMIFS($BK$4:$BK$84,$J$4:$J$84,"150",$K$4:$K$84,"p3")+SUMIFS($BK$4:$BK$84,$J$4:$J$84,"150",$K$4:$K$84,"p4")+SUMIFS($BK$4:$BK$84,$J$4:$J$84,"150",$K$4:$K$84,"p5")+SUMIFS($BK$4:$BK$84,$J$4:$J$84,"160",$K$4:$K$84,"p1")+SUMIFS($BK$4:$BK$84,$J$4:$J$84,"160",$K$4:$K$84,"p2")+SUMIFS($BK$4:$BK$84,$J$4:$J$84,"160",$K$4:$K$84,"p3")+SUMIFS($BK$4:$BK$84,$J$4:$J$84,"160",$K$4:$K$84,"p4")+SUMIFS($BK$4:$BK$84,$J$4:$J$84,"160",$K$4:$K$84,"p5")+SUMIFS($BK$4:$BK$84,$J$4:$J$84,"190",$K$4:$K$84,"p1")+SUMIFS($BK$4:$BK$84,$J$4:$J$84,"190",$K$4:$K$84,"p2")+SUMIFS($BK$4:$BK$84,$J$4:$J$84,"190",$K$4:$K$84,"p3")+SUMIFS($BK$4:$BK$84,$J$4:$J$84,"190",$K$4:$K$84,"p4")+SUMIFS($BK$4:$BK$84,$J$4:$J$84,"190",$K$4:$K$84,"p5")+SUMIFS($BK$4:$BK$84,$J$4:$J$84,"0000",$K$4:$K$84,"p1")+SUMIFS($BK$4:$BK$84,$J$4:$J$84,"0000",$K$4:$K$84,"p2")+SUMIFS($BK$4:$BK$84,$J$4:$J$84,"0000",$K$4:$K$84,"p3")+SUMIFS($BK$4:$BK$84,$J$4:$J$84,"0000",$K$4:$K$84,"p4")+SUMIFS($BK$4:$BK$84,$J$4:$J$84,"0000",$K$4:$K$84,"p5"))/1000</f>
        <v>0.16014108663023255</v>
      </c>
      <c r="AA97">
        <f>(SUMIFS($BK$4:$BK$84,$J$4:$J$84,"140",$K$4:$K$84,"p6")+SUMIFS($BK$4:$BK$84,$J$4:$J$84,"140",$K$4:$K$84,"p7")+SUMIFS($BK$4:$BK$84,$J$4:$J$84,"140",$K$4:$K$84,"p8")+SUMIFS($BK$4:$BK$84,$J$4:$J$84,"140",$K$4:$K$84,"p9")+SUMIFS($BK$4:$BK$84,$J$4:$J$84,"140",$K$4:$K$84,"p10")+SUMIFS($BK$4:$BK$84,$J$4:$J$84,"150",$K$4:$K$84,"p6")+SUMIFS($BK$4:$BK$84,$J$4:$J$84,"150",$K$4:$K$84,"p7")+SUMIFS($BK$4:$BK$84,$J$4:$J$84,"150",$K$4:$K$84,"p8")+SUMIFS($BK$4:$BK$84,$J$4:$J$84,"150",$K$4:$K$84,"p9")+SUMIFS($BK$4:$BK$84,$J$4:$J$84,"150",$K$4:$K$84,"p10")+SUMIFS($BK$4:$BK$84,$J$4:$J$84,"160",$K$4:$K$84,"p6")+SUMIFS($BK$4:$BK$84,$J$4:$J$84,"160",$K$4:$K$84,"p7")+SUMIFS($BK$4:$BK$84,$J$4:$J$84,"160",$K$4:$K$84,"p8")+SUMIFS($BK$4:$BK$84,$J$4:$J$84,"160",$K$4:$K$84,"p9")+SUMIFS($BK$4:$BK$84,$J$4:$J$84,"160",$K$4:$K$84,"p10")+SUMIFS($BK$4:$BK$84,$J$4:$J$84,"190",$K$4:$K$84,"p6")+SUMIFS($BK$4:$BK$84,$J$4:$J$84,"190",$K$4:$K$84,"p7")+SUMIFS($BK$4:$BK$84,$J$4:$J$84,"190",$K$4:$K$84,"p8")+SUMIFS($BK$4:$BK$84,$J$4:$J$84,"190",$K$4:$K$84,"p9")+SUMIFS($BK$4:$BK$84,$J$4:$J$84,"190",$K$4:$K$84,"p10")+SUMIFS($BK$4:$BK$84,$J$4:$J$84,"0000",$K$4:$K$84,"p6")+SUMIFS($BK$4:$BK$84,$J$4:$J$84,"0000",$K$4:$K$84,"p7")+SUMIFS($BK$4:$BK$84,$J$4:$J$84,"0000",$K$4:$K$84,"p8")+SUMIFS($BK$4:$BK$84,$J$4:$J$84,"0000",$K$4:$K$84,"p9")+SUMIFS($BK$4:$BK$84,$J$4:$J$84,"0000",$K$4:$K$84,"p10"))/1000</f>
        <v>0.22753844234882822</v>
      </c>
      <c r="AB97">
        <f>(SUMIFS($BU$4:$BU$84,$J$4:$J$84,"110",$K$4:$K$84,"p1")+SUMIFS($BU$4:$BU$84,$J$4:$J$84,"110",$K$4:$K$84,"p2")+SUMIFS($BU$4:$BU$84,$J$4:$J$84,"110",$K$4:$K$84,"p3")+SUMIFS($BU$4:$BU$84,$J$4:$J$84,"110",$K$4:$K$84,"p4")+SUMIFS($BU$4:$BU$84,$J$4:$J$84,"110",$K$4:$K$84,"p5")+SUMIFS($BU$4:$BU$84,$J$4:$J$84,"120",$K$4:$K$84,"p1")+SUMIFS($BU$4:$BU$84,$J$4:$J$84,"120",$K$4:$K$84,"p2")+SUMIFS($BU$4:$BU$84,$J$4:$J$84,"120",$K$4:$K$84,"p3")+SUMIFS($BU$4:$BU$84,$J$4:$J$84,"120",$K$4:$K$84,"p4")+SUMIFS($BU$4:$BU$84,$J$4:$J$84,"120",$K$4:$K$84,"p5")+SUMIFS($BU$4:$BU$84,$J$4:$J$84,"130",$K$4:$K$84,"p1")+SUMIFS($BU$4:$BU$84,$J$4:$J$84,"130",$K$4:$K$84,"p2")+SUMIFS($BU$4:$BU$84,$J$4:$J$84,"130",$K$4:$K$84,"p3")+SUMIFS($BU$4:$BU$84,$J$4:$J$84,"130",$K$4:$K$84,"p4")+SUMIFS($BU$4:$BU$84,$J$4:$J$84,"130",$K$4:$K$84,"p5")+SUMIFS($BU$4:$BU$84,$J$4:$J$84,"5101",$K$4:$K$84,"p1")+SUMIFS($BU$4:$BU$84,$J$4:$J$84,"5101",$K$4:$K$84,"p2")+SUMIFS($BU$4:$BU$84,$J$4:$J$84,"5101",$K$4:$K$84,"p3")+SUMIFS($BU$4:$BU$84,$J$4:$J$84,"5101",$K$4:$K$84,"p4")+SUMIFS($BU$4:$BU$84,$J$4:$J$84,"5101",$K$4:$K$84,"p5")+SUMIFS($BU$4:$BU$84,$J$4:$J$84,"5102",$K$4:$K$84,"p1")+SUMIFS($BU$4:$BU$84,$J$4:$J$84,"5102",$K$4:$K$84,"p2")+SUMIFS($BU$4:$BU$84,$J$4:$J$84,"5102",$K$4:$K$84,"p3")+SUMIFS($BU$4:$BU$84,$J$4:$J$84,"5102",$K$4:$K$84,"p4")+SUMIFS($BU$4:$BU$84,$J$4:$J$84,"5102",$K$4:$K$84,"p5"))/1000</f>
        <v>2.5174765179465926</v>
      </c>
      <c r="AC97">
        <f>(SUMIFS($BU$4:$BU$84,$J$4:$J$84,"110",$K$4:$K$84,"p6")+SUMIFS($BU$4:$BU$84,$J$4:$J$84,"110",$K$4:$K$84,"p7")+SUMIFS($BU$4:$BU$84,$J$4:$J$84,"110",$K$4:$K$84,"p8")+SUMIFS($BU$4:$BU$84,$J$4:$J$84,"110",$K$4:$K$84,"p9")+SUMIFS($BU$4:$BU$84,$J$4:$J$84,"110",$K$4:$K$84,"p10")+SUMIFS($BU$4:$BU$84,$J$4:$J$84,"120",$K$4:$K$84,"p6")+SUMIFS($BU$4:$BU$84,$J$4:$J$84,"120",$K$4:$K$84,"p7")+SUMIFS($BU$4:$BU$84,$J$4:$J$84,"120",$K$4:$K$84,"p8")+SUMIFS($BU$4:$BU$84,$J$4:$J$84,"120",$K$4:$K$84,"p9")+SUMIFS($BU$4:$BU$84,$J$4:$J$84,"120",$K$4:$K$84,"p10")+SUMIFS($BU$4:$BU$84,$J$4:$J$84,"130",$K$4:$K$84,"p6")+SUMIFS($BU$4:$BU$84,$J$4:$J$84,"130",$K$4:$K$84,"p7")+SUMIFS($BU$4:$BU$84,$J$4:$J$84,"130",$K$4:$K$84,"p8")+SUMIFS($BU$4:$BU$84,$J$4:$J$84,"130",$K$4:$K$84,"p9")+SUMIFS($BU$4:$BU$84,$J$4:$J$84,"130",$K$4:$K$84,"p10")+SUMIFS($BU$4:$BU$84,$J$4:$J$84,"5101",$K$4:$K$84,"p6")+SUMIFS($BU$4:$BU$84,$J$4:$J$84,"5101",$K$4:$K$84,"p7")+SUMIFS($BU$4:$BU$84,$J$4:$J$84,"5101",$K$4:$K$84,"p8")+SUMIFS($BU$4:$BU$84,$J$4:$J$84,"5101",$K$4:$K$84,"p9")+SUMIFS($BU$4:$BU$84,$J$4:$J$84,"5101",$K$4:$K$84,"p10")+SUMIFS($BU$4:$BU$84,$J$4:$J$84,"5102",$K$4:$K$84,"p6")+SUMIFS($BU$4:$BU$84,$J$4:$J$84,"5102",$K$4:$K$84,"p7")+SUMIFS($BU$4:$BU$84,$J$4:$J$84,"5102",$K$4:$K$84,"p8")+SUMIFS($BU$4:$BU$84,$J$4:$J$84,"5102",$K$4:$K$84,"p9")+SUMIFS($BU$4:$BU$84,$J$4:$J$84,"5102",$K$4:$K$84,"p10"))/1000</f>
        <v>5.5655431750183082</v>
      </c>
      <c r="AD97">
        <f>(SUMIFS($BU$4:$BU$84,$J$4:$J$84,"140",$K$4:$K$84,"p1")+SUMIFS($BU$4:$BU$84,$J$4:$J$84,"140",$K$4:$K$84,"p2")+SUMIFS($BU$4:$BU$84,$J$4:$J$84,"140",$K$4:$K$84,"p3")+SUMIFS($BU$4:$BU$84,$J$4:$J$84,"140",$K$4:$K$84,"p4")+SUMIFS($BU$4:$BU$84,$J$4:$J$84,"140",$K$4:$K$84,"p5")+SUMIFS($BU$4:$BU$84,$J$4:$J$84,"150",$K$4:$K$84,"p1")+SUMIFS($BU$4:$BU$84,$J$4:$J$84,"150",$K$4:$K$84,"p2")+SUMIFS($BU$4:$BU$84,$J$4:$J$84,"150",$K$4:$K$84,"p3")+SUMIFS($BU$4:$BU$84,$J$4:$J$84,"150",$K$4:$K$84,"p4")+SUMIFS($BU$4:$BU$84,$J$4:$J$84,"150",$K$4:$K$84,"p5")+SUMIFS($BU$4:$BU$84,$J$4:$J$84,"160",$K$4:$K$84,"p1")+SUMIFS($BU$4:$BU$84,$J$4:$J$84,"160",$K$4:$K$84,"p2")+SUMIFS($BU$4:$BU$84,$J$4:$J$84,"160",$K$4:$K$84,"p3")+SUMIFS($BU$4:$BU$84,$J$4:$J$84,"160",$K$4:$K$84,"p4")+SUMIFS($BU$4:$BU$84,$J$4:$J$84,"160",$K$4:$K$84,"p5")+SUMIFS($BU$4:$BU$84,$J$4:$J$84,"190",$K$4:$K$84,"p1")+SUMIFS($BU$4:$BU$84,$J$4:$J$84,"190",$K$4:$K$84,"p2")+SUMIFS($BU$4:$BU$84,$J$4:$J$84,"190",$K$4:$K$84,"p3")+SUMIFS($BU$4:$BU$84,$J$4:$J$84,"190",$K$4:$K$84,"p4")+SUMIFS($BU$4:$BU$84,$J$4:$J$84,"190",$K$4:$K$84,"p5")+SUMIFS($BU$4:$BU$84,$J$4:$J$84,"0000",$K$4:$K$84,"p1")+SUMIFS($BU$4:$BU$84,$J$4:$J$84,"0000",$K$4:$K$84,"p2")+SUMIFS($BU$4:$BU$84,$J$4:$J$84,"0000",$K$4:$K$84,"p3")+SUMIFS($BU$4:$BU$84,$J$4:$J$84,"0000",$K$4:$K$84,"p4")+SUMIFS($BU$4:$BU$84,$J$4:$J$84,"0000",$K$4:$K$84,"p5"))/1000</f>
        <v>0.16014108663023255</v>
      </c>
      <c r="AE97">
        <f>(SUMIFS($BU$4:$BU$84,$J$4:$J$84,"140",$K$4:$K$84,"p6")+SUMIFS($BU$4:$BU$84,$J$4:$J$84,"140",$K$4:$K$84,"p7")+SUMIFS($BU$4:$BU$84,$J$4:$J$84,"140",$K$4:$K$84,"p8")+SUMIFS($BU$4:$BU$84,$J$4:$J$84,"140",$K$4:$K$84,"p9")+SUMIFS($BU$4:$BU$84,$J$4:$J$84,"140",$K$4:$K$84,"p10")+SUMIFS($BU$4:$BU$84,$J$4:$J$84,"150",$K$4:$K$84,"p6")+SUMIFS($BU$4:$BU$84,$J$4:$J$84,"150",$K$4:$K$84,"p7")+SUMIFS($BU$4:$BU$84,$J$4:$J$84,"150",$K$4:$K$84,"p8")+SUMIFS($BU$4:$BU$84,$J$4:$J$84,"150",$K$4:$K$84,"p9")+SUMIFS($BU$4:$BU$84,$J$4:$J$84,"150",$K$4:$K$84,"p10")+SUMIFS($BU$4:$BU$84,$J$4:$J$84,"160",$K$4:$K$84,"p6")+SUMIFS($BU$4:$BU$84,$J$4:$J$84,"160",$K$4:$K$84,"p7")+SUMIFS($BU$4:$BU$84,$J$4:$J$84,"160",$K$4:$K$84,"p8")+SUMIFS($BU$4:$BU$84,$J$4:$J$84,"160",$K$4:$K$84,"p9")+SUMIFS($BU$4:$BU$84,$J$4:$J$84,"160",$K$4:$K$84,"p10")+SUMIFS($BU$4:$BU$84,$J$4:$J$84,"190",$K$4:$K$84,"p6")+SUMIFS($BU$4:$BU$84,$J$4:$J$84,"190",$K$4:$K$84,"p7")+SUMIFS($BU$4:$BU$84,$J$4:$J$84,"190",$K$4:$K$84,"p8")+SUMIFS($BU$4:$BU$84,$J$4:$J$84,"190",$K$4:$K$84,"p9")+SUMIFS($BU$4:$BU$84,$J$4:$J$84,"190",$K$4:$K$84,"p10")+SUMIFS($BU$4:$BU$84,$J$4:$J$84,"0000",$K$4:$K$84,"p6")+SUMIFS($BU$4:$BU$84,$J$4:$J$84,"0000",$K$4:$K$84,"p7")+SUMIFS($BU$4:$BU$84,$J$4:$J$84,"0000",$K$4:$K$84,"p8")+SUMIFS($BU$4:$BU$84,$J$4:$J$84,"0000",$K$4:$K$84,"p9")+SUMIFS($BU$4:$BU$84,$J$4:$J$84,"0000",$K$4:$K$84,"p10"))/1000</f>
        <v>0.22753844234882822</v>
      </c>
      <c r="AF97">
        <f>(SUMIFS($CE$4:$CE$84,$J$4:$J$84,"110",$K$4:$K$84,"p1")+SUMIFS($CE$4:$CE$84,$J$4:$J$84,"110",$K$4:$K$84,"p2")+SUMIFS($CE$4:$CE$84,$J$4:$J$84,"110",$K$4:$K$84,"p3")+SUMIFS($CE$4:$CE$84,$J$4:$J$84,"110",$K$4:$K$84,"p4")+SUMIFS($CE$4:$CE$84,$J$4:$J$84,"110",$K$4:$K$84,"p5")+SUMIFS($CE$4:$CE$84,$J$4:$J$84,"120",$K$4:$K$84,"p1")+SUMIFS($CE$4:$CE$84,$J$4:$J$84,"120",$K$4:$K$84,"p2")+SUMIFS($CE$4:$CE$84,$J$4:$J$84,"120",$K$4:$K$84,"p3")+SUMIFS($CE$4:$CE$84,$J$4:$J$84,"120",$K$4:$K$84,"p4")+SUMIFS($CE$4:$CE$84,$J$4:$J$84,"120",$K$4:$K$84,"p5")+SUMIFS($CE$4:$CE$84,$J$4:$J$84,"130",$K$4:$K$84,"p1")+SUMIFS($CE$4:$CE$84,$J$4:$J$84,"130",$K$4:$K$84,"p2")+SUMIFS($CE$4:$CE$84,$J$4:$J$84,"130",$K$4:$K$84,"p3")+SUMIFS($CE$4:$CE$84,$J$4:$J$84,"130",$K$4:$K$84,"p4")+SUMIFS($CE$4:$CE$84,$J$4:$J$84,"130",$K$4:$K$84,"p5")+SUMIFS($CE$4:$CE$84,$J$4:$J$84,"5101",$K$4:$K$84,"p1")+SUMIFS($CE$4:$CE$84,$J$4:$J$84,"5101",$K$4:$K$84,"p2")+SUMIFS($CE$4:$CE$84,$J$4:$J$84,"5101",$K$4:$K$84,"p3")+SUMIFS($CE$4:$CE$84,$J$4:$J$84,"5101",$K$4:$K$84,"p4")+SUMIFS($CE$4:$CE$84,$J$4:$J$84,"5101",$K$4:$K$84,"p5")+SUMIFS($CE$4:$CE$84,$J$4:$J$84,"5102",$K$4:$K$84,"p1")+SUMIFS($CE$4:$CE$84,$J$4:$J$84,"5102",$K$4:$K$84,"p2")+SUMIFS($CE$4:$CE$84,$J$4:$J$84,"5102",$K$4:$K$84,"p3")+SUMIFS($CE$4:$CE$84,$J$4:$J$84,"5102",$K$4:$K$84,"p4")+SUMIFS($CE$4:$CE$84,$J$4:$J$84,"5102",$K$4:$K$84,"p5"))/1000</f>
        <v>2.5174765179465926</v>
      </c>
      <c r="AG97">
        <f>(SUMIFS($CE$4:$CE$84,$J$4:$J$84,"110",$K$4:$K$84,"p6")+SUMIFS($CE$4:$CE$84,$J$4:$J$84,"110",$K$4:$K$84,"p7")+SUMIFS($CE$4:$CE$84,$J$4:$J$84,"110",$K$4:$K$84,"p8")+SUMIFS($CE$4:$CE$84,$J$4:$J$84,"110",$K$4:$K$84,"p9")+SUMIFS($CE$4:$CE$84,$J$4:$J$84,"110",$K$4:$K$84,"p10")+SUMIFS($CE$4:$CE$84,$J$4:$J$84,"120",$K$4:$K$84,"p6")+SUMIFS($CE$4:$CE$84,$J$4:$J$84,"120",$K$4:$K$84,"p7")+SUMIFS($CE$4:$CE$84,$J$4:$J$84,"120",$K$4:$K$84,"p8")+SUMIFS($CE$4:$CE$84,$J$4:$J$84,"120",$K$4:$K$84,"p9")+SUMIFS($CE$4:$CE$84,$J$4:$J$84,"120",$K$4:$K$84,"p10")+SUMIFS($CE$4:$CE$84,$J$4:$J$84,"130",$K$4:$K$84,"p6")+SUMIFS($CE$4:$CE$84,$J$4:$J$84,"130",$K$4:$K$84,"p7")+SUMIFS($CE$4:$CE$84,$J$4:$J$84,"130",$K$4:$K$84,"p8")+SUMIFS($CE$4:$CE$84,$J$4:$J$84,"130",$K$4:$K$84,"p9")+SUMIFS($CE$4:$CE$84,$J$4:$J$84,"130",$K$4:$K$84,"p10")+SUMIFS($CE$4:$CE$84,$J$4:$J$84,"5101",$K$4:$K$84,"p6")+SUMIFS($CE$4:$CE$84,$J$4:$J$84,"5101",$K$4:$K$84,"p7")+SUMIFS($CE$4:$CE$84,$J$4:$J$84,"5101",$K$4:$K$84,"p8")+SUMIFS($CE$4:$CE$84,$J$4:$J$84,"5101",$K$4:$K$84,"p9")+SUMIFS($CE$4:$CE$84,$J$4:$J$84,"5101",$K$4:$K$84,"p10")+SUMIFS($CE$4:$CE$84,$J$4:$J$84,"5102",$K$4:$K$84,"p6")+SUMIFS($CE$4:$CE$84,$J$4:$J$84,"5102",$K$4:$K$84,"p7")+SUMIFS($CE$4:$CE$84,$J$4:$J$84,"5102",$K$4:$K$84,"p8")+SUMIFS($CE$4:$CE$84,$J$4:$J$84,"5102",$K$4:$K$84,"p9")+SUMIFS($CE$4:$CE$84,$J$4:$J$84,"5102",$K$4:$K$84,"p10"))/1000</f>
        <v>5.5655431750183082</v>
      </c>
      <c r="AH97">
        <f>(SUMIFS($CE$4:$CE$84,$J$4:$J$84,"140",$K$4:$K$84,"p1")+SUMIFS($CE$4:$CE$84,$J$4:$J$84,"140",$K$4:$K$84,"p2")+SUMIFS($CE$4:$CE$84,$J$4:$J$84,"140",$K$4:$K$84,"p3")+SUMIFS($CE$4:$CE$84,$J$4:$J$84,"140",$K$4:$K$84,"p4")+SUMIFS($CE$4:$CE$84,$J$4:$J$84,"140",$K$4:$K$84,"p5")+SUMIFS($CE$4:$CE$84,$J$4:$J$84,"150",$K$4:$K$84,"p1")+SUMIFS($CE$4:$CE$84,$J$4:$J$84,"150",$K$4:$K$84,"p2")+SUMIFS($CE$4:$CE$84,$J$4:$J$84,"150",$K$4:$K$84,"p3")+SUMIFS($CE$4:$CE$84,$J$4:$J$84,"150",$K$4:$K$84,"p4")+SUMIFS($CE$4:$CE$84,$J$4:$J$84,"150",$K$4:$K$84,"p5")+SUMIFS($CE$4:$CE$84,$J$4:$J$84,"160",$K$4:$K$84,"p1")+SUMIFS($CE$4:$CE$84,$J$4:$J$84,"160",$K$4:$K$84,"p2")+SUMIFS($CE$4:$CE$84,$J$4:$J$84,"160",$K$4:$K$84,"p3")+SUMIFS($CE$4:$CE$84,$J$4:$J$84,"160",$K$4:$K$84,"p4")+SUMIFS($CE$4:$CE$84,$J$4:$J$84,"160",$K$4:$K$84,"p5")+SUMIFS($CE$4:$CE$84,$J$4:$J$84,"190",$K$4:$K$84,"p1")+SUMIFS($CE$4:$CE$84,$J$4:$J$84,"190",$K$4:$K$84,"p2")+SUMIFS($CE$4:$CE$84,$J$4:$J$84,"190",$K$4:$K$84,"p3")+SUMIFS($CE$4:$CE$84,$J$4:$J$84,"190",$K$4:$K$84,"p4")+SUMIFS($CE$4:$CE$84,$J$4:$J$84,"190",$K$4:$K$84,"p5")+SUMIFS($CE$4:$CE$84,$J$4:$J$84,"0000",$K$4:$K$84,"p1")+SUMIFS($CE$4:$CE$84,$J$4:$J$84,"0000",$K$4:$K$84,"p2")+SUMIFS($CE$4:$CE$84,$J$4:$J$84,"0000",$K$4:$K$84,"p3")+SUMIFS($CE$4:$CE$84,$J$4:$J$84,"0000",$K$4:$K$84,"p4")+SUMIFS($CE$4:$CE$84,$J$4:$J$84,"0000",$K$4:$K$84,"p5"))/1000</f>
        <v>0.16014108663023255</v>
      </c>
      <c r="AI97">
        <f>(SUMIFS($CE$4:$CE$84,$J$4:$J$84,"140",$K$4:$K$84,"p6")+SUMIFS($CE$4:$CE$84,$J$4:$J$84,"140",$K$4:$K$84,"p7")+SUMIFS($CE$4:$CE$84,$J$4:$J$84,"140",$K$4:$K$84,"p8")+SUMIFS($CE$4:$CE$84,$J$4:$J$84,"140",$K$4:$K$84,"p9")+SUMIFS($CE$4:$CE$84,$J$4:$J$84,"140",$K$4:$K$84,"p10")+SUMIFS($CE$4:$CE$84,$J$4:$J$84,"150",$K$4:$K$84,"p6")+SUMIFS($CE$4:$CE$84,$J$4:$J$84,"150",$K$4:$K$84,"p7")+SUMIFS($CE$4:$CE$84,$J$4:$J$84,"150",$K$4:$K$84,"p8")+SUMIFS($CE$4:$CE$84,$J$4:$J$84,"150",$K$4:$K$84,"p9")+SUMIFS($CE$4:$CE$84,$J$4:$J$84,"150",$K$4:$K$84,"p10")+SUMIFS($CE$4:$CE$84,$J$4:$J$84,"160",$K$4:$K$84,"p6")+SUMIFS($CE$4:$CE$84,$J$4:$J$84,"160",$K$4:$K$84,"p7")+SUMIFS($CE$4:$CE$84,$J$4:$J$84,"160",$K$4:$K$84,"p8")+SUMIFS($CE$4:$CE$84,$J$4:$J$84,"160",$K$4:$K$84,"p9")+SUMIFS($CE$4:$CE$84,$J$4:$J$84,"160",$K$4:$K$84,"p10")+SUMIFS($CE$4:$CE$84,$J$4:$J$84,"190",$K$4:$K$84,"p6")+SUMIFS($CE$4:$CE$84,$J$4:$J$84,"190",$K$4:$K$84,"p7")+SUMIFS($CE$4:$CE$84,$J$4:$J$84,"190",$K$4:$K$84,"p8")+SUMIFS($CE$4:$CE$84,$J$4:$J$84,"190",$K$4:$K$84,"p9")+SUMIFS($CE$4:$CE$84,$J$4:$J$84,"190",$K$4:$K$84,"p10")+SUMIFS($CE$4:$CE$84,$J$4:$J$84,"0000",$K$4:$K$84,"p6")+SUMIFS($CE$4:$CE$84,$J$4:$J$84,"0000",$K$4:$K$84,"p7")+SUMIFS($CE$4:$CE$84,$J$4:$J$84,"0000",$K$4:$K$84,"p8")+SUMIFS($CE$4:$CE$84,$J$4:$J$84,"0000",$K$4:$K$84,"p9")+SUMIFS($CE$4:$CE$84,$J$4:$J$84,"0000",$K$4:$K$84,"p10"))/1000</f>
        <v>0.22753844234882822</v>
      </c>
      <c r="AJ97">
        <f>(SUMIFS($CO$4:$CO$84,$J$4:$J$84,"110",$K$4:$K$84,"p1")+SUMIFS($CO$4:$CO$84,$J$4:$J$84,"110",$K$4:$K$84,"p2")+SUMIFS($CO$4:$CO$84,$J$4:$J$84,"110",$K$4:$K$84,"p3")+SUMIFS($CO$4:$CO$84,$J$4:$J$84,"110",$K$4:$K$84,"p4")+SUMIFS($CO$4:$CO$84,$J$4:$J$84,"110",$K$4:$K$84,"p5")+SUMIFS($CO$4:$CO$84,$J$4:$J$84,"120",$K$4:$K$84,"p1")+SUMIFS($CO$4:$CO$84,$J$4:$J$84,"120",$K$4:$K$84,"p2")+SUMIFS($CO$4:$CO$84,$J$4:$J$84,"120",$K$4:$K$84,"p3")+SUMIFS($CO$4:$CO$84,$J$4:$J$84,"120",$K$4:$K$84,"p4")+SUMIFS($CO$4:$CO$84,$J$4:$J$84,"120",$K$4:$K$84,"p5")+SUMIFS($CO$4:$CO$84,$J$4:$J$84,"130",$K$4:$K$84,"p1")+SUMIFS($CO$4:$CO$84,$J$4:$J$84,"130",$K$4:$K$84,"p2")+SUMIFS($CO$4:$CO$84,$J$4:$J$84,"130",$K$4:$K$84,"p3")+SUMIFS($CO$4:$CO$84,$J$4:$J$84,"130",$K$4:$K$84,"p4")+SUMIFS($CO$4:$CO$84,$J$4:$J$84,"130",$K$4:$K$84,"p5")+SUMIFS($CO$4:$CO$84,$J$4:$J$84,"5101",$K$4:$K$84,"p1")+SUMIFS($CO$4:$CO$84,$J$4:$J$84,"5101",$K$4:$K$84,"p2")+SUMIFS($CO$4:$CO$84,$J$4:$J$84,"5101",$K$4:$K$84,"p3")+SUMIFS($CO$4:$CO$84,$J$4:$J$84,"5101",$K$4:$K$84,"p4")+SUMIFS($CO$4:$CO$84,$J$4:$J$84,"5101",$K$4:$K$84,"p5")+SUMIFS($CO$4:$CO$84,$J$4:$J$84,"5102",$K$4:$K$84,"p1")+SUMIFS($CO$4:$CO$84,$J$4:$J$84,"5102",$K$4:$K$84,"p2")+SUMIFS($CO$4:$CO$84,$J$4:$J$84,"5102",$K$4:$K$84,"p3")+SUMIFS($CO$4:$CO$84,$J$4:$J$84,"5102",$K$4:$K$84,"p4")+SUMIFS($CO$4:$CO$84,$J$4:$J$84,"5102",$K$4:$K$84,"p5"))/1000</f>
        <v>1.5104859107679556</v>
      </c>
      <c r="AK97">
        <f>(SUMIFS($CO$4:$CO$84,$J$4:$J$84,"110",$K$4:$K$84,"p6")+SUMIFS($CO$4:$CO$84,$J$4:$J$84,"110",$K$4:$K$84,"p7")+SUMIFS($CO$4:$CO$84,$J$4:$J$84,"110",$K$4:$K$84,"p8")+SUMIFS($CO$4:$CO$84,$J$4:$J$84,"110",$K$4:$K$84,"p9")+SUMIFS($CO$4:$CO$84,$J$4:$J$84,"110",$K$4:$K$84,"p10")+SUMIFS($CO$4:$CO$84,$J$4:$J$84,"120",$K$4:$K$84,"p6")+SUMIFS($CO$4:$CO$84,$J$4:$J$84,"120",$K$4:$K$84,"p7")+SUMIFS($CO$4:$CO$84,$J$4:$J$84,"120",$K$4:$K$84,"p8")+SUMIFS($CO$4:$CO$84,$J$4:$J$84,"120",$K$4:$K$84,"p9")+SUMIFS($CO$4:$CO$84,$J$4:$J$84,"120",$K$4:$K$84,"p10")+SUMIFS($CO$4:$CO$84,$J$4:$J$84,"130",$K$4:$K$84,"p6")+SUMIFS($CO$4:$CO$84,$J$4:$J$84,"130",$K$4:$K$84,"p7")+SUMIFS($CO$4:$CO$84,$J$4:$J$84,"130",$K$4:$K$84,"p8")+SUMIFS($CO$4:$CO$84,$J$4:$J$84,"130",$K$4:$K$84,"p9")+SUMIFS($CO$4:$CO$84,$J$4:$J$84,"130",$K$4:$K$84,"p10")+SUMIFS($CO$4:$CO$84,$J$4:$J$84,"5101",$K$4:$K$84,"p6")+SUMIFS($CO$4:$CO$84,$J$4:$J$84,"5101",$K$4:$K$84,"p7")+SUMIFS($CO$4:$CO$84,$J$4:$J$84,"5101",$K$4:$K$84,"p8")+SUMIFS($CO$4:$CO$84,$J$4:$J$84,"5101",$K$4:$K$84,"p9")+SUMIFS($CO$4:$CO$84,$J$4:$J$84,"5101",$K$4:$K$84,"p10")+SUMIFS($CO$4:$CO$84,$J$4:$J$84,"5102",$K$4:$K$84,"p6")+SUMIFS($CO$4:$CO$84,$J$4:$J$84,"5102",$K$4:$K$84,"p7")+SUMIFS($CO$4:$CO$84,$J$4:$J$84,"5102",$K$4:$K$84,"p8")+SUMIFS($CO$4:$CO$84,$J$4:$J$84,"5102",$K$4:$K$84,"p9")+SUMIFS($CO$4:$CO$84,$J$4:$J$84,"5102",$K$4:$K$84,"p10"))/1000</f>
        <v>3.3393259050109845</v>
      </c>
      <c r="AL97">
        <f>(SUMIFS($CO$4:$CO$84,$J$4:$J$84,"140",$K$4:$K$84,"p1")+SUMIFS($CO$4:$CO$84,$J$4:$J$84,"140",$K$4:$K$84,"p2")+SUMIFS($CO$4:$CO$84,$J$4:$J$84,"140",$K$4:$K$84,"p3")+SUMIFS($CO$4:$CO$84,$J$4:$J$84,"140",$K$4:$K$84,"p4")+SUMIFS($CO$4:$CO$84,$J$4:$J$84,"140",$K$4:$K$84,"p5")+SUMIFS($CO$4:$CO$84,$J$4:$J$84,"150",$K$4:$K$84,"p1")+SUMIFS($CO$4:$CO$84,$J$4:$J$84,"150",$K$4:$K$84,"p2")+SUMIFS($CO$4:$CO$84,$J$4:$J$84,"150",$K$4:$K$84,"p3")+SUMIFS($CO$4:$CO$84,$J$4:$J$84,"150",$K$4:$K$84,"p4")+SUMIFS($CO$4:$CO$84,$J$4:$J$84,"150",$K$4:$K$84,"p5")+SUMIFS($CO$4:$CO$84,$J$4:$J$84,"160",$K$4:$K$84,"p1")+SUMIFS($CO$4:$CO$84,$J$4:$J$84,"160",$K$4:$K$84,"p2")+SUMIFS($CO$4:$CO$84,$J$4:$J$84,"160",$K$4:$K$84,"p3")+SUMIFS($CO$4:$CO$84,$J$4:$J$84,"160",$K$4:$K$84,"p4")+SUMIFS($CO$4:$CO$84,$J$4:$J$84,"160",$K$4:$K$84,"p5")+SUMIFS($CO$4:$CO$84,$J$4:$J$84,"190",$K$4:$K$84,"p1")+SUMIFS($CO$4:$CO$84,$J$4:$J$84,"190",$K$4:$K$84,"p2")+SUMIFS($CO$4:$CO$84,$J$4:$J$84,"190",$K$4:$K$84,"p3")+SUMIFS($CO$4:$CO$84,$J$4:$J$84,"190",$K$4:$K$84,"p4")+SUMIFS($CO$4:$CO$84,$J$4:$J$84,"190",$K$4:$K$84,"p5")+SUMIFS($CO$4:$CO$84,$J$4:$J$84,"0000",$K$4:$K$84,"p1")+SUMIFS($CO$4:$CO$84,$J$4:$J$84,"0000",$K$4:$K$84,"p2")+SUMIFS($CO$4:$CO$84,$J$4:$J$84,"0000",$K$4:$K$84,"p3")+SUMIFS($CO$4:$CO$84,$J$4:$J$84,"0000",$K$4:$K$84,"p4")+SUMIFS($CO$4:$CO$84,$J$4:$J$84,"0000",$K$4:$K$84,"p5"))/1000</f>
        <v>9.6084651978139521E-2</v>
      </c>
      <c r="AM97">
        <f>(SUMIFS($CO$4:$CO$84,$J$4:$J$84,"140",$K$4:$K$84,"p6")+SUMIFS($CO$4:$CO$84,$J$4:$J$84,"140",$K$4:$K$84,"p7")+SUMIFS($CO$4:$CO$84,$J$4:$J$84,"140",$K$4:$K$84,"p8")+SUMIFS($CO$4:$CO$84,$J$4:$J$84,"140",$K$4:$K$84,"p9")+SUMIFS($CO$4:$CO$84,$J$4:$J$84,"140",$K$4:$K$84,"p10")+SUMIFS($CO$4:$CO$84,$J$4:$J$84,"150",$K$4:$K$84,"p6")+SUMIFS($CO$4:$CO$84,$J$4:$J$84,"150",$K$4:$K$84,"p7")+SUMIFS($CO$4:$CO$84,$J$4:$J$84,"150",$K$4:$K$84,"p8")+SUMIFS($CO$4:$CO$84,$J$4:$J$84,"150",$K$4:$K$84,"p9")+SUMIFS($CO$4:$CO$84,$J$4:$J$84,"150",$K$4:$K$84,"p10")+SUMIFS($CO$4:$CO$84,$J$4:$J$84,"160",$K$4:$K$84,"p6")+SUMIFS($CO$4:$CO$84,$J$4:$J$84,"160",$K$4:$K$84,"p7")+SUMIFS($CO$4:$CO$84,$J$4:$J$84,"160",$K$4:$K$84,"p8")+SUMIFS($CO$4:$CO$84,$J$4:$J$84,"160",$K$4:$K$84,"p9")+SUMIFS($CO$4:$CO$84,$J$4:$J$84,"160",$K$4:$K$84,"p10")+SUMIFS($CO$4:$CO$84,$J$4:$J$84,"190",$K$4:$K$84,"p6")+SUMIFS($CO$4:$CO$84,$J$4:$J$84,"190",$K$4:$K$84,"p7")+SUMIFS($CO$4:$CO$84,$J$4:$J$84,"190",$K$4:$K$84,"p8")+SUMIFS($CO$4:$CO$84,$J$4:$J$84,"190",$K$4:$K$84,"p9")+SUMIFS($CO$4:$CO$84,$J$4:$J$84,"190",$K$4:$K$84,"p10")+SUMIFS($CO$4:$CO$84,$J$4:$J$84,"0000",$K$4:$K$84,"p6")+SUMIFS($CO$4:$CO$84,$J$4:$J$84,"0000",$K$4:$K$84,"p7")+SUMIFS($CO$4:$CO$84,$J$4:$J$84,"0000",$K$4:$K$84,"p8")+SUMIFS($CO$4:$CO$84,$J$4:$J$84,"0000",$K$4:$K$84,"p9")+SUMIFS($CO$4:$CO$84,$J$4:$J$84,"0000",$K$4:$K$84,"p10"))/1000</f>
        <v>0.13652306540929698</v>
      </c>
      <c r="AN97">
        <f>(SUMIFS($CY$4:$CY$84,$J$4:$J$84,"110",$K$4:$K$84,"p1")+SUMIFS($CY$4:$CY$84,$J$4:$J$84,"110",$K$4:$K$84,"p2")+SUMIFS($CY$4:$CY$84,$J$4:$J$84,"110",$K$4:$K$84,"p3")+SUMIFS($CY$4:$CY$84,$J$4:$J$84,"110",$K$4:$K$84,"p4")+SUMIFS($CY$4:$CY$84,$J$4:$J$84,"110",$K$4:$K$84,"p5")+SUMIFS($CY$4:$CY$84,$J$4:$J$84,"120",$K$4:$K$84,"p1")+SUMIFS($CY$4:$CY$84,$J$4:$J$84,"120",$K$4:$K$84,"p2")+SUMIFS($CY$4:$CY$84,$J$4:$J$84,"120",$K$4:$K$84,"p3")+SUMIFS($CY$4:$CY$84,$J$4:$J$84,"120",$K$4:$K$84,"p4")+SUMIFS($CY$4:$CY$84,$J$4:$J$84,"120",$K$4:$K$84,"p5")+SUMIFS($CY$4:$CY$84,$J$4:$J$84,"130",$K$4:$K$84,"p1")+SUMIFS($CY$4:$CY$84,$J$4:$J$84,"130",$K$4:$K$84,"p2")+SUMIFS($CY$4:$CY$84,$J$4:$J$84,"130",$K$4:$K$84,"p3")+SUMIFS($CY$4:$CY$84,$J$4:$J$84,"130",$K$4:$K$84,"p4")+SUMIFS($CY$4:$CY$84,$J$4:$J$84,"130",$K$4:$K$84,"p5")+SUMIFS($CY$4:$CY$84,$J$4:$J$84,"5101",$K$4:$K$84,"p1")+SUMIFS($CY$4:$CY$84,$J$4:$J$84,"5101",$K$4:$K$84,"p2")+SUMIFS($CY$4:$CY$84,$J$4:$J$84,"5101",$K$4:$K$84,"p3")+SUMIFS($CY$4:$CY$84,$J$4:$J$84,"5101",$K$4:$K$84,"p4")+SUMIFS($CY$4:$CY$84,$J$4:$J$84,"5101",$K$4:$K$84,"p5")+SUMIFS($CY$4:$CY$84,$J$4:$J$84,"5102",$K$4:$K$84,"p1")+SUMIFS($CY$4:$CY$84,$J$4:$J$84,"5102",$K$4:$K$84,"p2")+SUMIFS($CY$4:$CY$84,$J$4:$J$84,"5102",$K$4:$K$84,"p3")+SUMIFS($CY$4:$CY$84,$J$4:$J$84,"5102",$K$4:$K$84,"p4")+SUMIFS($CY$4:$CY$84,$J$4:$J$84,"5102",$K$4:$K$84,"p5"))/1000</f>
        <v>1.5104859107679556</v>
      </c>
      <c r="AO97">
        <f>(SUMIFS($CY$4:$CY$84,$J$4:$J$84,"110",$K$4:$K$84,"p6")+SUMIFS($CY$4:$CY$84,$J$4:$J$84,"110",$K$4:$K$84,"p7")+SUMIFS($CY$4:$CY$84,$J$4:$J$84,"110",$K$4:$K$84,"p8")+SUMIFS($CY$4:$CY$84,$J$4:$J$84,"110",$K$4:$K$84,"p9")+SUMIFS($CY$4:$CY$84,$J$4:$J$84,"110",$K$4:$K$84,"p10")+SUMIFS($CY$4:$CY$84,$J$4:$J$84,"120",$K$4:$K$84,"p6")+SUMIFS($CY$4:$CY$84,$J$4:$J$84,"120",$K$4:$K$84,"p7")+SUMIFS($CY$4:$CY$84,$J$4:$J$84,"120",$K$4:$K$84,"p8")+SUMIFS($CY$4:$CY$84,$J$4:$J$84,"120",$K$4:$K$84,"p9")+SUMIFS($CY$4:$CY$84,$J$4:$J$84,"120",$K$4:$K$84,"p10")+SUMIFS($CY$4:$CY$84,$J$4:$J$84,"130",$K$4:$K$84,"p6")+SUMIFS($CY$4:$CY$84,$J$4:$J$84,"130",$K$4:$K$84,"p7")+SUMIFS($CY$4:$CY$84,$J$4:$J$84,"130",$K$4:$K$84,"p8")+SUMIFS($CY$4:$CY$84,$J$4:$J$84,"130",$K$4:$K$84,"p9")+SUMIFS($CY$4:$CY$84,$J$4:$J$84,"130",$K$4:$K$84,"p10")+SUMIFS($CY$4:$CY$84,$J$4:$J$84,"5101",$K$4:$K$84,"p6")+SUMIFS($CY$4:$CY$84,$J$4:$J$84,"5101",$K$4:$K$84,"p7")+SUMIFS($CY$4:$CY$84,$J$4:$J$84,"5101",$K$4:$K$84,"p8")+SUMIFS($CY$4:$CY$84,$J$4:$J$84,"5101",$K$4:$K$84,"p9")+SUMIFS($CY$4:$CY$84,$J$4:$J$84,"5101",$K$4:$K$84,"p10")+SUMIFS($CY$4:$CY$84,$J$4:$J$84,"5102",$K$4:$K$84,"p6")+SUMIFS($CY$4:$CY$84,$J$4:$J$84,"5102",$K$4:$K$84,"p7")+SUMIFS($CY$4:$CY$84,$J$4:$J$84,"5102",$K$4:$K$84,"p8")+SUMIFS($CY$4:$CY$84,$J$4:$J$84,"5102",$K$4:$K$84,"p9")+SUMIFS($CY$4:$CY$84,$J$4:$J$84,"5102",$K$4:$K$84,"p10"))/1000</f>
        <v>3.3393259050109845</v>
      </c>
      <c r="AP97">
        <f>(SUMIFS($CY$4:$CY$84,$J$4:$J$84,"140",$K$4:$K$84,"p1")+SUMIFS($CY$4:$CY$84,$J$4:$J$84,"140",$K$4:$K$84,"p2")+SUMIFS($CY$4:$CY$84,$J$4:$J$84,"140",$K$4:$K$84,"p3")+SUMIFS($CY$4:$CY$84,$J$4:$J$84,"140",$K$4:$K$84,"p4")+SUMIFS($CY$4:$CY$84,$J$4:$J$84,"140",$K$4:$K$84,"p5")+SUMIFS($CY$4:$CY$84,$J$4:$J$84,"150",$K$4:$K$84,"p1")+SUMIFS($CY$4:$CY$84,$J$4:$J$84,"150",$K$4:$K$84,"p2")+SUMIFS($CY$4:$CY$84,$J$4:$J$84,"150",$K$4:$K$84,"p3")+SUMIFS($CY$4:$CY$84,$J$4:$J$84,"150",$K$4:$K$84,"p4")+SUMIFS($CY$4:$CY$84,$J$4:$J$84,"150",$K$4:$K$84,"p5")+SUMIFS($CY$4:$CY$84,$J$4:$J$84,"160",$K$4:$K$84,"p1")+SUMIFS($CY$4:$CY$84,$J$4:$J$84,"160",$K$4:$K$84,"p2")+SUMIFS($CY$4:$CY$84,$J$4:$J$84,"160",$K$4:$K$84,"p3")+SUMIFS($CY$4:$CY$84,$J$4:$J$84,"160",$K$4:$K$84,"p4")+SUMIFS($CY$4:$CY$84,$J$4:$J$84,"160",$K$4:$K$84,"p5")+SUMIFS($CY$4:$CY$84,$J$4:$J$84,"190",$K$4:$K$84,"p1")+SUMIFS($CY$4:$CY$84,$J$4:$J$84,"190",$K$4:$K$84,"p2")+SUMIFS($CY$4:$CY$84,$J$4:$J$84,"190",$K$4:$K$84,"p3")+SUMIFS($CY$4:$CY$84,$J$4:$J$84,"190",$K$4:$K$84,"p4")+SUMIFS($CY$4:$CY$84,$J$4:$J$84,"190",$K$4:$K$84,"p5")+SUMIFS($CY$4:$CY$84,$J$4:$J$84,"0000",$K$4:$K$84,"p1")+SUMIFS($CY$4:$CY$84,$J$4:$J$84,"0000",$K$4:$K$84,"p2")+SUMIFS($CY$4:$CY$84,$J$4:$J$84,"0000",$K$4:$K$84,"p3")+SUMIFS($CY$4:$CY$84,$J$4:$J$84,"0000",$K$4:$K$84,"p4")+SUMIFS($CY$4:$CY$84,$J$4:$J$84,"0000",$K$4:$K$84,"p5"))/1000</f>
        <v>9.6084651978139521E-2</v>
      </c>
      <c r="AQ97">
        <f>(SUMIFS($CY$4:$CY$84,$J$4:$J$84,"140",$K$4:$K$84,"p6")+SUMIFS($CY$4:$CY$84,$J$4:$J$84,"140",$K$4:$K$84,"p7")+SUMIFS($CY$4:$CY$84,$J$4:$J$84,"140",$K$4:$K$84,"p8")+SUMIFS($CY$4:$CY$84,$J$4:$J$84,"140",$K$4:$K$84,"p9")+SUMIFS($CY$4:$CY$84,$J$4:$J$84,"140",$K$4:$K$84,"p10")+SUMIFS($CY$4:$CY$84,$J$4:$J$84,"150",$K$4:$K$84,"p6")+SUMIFS($CY$4:$CY$84,$J$4:$J$84,"150",$K$4:$K$84,"p7")+SUMIFS($CY$4:$CY$84,$J$4:$J$84,"150",$K$4:$K$84,"p8")+SUMIFS($CY$4:$CY$84,$J$4:$J$84,"150",$K$4:$K$84,"p9")+SUMIFS($CY$4:$CY$84,$J$4:$J$84,"150",$K$4:$K$84,"p10")+SUMIFS($CY$4:$CY$84,$J$4:$J$84,"160",$K$4:$K$84,"p6")+SUMIFS($CY$4:$CY$84,$J$4:$J$84,"160",$K$4:$K$84,"p7")+SUMIFS($CY$4:$CY$84,$J$4:$J$84,"160",$K$4:$K$84,"p8")+SUMIFS($CY$4:$CY$84,$J$4:$J$84,"160",$K$4:$K$84,"p9")+SUMIFS($CY$4:$CY$84,$J$4:$J$84,"160",$K$4:$K$84,"p10")+SUMIFS($CY$4:$CY$84,$J$4:$J$84,"190",$K$4:$K$84,"p6")+SUMIFS($CY$4:$CY$84,$J$4:$J$84,"190",$K$4:$K$84,"p7")+SUMIFS($CY$4:$CY$84,$J$4:$J$84,"190",$K$4:$K$84,"p8")+SUMIFS($CY$4:$CY$84,$J$4:$J$84,"190",$K$4:$K$84,"p9")+SUMIFS($CY$4:$CY$84,$J$4:$J$84,"190",$K$4:$K$84,"p10")+SUMIFS($CY$4:$CY$84,$J$4:$J$84,"0000",$K$4:$K$84,"p6")+SUMIFS($CY$4:$CY$84,$J$4:$J$84,"0000",$K$4:$K$84,"p7")+SUMIFS($CY$4:$CY$84,$J$4:$J$84,"0000",$K$4:$K$84,"p8")+SUMIFS($CY$4:$CY$84,$J$4:$J$84,"0000",$K$4:$K$84,"p9")+SUMIFS($CY$4:$CY$84,$J$4:$J$84,"0000",$K$4:$K$84,"p10"))/1000</f>
        <v>0.13652306540929698</v>
      </c>
      <c r="AR97">
        <f>(SUMIFS($DI$4:$DI$84,$J$4:$J$84,"110",$K$4:$K$84,"p1")+SUMIFS($DI$4:$DI$84,$J$4:$J$84,"110",$K$4:$K$84,"p2")+SUMIFS($DI$4:$DI$84,$J$4:$J$84,"110",$K$4:$K$84,"p3")+SUMIFS($DI$4:$DI$84,$J$4:$J$84,"110",$K$4:$K$84,"p4")+SUMIFS($DI$4:$DI$84,$J$4:$J$84,"110",$K$4:$K$84,"p5")+SUMIFS($DI$4:$DI$84,$J$4:$J$84,"120",$K$4:$K$84,"p1")+SUMIFS($DI$4:$DI$84,$J$4:$J$84,"120",$K$4:$K$84,"p2")+SUMIFS($DI$4:$DI$84,$J$4:$J$84,"120",$K$4:$K$84,"p3")+SUMIFS($DI$4:$DI$84,$J$4:$J$84,"120",$K$4:$K$84,"p4")+SUMIFS($DI$4:$DI$84,$J$4:$J$84,"120",$K$4:$K$84,"p5")+SUMIFS($DI$4:$DI$84,$J$4:$J$84,"130",$K$4:$K$84,"p1")+SUMIFS($DI$4:$DI$84,$J$4:$J$84,"130",$K$4:$K$84,"p2")+SUMIFS($DI$4:$DI$84,$J$4:$J$84,"130",$K$4:$K$84,"p3")+SUMIFS($DI$4:$DI$84,$J$4:$J$84,"130",$K$4:$K$84,"p4")+SUMIFS($DI$4:$DI$84,$J$4:$J$84,"130",$K$4:$K$84,"p5")+SUMIFS($DI$4:$DI$84,$J$4:$J$84,"5101",$K$4:$K$84,"p1")+SUMIFS($DI$4:$DI$84,$J$4:$J$84,"5101",$K$4:$K$84,"p2")+SUMIFS($DI$4:$DI$84,$J$4:$J$84,"5101",$K$4:$K$84,"p3")+SUMIFS($DI$4:$DI$84,$J$4:$J$84,"5101",$K$4:$K$84,"p4")+SUMIFS($DI$4:$DI$84,$J$4:$J$84,"5101",$K$4:$K$84,"p5")+SUMIFS($DI$4:$DI$84,$J$4:$J$84,"5102",$K$4:$K$84,"p1")+SUMIFS($DI$4:$DI$84,$J$4:$J$84,"5102",$K$4:$K$84,"p2")+SUMIFS($DI$4:$DI$84,$J$4:$J$84,"5102",$K$4:$K$84,"p3")+SUMIFS($DI$4:$DI$84,$J$4:$J$84,"5102",$K$4:$K$84,"p4")+SUMIFS($DI$4:$DI$84,$J$4:$J$84,"5102",$K$4:$K$84,"p5"))/1000</f>
        <v>1.5104859107679556</v>
      </c>
      <c r="AS97">
        <f>(SUMIFS($DI$4:$DI$84,$J$4:$J$84,"110",$K$4:$K$84,"p6")+SUMIFS($DI$4:$DI$84,$J$4:$J$84,"110",$K$4:$K$84,"p7")+SUMIFS($DI$4:$DI$84,$J$4:$J$84,"110",$K$4:$K$84,"p8")+SUMIFS($DI$4:$DI$84,$J$4:$J$84,"110",$K$4:$K$84,"p9")+SUMIFS($DI$4:$DI$84,$J$4:$J$84,"110",$K$4:$K$84,"p10")+SUMIFS($DI$4:$DI$84,$J$4:$J$84,"120",$K$4:$K$84,"p6")+SUMIFS($DI$4:$DI$84,$J$4:$J$84,"120",$K$4:$K$84,"p7")+SUMIFS($DI$4:$DI$84,$J$4:$J$84,"120",$K$4:$K$84,"p8")+SUMIFS($DI$4:$DI$84,$J$4:$J$84,"120",$K$4:$K$84,"p9")+SUMIFS($DI$4:$DI$84,$J$4:$J$84,"120",$K$4:$K$84,"p10")+SUMIFS($DI$4:$DI$84,$J$4:$J$84,"130",$K$4:$K$84,"p6")+SUMIFS($DI$4:$DI$84,$J$4:$J$84,"130",$K$4:$K$84,"p7")+SUMIFS($DI$4:$DI$84,$J$4:$J$84,"130",$K$4:$K$84,"p8")+SUMIFS($DI$4:$DI$84,$J$4:$J$84,"130",$K$4:$K$84,"p9")+SUMIFS($DI$4:$DI$84,$J$4:$J$84,"130",$K$4:$K$84,"p10")+SUMIFS($DI$4:$DI$84,$J$4:$J$84,"5101",$K$4:$K$84,"p6")+SUMIFS($DI$4:$DI$84,$J$4:$J$84,"5101",$K$4:$K$84,"p7")+SUMIFS($DI$4:$DI$84,$J$4:$J$84,"5101",$K$4:$K$84,"p8")+SUMIFS($DI$4:$DI$84,$J$4:$J$84,"5101",$K$4:$K$84,"p9")+SUMIFS($DI$4:$DI$84,$J$4:$J$84,"5101",$K$4:$K$84,"p10")+SUMIFS($DI$4:$DI$84,$J$4:$J$84,"5102",$K$4:$K$84,"p6")+SUMIFS($DI$4:$DI$84,$J$4:$J$84,"5102",$K$4:$K$84,"p7")+SUMIFS($DI$4:$DI$84,$J$4:$J$84,"5102",$K$4:$K$84,"p8")+SUMIFS($DI$4:$DI$84,$J$4:$J$84,"5102",$K$4:$K$84,"p9")+SUMIFS($DI$4:$DI$84,$J$4:$J$84,"5102",$K$4:$K$84,"p10"))/1000</f>
        <v>3.3393259050109845</v>
      </c>
      <c r="AT97">
        <f>(SUMIFS($DI$4:$DI$84,$J$4:$J$84,"140",$K$4:$K$84,"p1")+SUMIFS($DI$4:$DI$84,$J$4:$J$84,"140",$K$4:$K$84,"p2")+SUMIFS($DI$4:$DI$84,$J$4:$J$84,"140",$K$4:$K$84,"p3")+SUMIFS($DI$4:$DI$84,$J$4:$J$84,"140",$K$4:$K$84,"p4")+SUMIFS($DI$4:$DI$84,$J$4:$J$84,"140",$K$4:$K$84,"p5")+SUMIFS($DI$4:$DI$84,$J$4:$J$84,"150",$K$4:$K$84,"p1")+SUMIFS($DI$4:$DI$84,$J$4:$J$84,"150",$K$4:$K$84,"p2")+SUMIFS($DI$4:$DI$84,$J$4:$J$84,"150",$K$4:$K$84,"p3")+SUMIFS($DI$4:$DI$84,$J$4:$J$84,"150",$K$4:$K$84,"p4")+SUMIFS($DI$4:$DI$84,$J$4:$J$84,"150",$K$4:$K$84,"p5")+SUMIFS($DI$4:$DI$84,$J$4:$J$84,"160",$K$4:$K$84,"p1")+SUMIFS($DI$4:$DI$84,$J$4:$J$84,"160",$K$4:$K$84,"p2")+SUMIFS($DI$4:$DI$84,$J$4:$J$84,"160",$K$4:$K$84,"p3")+SUMIFS($DI$4:$DI$84,$J$4:$J$84,"160",$K$4:$K$84,"p4")+SUMIFS($DI$4:$DI$84,$J$4:$J$84,"160",$K$4:$K$84,"p5")+SUMIFS($DI$4:$DI$84,$J$4:$J$84,"190",$K$4:$K$84,"p1")+SUMIFS($DI$4:$DI$84,$J$4:$J$84,"190",$K$4:$K$84,"p2")+SUMIFS($DI$4:$DI$84,$J$4:$J$84,"190",$K$4:$K$84,"p3")+SUMIFS($DI$4:$DI$84,$J$4:$J$84,"190",$K$4:$K$84,"p4")+SUMIFS($DI$4:$DI$84,$J$4:$J$84,"190",$K$4:$K$84,"p5")+SUMIFS($DI$4:$DI$84,$J$4:$J$84,"0000",$K$4:$K$84,"p1")+SUMIFS($DI$4:$DI$84,$J$4:$J$84,"0000",$K$4:$K$84,"p2")+SUMIFS($DI$4:$DI$84,$J$4:$J$84,"0000",$K$4:$K$84,"p3")+SUMIFS($DI$4:$DI$84,$J$4:$J$84,"0000",$K$4:$K$84,"p4")+SUMIFS($DI$4:$DI$84,$J$4:$J$84,"0000",$K$4:$K$84,"p5"))/1000</f>
        <v>9.6084651978139521E-2</v>
      </c>
      <c r="AU97">
        <f>(SUMIFS($DI$4:$DI$84,$J$4:$J$84,"140",$K$4:$K$84,"p6")+SUMIFS($DI$4:$DI$84,$J$4:$J$84,"140",$K$4:$K$84,"p7")+SUMIFS($DI$4:$DI$84,$J$4:$J$84,"140",$K$4:$K$84,"p8")+SUMIFS($DI$4:$DI$84,$J$4:$J$84,"140",$K$4:$K$84,"p9")+SUMIFS($DI$4:$DI$84,$J$4:$J$84,"140",$K$4:$K$84,"p10")+SUMIFS($DI$4:$DI$84,$J$4:$J$84,"150",$K$4:$K$84,"p6")+SUMIFS($DI$4:$DI$84,$J$4:$J$84,"150",$K$4:$K$84,"p7")+SUMIFS($DI$4:$DI$84,$J$4:$J$84,"150",$K$4:$K$84,"p8")+SUMIFS($DI$4:$DI$84,$J$4:$J$84,"150",$K$4:$K$84,"p9")+SUMIFS($DI$4:$DI$84,$J$4:$J$84,"150",$K$4:$K$84,"p10")+SUMIFS($DI$4:$DI$84,$J$4:$J$84,"160",$K$4:$K$84,"p6")+SUMIFS($DI$4:$DI$84,$J$4:$J$84,"160",$K$4:$K$84,"p7")+SUMIFS($DI$4:$DI$84,$J$4:$J$84,"160",$K$4:$K$84,"p8")+SUMIFS($DI$4:$DI$84,$J$4:$J$84,"160",$K$4:$K$84,"p9")+SUMIFS($DI$4:$DI$84,$J$4:$J$84,"160",$K$4:$K$84,"p10")+SUMIFS($DI$4:$DI$84,$J$4:$J$84,"190",$K$4:$K$84,"p6")+SUMIFS($DI$4:$DI$84,$J$4:$J$84,"190",$K$4:$K$84,"p7")+SUMIFS($DI$4:$DI$84,$J$4:$J$84,"190",$K$4:$K$84,"p8")+SUMIFS($DI$4:$DI$84,$J$4:$J$84,"190",$K$4:$K$84,"p9")+SUMIFS($DI$4:$DI$84,$J$4:$J$84,"190",$K$4:$K$84,"p10")+SUMIFS($DI$4:$DI$84,$J$4:$J$84,"0000",$K$4:$K$84,"p6")+SUMIFS($DI$4:$DI$84,$J$4:$J$84,"0000",$K$4:$K$84,"p7")+SUMIFS($DI$4:$DI$84,$J$4:$J$84,"0000",$K$4:$K$84,"p8")+SUMIFS($DI$4:$DI$84,$J$4:$J$84,"0000",$K$4:$K$84,"p9")+SUMIFS($DI$4:$DI$84,$J$4:$J$84,"0000",$K$4:$K$84,"p10"))/1000</f>
        <v>0.13652306540929698</v>
      </c>
    </row>
    <row r="98" spans="1:47" x14ac:dyDescent="0.25">
      <c r="A98">
        <v>97</v>
      </c>
      <c r="B98" t="s">
        <v>7</v>
      </c>
      <c r="C98" t="s">
        <v>12</v>
      </c>
      <c r="D98">
        <v>130</v>
      </c>
      <c r="E98" t="s">
        <v>53</v>
      </c>
      <c r="F98">
        <v>5</v>
      </c>
      <c r="G98">
        <v>383</v>
      </c>
      <c r="J98" s="125" t="s">
        <v>15</v>
      </c>
      <c r="K98" s="126" t="s">
        <v>8</v>
      </c>
      <c r="L98">
        <f>(SUMIFS($AH$4:$AH$84,$J$4:$J$84,"110",$K$4:$K$84,"p1")+SUMIFS($AH$4:$AH$84,$J$4:$J$84,"110",$K$4:$K$84,"p2")+SUMIFS($AH$4:$AH$84,$J$4:$J$84,"110",$K$4:$K$84,"p3")+SUMIFS($AH$4:$AH$84,$J$4:$J$84,"110",$K$4:$K$84,"p4")+SUMIFS($AH$4:$AH$84,$J$4:$J$84,"110",$K$4:$K$84,"p5")+SUMIFS($AH$4:$AH$84,$J$4:$J$84,"120",$K$4:$K$84,"p1")+SUMIFS($AH$4:$AH$84,$J$4:$J$84,"120",$K$4:$K$84,"p2")+SUMIFS($AH$4:$AH$84,$J$4:$J$84,"120",$K$4:$K$84,"p3")+SUMIFS($AH$4:$AH$84,$J$4:$J$84,"120",$K$4:$K$84,"p4")+SUMIFS($AH$4:$AH$84,$J$4:$J$84,"120",$K$4:$K$84,"p5")+SUMIFS($AH$4:$AH$84,$J$4:$J$84,"130",$K$4:$K$84,"p1")+SUMIFS($AH$4:$AH$84,$J$4:$J$84,"130",$K$4:$K$84,"p2")+SUMIFS($AH$4:$AH$84,$J$4:$J$84,"130",$K$4:$K$84,"p3")+SUMIFS($AH$4:$AH$84,$J$4:$J$84,"130",$K$4:$K$84,"p4")+SUMIFS($AH$4:$AH$84,$J$4:$J$84,"130",$K$4:$K$84,"p5")+SUMIFS($AH$4:$AH$84,$J$4:$J$84,"5101",$K$4:$K$84,"p1")+SUMIFS($AH$4:$AH$84,$J$4:$J$84,"5101",$K$4:$K$84,"p2")+SUMIFS($AH$4:$AH$84,$J$4:$J$84,"5101",$K$4:$K$84,"p3")+SUMIFS($AH$4:$AH$84,$J$4:$J$84,"5101",$K$4:$K$84,"p4")+SUMIFS($AH$4:$AH$84,$J$4:$J$84,"5101",$K$4:$K$84,"p5")+SUMIFS($AH$4:$AH$84,$J$4:$J$84,"5102",$K$4:$K$84,"p1")+SUMIFS($AH$4:$AH$84,$J$4:$J$84,"5102",$K$4:$K$84,"p2")+SUMIFS($AH$4:$AH$84,$J$4:$J$84,"5102",$K$4:$K$84,"p3")+SUMIFS($AH$4:$AH$84,$J$4:$J$84,"5102",$K$4:$K$84,"p4")+SUMIFS($AH$4:$AH$84,$J$4:$J$84,"5102",$K$4:$K$84,"p5"))/1000</f>
        <v>5.7901054225120578</v>
      </c>
      <c r="M98">
        <f>(SUMIFS($AH$4:$AH$84,$J$4:$J$84,"110",$K$4:$K$84,"p6")+SUMIFS($AH$4:$AH$84,$J$4:$J$84,"110",$K$4:$K$84,"p7")+SUMIFS($AH$4:$AH$84,$J$4:$J$84,"110",$K$4:$K$84,"p8")+SUMIFS($AH$4:$AH$84,$J$4:$J$84,"110",$K$4:$K$84,"p9")+SUMIFS($AH$4:$AH$84,$J$4:$J$84,"110",$K$4:$K$84,"p10")+SUMIFS($AH$4:$AH$84,$J$4:$J$84,"120",$K$4:$K$84,"p6")+SUMIFS($AH$4:$AH$84,$J$4:$J$84,"120",$K$4:$K$84,"p7")+SUMIFS($AH$4:$AH$84,$J$4:$J$84,"120",$K$4:$K$84,"p8")+SUMIFS($AH$4:$AH$84,$J$4:$J$84,"120",$K$4:$K$84,"p9")+SUMIFS($AH$4:$AH$84,$J$4:$J$84,"120",$K$4:$K$84,"p10")+SUMIFS($AH$4:$AH$84,$J$4:$J$84,"130",$K$4:$K$84,"p6")+SUMIFS($AH$4:$AH$84,$J$4:$J$84,"130",$K$4:$K$84,"p7")+SUMIFS($AH$4:$AH$84,$J$4:$J$84,"130",$K$4:$K$84,"p8")+SUMIFS($AH$4:$AH$84,$J$4:$J$84,"130",$K$4:$K$84,"p9")+SUMIFS($AH$4:$AH$84,$J$4:$J$84,"130",$K$4:$K$84,"p10")+SUMIFS($AH$4:$AH$84,$J$4:$J$84,"5101",$K$4:$K$84,"p6")+SUMIFS($AH$4:$AH$84,$J$4:$J$84,"5101",$K$4:$K$84,"p7")+SUMIFS($AH$4:$AH$84,$J$4:$J$84,"5101",$K$4:$K$84,"p8")+SUMIFS($AH$4:$AH$84,$J$4:$J$84,"5101",$K$4:$K$84,"p9")+SUMIFS($AH$4:$AH$84,$J$4:$J$84,"5101",$K$4:$K$84,"p10")+SUMIFS($AH$4:$AH$84,$J$4:$J$84,"5102",$K$4:$K$84,"p6")+SUMIFS($AH$4:$AH$84,$J$4:$J$84,"5102",$K$4:$K$84,"p7")+SUMIFS($AH$4:$AH$84,$J$4:$J$84,"5102",$K$4:$K$84,"p8")+SUMIFS($AH$4:$AH$84,$J$4:$J$84,"5102",$K$4:$K$84,"p9")+SUMIFS($AH$4:$AH$84,$J$4:$J$84,"5102",$K$4:$K$84,"p10"))/1000</f>
        <v>12.216503674298442</v>
      </c>
      <c r="N98">
        <f>(SUMIFS($AH$4:$AH$84,$J$4:$J$84,"140",$K$4:$K$84,"p1")+SUMIFS($AH$4:$AH$84,$J$4:$J$84,"140",$K$4:$K$84,"p2")+SUMIFS($AH$4:$AH$84,$J$4:$J$84,"140",$K$4:$K$84,"p3")+SUMIFS($AH$4:$AH$84,$J$4:$J$84,"140",$K$4:$K$84,"p4")+SUMIFS($AH$4:$AH$84,$J$4:$J$84,"140",$K$4:$K$84,"p5")+SUMIFS($AH$4:$AH$84,$J$4:$J$84,"150",$K$4:$K$84,"p1")+SUMIFS($AH$4:$AH$84,$J$4:$J$84,"150",$K$4:$K$84,"p2")+SUMIFS($AH$4:$AH$84,$J$4:$J$84,"150",$K$4:$K$84,"p3")+SUMIFS($AH$4:$AH$84,$J$4:$J$84,"150",$K$4:$K$84,"p4")+SUMIFS($AH$4:$AH$84,$J$4:$J$84,"150",$K$4:$K$84,"p5")+SUMIFS($AH$4:$AH$84,$J$4:$J$84,"160",$K$4:$K$84,"p1")+SUMIFS($AH$4:$AH$84,$J$4:$J$84,"160",$K$4:$K$84,"p2")+SUMIFS($AH$4:$AH$84,$J$4:$J$84,"160",$K$4:$K$84,"p3")+SUMIFS($AH$4:$AH$84,$J$4:$J$84,"160",$K$4:$K$84,"p4")+SUMIFS($AH$4:$AH$84,$J$4:$J$84,"160",$K$4:$K$84,"p5")+SUMIFS($AH$4:$AH$84,$J$4:$J$84,"190",$K$4:$K$84,"p1")+SUMIFS($AH$4:$AH$84,$J$4:$J$84,"190",$K$4:$K$84,"p2")+SUMIFS($AH$4:$AH$84,$J$4:$J$84,"190",$K$4:$K$84,"p3")+SUMIFS($AH$4:$AH$84,$J$4:$J$84,"190",$K$4:$K$84,"p4")+SUMIFS($AH$4:$AH$84,$J$4:$J$84,"190",$K$4:$K$84,"p5")+SUMIFS($AH$4:$AH$84,$J$4:$J$84,"0000",$K$4:$K$84,"p1")+SUMIFS($AH$4:$AH$84,$J$4:$J$84,"0000",$K$4:$K$84,"p2")+SUMIFS($AH$4:$AH$84,$J$4:$J$84,"0000",$K$4:$K$84,"p3")+SUMIFS($AH$4:$AH$84,$J$4:$J$84,"0000",$K$4:$K$84,"p4")+SUMIFS($AH$4:$AH$84,$J$4:$J$84,"0000",$K$4:$K$84,"p5"))/1000</f>
        <v>3.4190499764773827</v>
      </c>
      <c r="O98">
        <f>(SUMIFS($AH$4:$AH$84,$J$4:$J$84,"140",$K$4:$K$84,"p6")+SUMIFS($AH$4:$AH$84,$J$4:$J$84,"140",$K$4:$K$84,"p7")+SUMIFS($AH$4:$AH$84,$J$4:$J$84,"140",$K$4:$K$84,"p8")+SUMIFS($AH$4:$AH$84,$J$4:$J$84,"140",$K$4:$K$84,"p9")+SUMIFS($AH$4:$AH$84,$J$4:$J$84,"140",$K$4:$K$84,"p10")+SUMIFS($AH$4:$AH$84,$J$4:$J$84,"150",$K$4:$K$84,"p6")+SUMIFS($AH$4:$AH$84,$J$4:$J$84,"150",$K$4:$K$84,"p7")+SUMIFS($AH$4:$AH$84,$J$4:$J$84,"150",$K$4:$K$84,"p8")+SUMIFS($AH$4:$AH$84,$J$4:$J$84,"150",$K$4:$K$84,"p9")+SUMIFS($AH$4:$AH$84,$J$4:$J$84,"150",$K$4:$K$84,"p10")+SUMIFS($AH$4:$AH$84,$J$4:$J$84,"160",$K$4:$K$84,"p6")+SUMIFS($AH$4:$AH$84,$J$4:$J$84,"160",$K$4:$K$84,"p7")+SUMIFS($AH$4:$AH$84,$J$4:$J$84,"160",$K$4:$K$84,"p8")+SUMIFS($AH$4:$AH$84,$J$4:$J$84,"160",$K$4:$K$84,"p9")+SUMIFS($AH$4:$AH$84,$J$4:$J$84,"160",$K$4:$K$84,"p10")+SUMIFS($AH$4:$AH$84,$J$4:$J$84,"190",$K$4:$K$84,"p6")+SUMIFS($AH$4:$AH$84,$J$4:$J$84,"190",$K$4:$K$84,"p7")+SUMIFS($AH$4:$AH$84,$J$4:$J$84,"190",$K$4:$K$84,"p8")+SUMIFS($AH$4:$AH$84,$J$4:$J$84,"190",$K$4:$K$84,"p9")+SUMIFS($AH$4:$AH$84,$J$4:$J$84,"190",$K$4:$K$84,"p10")+SUMIFS($AH$4:$AH$84,$J$4:$J$84,"0000",$K$4:$K$84,"p6")+SUMIFS($AH$4:$AH$84,$J$4:$J$84,"0000",$K$4:$K$84,"p7")+SUMIFS($AH$4:$AH$84,$J$4:$J$84,"0000",$K$4:$K$84,"p8")+SUMIFS($AH$4:$AH$84,$J$4:$J$84,"0000",$K$4:$K$84,"p9")+SUMIFS($AH$4:$AH$84,$J$4:$J$84,"0000",$K$4:$K$84,"p10"))/1000</f>
        <v>6.8797406870723314</v>
      </c>
      <c r="P98">
        <f>(SUMIFS($AR$4:$AR$84,$J$4:$J$84,"110",$K$4:$K$84,"p1")+SUMIFS($AR$4:$AR$84,$J$4:$J$84,"110",$K$4:$K$84,"p2")+SUMIFS($AR$4:$AR$84,$J$4:$J$84,"110",$K$4:$K$84,"p3")+SUMIFS($AR$4:$AR$84,$J$4:$J$84,"110",$K$4:$K$84,"p4")+SUMIFS($AR$4:$AR$84,$J$4:$J$84,"110",$K$4:$K$84,"p5")+SUMIFS($AR$4:$AR$84,$J$4:$J$84,"120",$K$4:$K$84,"p1")+SUMIFS($AR$4:$AR$84,$J$4:$J$84,"120",$K$4:$K$84,"p2")+SUMIFS($AR$4:$AR$84,$J$4:$J$84,"120",$K$4:$K$84,"p3")+SUMIFS($AR$4:$AR$84,$J$4:$J$84,"120",$K$4:$K$84,"p4")+SUMIFS($AR$4:$AR$84,$J$4:$J$84,"120",$K$4:$K$84,"p5")+SUMIFS($AR$4:$AR$84,$J$4:$J$84,"130",$K$4:$K$84,"p1")+SUMIFS($AR$4:$AR$84,$J$4:$J$84,"130",$K$4:$K$84,"p2")+SUMIFS($AR$4:$AR$84,$J$4:$J$84,"130",$K$4:$K$84,"p3")+SUMIFS($AR$4:$AR$84,$J$4:$J$84,"130",$K$4:$K$84,"p4")+SUMIFS($AR$4:$AR$84,$J$4:$J$84,"130",$K$4:$K$84,"p5")+SUMIFS($AR$4:$AR$84,$J$4:$J$84,"5101",$K$4:$K$84,"p1")+SUMIFS($AR$4:$AR$84,$J$4:$J$84,"5101",$K$4:$K$84,"p2")+SUMIFS($AR$4:$AR$84,$J$4:$J$84,"5101",$K$4:$K$84,"p3")+SUMIFS($AR$4:$AR$84,$J$4:$J$84,"5101",$K$4:$K$84,"p4")+SUMIFS($AR$4:$AR$84,$J$4:$J$84,"5101",$K$4:$K$84,"p5")+SUMIFS($AR$4:$AR$84,$J$4:$J$84,"5102",$K$4:$K$84,"p1")+SUMIFS($AR$4:$AR$84,$J$4:$J$84,"5102",$K$4:$K$84,"p2")+SUMIFS($AR$4:$AR$84,$J$4:$J$84,"5102",$K$4:$K$84,"p3")+SUMIFS($AR$4:$AR$84,$J$4:$J$84,"5102",$K$4:$K$84,"p4")+SUMIFS($AR$4:$AR$84,$J$4:$J$84,"5102",$K$4:$K$84,"p5"))/1000</f>
        <v>5.7901054225120578</v>
      </c>
      <c r="Q98">
        <f>(SUMIFS($AR$4:$AR$84,$J$4:$J$84,"110",$K$4:$K$84,"p6")+SUMIFS($AR$4:$AR$84,$J$4:$J$84,"110",$K$4:$K$84,"p7")+SUMIFS($AR$4:$AR$84,$J$4:$J$84,"110",$K$4:$K$84,"p8")+SUMIFS($AR$4:$AR$84,$J$4:$J$84,"110",$K$4:$K$84,"p9")+SUMIFS($AR$4:$AR$84,$J$4:$J$84,"110",$K$4:$K$84,"p10")+SUMIFS($AR$4:$AR$84,$J$4:$J$84,"120",$K$4:$K$84,"p6")+SUMIFS($AR$4:$AR$84,$J$4:$J$84,"120",$K$4:$K$84,"p7")+SUMIFS($AR$4:$AR$84,$J$4:$J$84,"120",$K$4:$K$84,"p8")+SUMIFS($AR$4:$AR$84,$J$4:$J$84,"120",$K$4:$K$84,"p9")+SUMIFS($AR$4:$AR$84,$J$4:$J$84,"120",$K$4:$K$84,"p10")+SUMIFS($AR$4:$AR$84,$J$4:$J$84,"130",$K$4:$K$84,"p6")+SUMIFS($AR$4:$AR$84,$J$4:$J$84,"130",$K$4:$K$84,"p7")+SUMIFS($AR$4:$AR$84,$J$4:$J$84,"130",$K$4:$K$84,"p8")+SUMIFS($AR$4:$AR$84,$J$4:$J$84,"130",$K$4:$K$84,"p9")+SUMIFS($AR$4:$AR$84,$J$4:$J$84,"130",$K$4:$K$84,"p10")+SUMIFS($AR$4:$AR$84,$J$4:$J$84,"5101",$K$4:$K$84,"p6")+SUMIFS($AR$4:$AR$84,$J$4:$J$84,"5101",$K$4:$K$84,"p7")+SUMIFS($AR$4:$AR$84,$J$4:$J$84,"5101",$K$4:$K$84,"p8")+SUMIFS($AR$4:$AR$84,$J$4:$J$84,"5101",$K$4:$K$84,"p9")+SUMIFS($AR$4:$AR$84,$J$4:$J$84,"5101",$K$4:$K$84,"p10")+SUMIFS($AR$4:$AR$84,$J$4:$J$84,"5102",$K$4:$K$84,"p6")+SUMIFS($AR$4:$AR$84,$J$4:$J$84,"5102",$K$4:$K$84,"p7")+SUMIFS($AR$4:$AR$84,$J$4:$J$84,"5102",$K$4:$K$84,"p8")+SUMIFS($AR$4:$AR$84,$J$4:$J$84,"5102",$K$4:$K$84,"p9")+SUMIFS($AR$4:$AR$84,$J$4:$J$84,"5102",$K$4:$K$84,"p10"))/1000</f>
        <v>12.216503674298442</v>
      </c>
      <c r="R98">
        <f>(SUMIFS($AR$4:$AR$84,$J$4:$J$84,"140",$K$4:$K$84,"p1")+SUMIFS($AR$4:$AR$84,$J$4:$J$84,"140",$K$4:$K$84,"p2")+SUMIFS($AR$4:$AR$84,$J$4:$J$84,"140",$K$4:$K$84,"p3")+SUMIFS($AR$4:$AR$84,$J$4:$J$84,"140",$K$4:$K$84,"p4")+SUMIFS($AR$4:$AR$84,$J$4:$J$84,"140",$K$4:$K$84,"p5")+SUMIFS($AR$4:$AR$84,$J$4:$J$84,"150",$K$4:$K$84,"p1")+SUMIFS($AR$4:$AR$84,$J$4:$J$84,"150",$K$4:$K$84,"p2")+SUMIFS($AR$4:$AR$84,$J$4:$J$84,"150",$K$4:$K$84,"p3")+SUMIFS($AR$4:$AR$84,$J$4:$J$84,"150",$K$4:$K$84,"p4")+SUMIFS($AR$4:$AR$84,$J$4:$J$84,"150",$K$4:$K$84,"p5")+SUMIFS($AR$4:$AR$84,$J$4:$J$84,"160",$K$4:$K$84,"p1")+SUMIFS($AR$4:$AR$84,$J$4:$J$84,"160",$K$4:$K$84,"p2")+SUMIFS($AR$4:$AR$84,$J$4:$J$84,"160",$K$4:$K$84,"p3")+SUMIFS($AR$4:$AR$84,$J$4:$J$84,"160",$K$4:$K$84,"p4")+SUMIFS($AR$4:$AR$84,$J$4:$J$84,"160",$K$4:$K$84,"p5")+SUMIFS($AR$4:$AR$84,$J$4:$J$84,"190",$K$4:$K$84,"p1")+SUMIFS($AR$4:$AR$84,$J$4:$J$84,"190",$K$4:$K$84,"p2")+SUMIFS($AR$4:$AR$84,$J$4:$J$84,"190",$K$4:$K$84,"p3")+SUMIFS($AR$4:$AR$84,$J$4:$J$84,"190",$K$4:$K$84,"p4")+SUMIFS($AR$4:$AR$84,$J$4:$J$84,"190",$K$4:$K$84,"p5")+SUMIFS($AR$4:$AR$84,$J$4:$J$84,"0000",$K$4:$K$84,"p1")+SUMIFS($AR$4:$AR$84,$J$4:$J$84,"0000",$K$4:$K$84,"p2")+SUMIFS($AR$4:$AR$84,$J$4:$J$84,"0000",$K$4:$K$84,"p3")+SUMIFS($AR$4:$AR$84,$J$4:$J$84,"0000",$K$4:$K$84,"p4")+SUMIFS($AR$4:$AR$84,$J$4:$J$84,"0000",$K$4:$K$84,"p5"))/1000</f>
        <v>3.4190499764773827</v>
      </c>
      <c r="S98">
        <f>(SUMIFS($AR$4:$AR$84,$J$4:$J$84,"140",$K$4:$K$84,"p6")+SUMIFS($AR$4:$AR$84,$J$4:$J$84,"140",$K$4:$K$84,"p7")+SUMIFS($AR$4:$AR$84,$J$4:$J$84,"140",$K$4:$K$84,"p8")+SUMIFS($AR$4:$AR$84,$J$4:$J$84,"140",$K$4:$K$84,"p9")+SUMIFS($AR$4:$AR$84,$J$4:$J$84,"140",$K$4:$K$84,"p10")+SUMIFS($AR$4:$AR$84,$J$4:$J$84,"150",$K$4:$K$84,"p6")+SUMIFS($AR$4:$AR$84,$J$4:$J$84,"150",$K$4:$K$84,"p7")+SUMIFS($AR$4:$AR$84,$J$4:$J$84,"150",$K$4:$K$84,"p8")+SUMIFS($AR$4:$AR$84,$J$4:$J$84,"150",$K$4:$K$84,"p9")+SUMIFS($AR$4:$AR$84,$J$4:$J$84,"150",$K$4:$K$84,"p10")+SUMIFS($AR$4:$AR$84,$J$4:$J$84,"160",$K$4:$K$84,"p6")+SUMIFS($AR$4:$AR$84,$J$4:$J$84,"160",$K$4:$K$84,"p7")+SUMIFS($AR$4:$AR$84,$J$4:$J$84,"160",$K$4:$K$84,"p8")+SUMIFS($AR$4:$AR$84,$J$4:$J$84,"160",$K$4:$K$84,"p9")+SUMIFS($AR$4:$AR$84,$J$4:$J$84,"160",$K$4:$K$84,"p10")+SUMIFS($AR$4:$AR$84,$J$4:$J$84,"190",$K$4:$K$84,"p6")+SUMIFS($AR$4:$AR$84,$J$4:$J$84,"190",$K$4:$K$84,"p7")+SUMIFS($AR$4:$AR$84,$J$4:$J$84,"190",$K$4:$K$84,"p8")+SUMIFS($AR$4:$AR$84,$J$4:$J$84,"190",$K$4:$K$84,"p9")+SUMIFS($AR$4:$AR$84,$J$4:$J$84,"190",$K$4:$K$84,"p10")+SUMIFS($AR$4:$AR$84,$J$4:$J$84,"0000",$K$4:$K$84,"p6")+SUMIFS($AR$4:$AR$84,$J$4:$J$84,"0000",$K$4:$K$84,"p7")+SUMIFS($AR$4:$AR$84,$J$4:$J$84,"0000",$K$4:$K$84,"p8")+SUMIFS($AR$4:$AR$84,$J$4:$J$84,"0000",$K$4:$K$84,"p9")+SUMIFS($AR$4:$AR$84,$J$4:$J$84,"0000",$K$4:$K$84,"p10"))/1000</f>
        <v>6.8862460871404272</v>
      </c>
      <c r="T98">
        <f>(SUMIFS($BB$4:$BB$84,$J$4:$J$84,"110",$K$4:$K$84,"p1")+SUMIFS($BB$4:$BB$84,$J$4:$J$84,"110",$K$4:$K$84,"p2")+SUMIFS($BB$4:$BB$84,$J$4:$J$84,"110",$K$4:$K$84,"p3")+SUMIFS($BB$4:$BB$84,$J$4:$J$84,"110",$K$4:$K$84,"p4")+SUMIFS($BB$4:$BB$84,$J$4:$J$84,"110",$K$4:$K$84,"p5")+SUMIFS($BB$4:$BB$84,$J$4:$J$84,"120",$K$4:$K$84,"p1")+SUMIFS($BB$4:$BB$84,$J$4:$J$84,"120",$K$4:$K$84,"p2")+SUMIFS($BB$4:$BB$84,$J$4:$J$84,"120",$K$4:$K$84,"p3")+SUMIFS($BB$4:$BB$84,$J$4:$J$84,"120",$K$4:$K$84,"p4")+SUMIFS($BB$4:$BB$84,$J$4:$J$84,"120",$K$4:$K$84,"p5")+SUMIFS($BB$4:$BB$84,$J$4:$J$84,"130",$K$4:$K$84,"p1")+SUMIFS($BB$4:$BB$84,$J$4:$J$84,"130",$K$4:$K$84,"p2")+SUMIFS($BB$4:$BB$84,$J$4:$J$84,"130",$K$4:$K$84,"p3")+SUMIFS($BB$4:$BB$84,$J$4:$J$84,"130",$K$4:$K$84,"p4")+SUMIFS($BB$4:$BB$84,$J$4:$J$84,"130",$K$4:$K$84,"p5")+SUMIFS($BB$4:$BB$84,$J$4:$J$84,"5101",$K$4:$K$84,"p1")+SUMIFS($BB$4:$BB$84,$J$4:$J$84,"5101",$K$4:$K$84,"p2")+SUMIFS($BB$4:$BB$84,$J$4:$J$84,"5101",$K$4:$K$84,"p3")+SUMIFS($BB$4:$BB$84,$J$4:$J$84,"5101",$K$4:$K$84,"p4")+SUMIFS($BB$4:$BB$84,$J$4:$J$84,"5101",$K$4:$K$84,"p5")+SUMIFS($BB$4:$BB$84,$J$4:$J$84,"5102",$K$4:$K$84,"p1")+SUMIFS($BB$4:$BB$84,$J$4:$J$84,"5102",$K$4:$K$84,"p2")+SUMIFS($BB$4:$BB$84,$J$4:$J$84,"5102",$K$4:$K$84,"p3")+SUMIFS($BB$4:$BB$84,$J$4:$J$84,"5102",$K$4:$K$84,"p4")+SUMIFS($BB$4:$BB$84,$J$4:$J$84,"5102",$K$4:$K$84,"p5"))/1000</f>
        <v>5.7901054225120578</v>
      </c>
      <c r="U98">
        <f>(SUMIFS($BB$4:$BB$84,$J$4:$J$84,"110",$K$4:$K$84,"p6")+SUMIFS($BB$4:$BB$84,$J$4:$J$84,"110",$K$4:$K$84,"p7")+SUMIFS($BB$4:$BB$84,$J$4:$J$84,"110",$K$4:$K$84,"p8")+SUMIFS($BB$4:$BB$84,$J$4:$J$84,"110",$K$4:$K$84,"p9")+SUMIFS($BB$4:$BB$84,$J$4:$J$84,"110",$K$4:$K$84,"p10")+SUMIFS($BB$4:$BB$84,$J$4:$J$84,"120",$K$4:$K$84,"p6")+SUMIFS($BB$4:$BB$84,$J$4:$J$84,"120",$K$4:$K$84,"p7")+SUMIFS($BB$4:$BB$84,$J$4:$J$84,"120",$K$4:$K$84,"p8")+SUMIFS($BB$4:$BB$84,$J$4:$J$84,"120",$K$4:$K$84,"p9")+SUMIFS($BB$4:$BB$84,$J$4:$J$84,"120",$K$4:$K$84,"p10")+SUMIFS($BB$4:$BB$84,$J$4:$J$84,"130",$K$4:$K$84,"p6")+SUMIFS($BB$4:$BB$84,$J$4:$J$84,"130",$K$4:$K$84,"p7")+SUMIFS($BB$4:$BB$84,$J$4:$J$84,"130",$K$4:$K$84,"p8")+SUMIFS($BB$4:$BB$84,$J$4:$J$84,"130",$K$4:$K$84,"p9")+SUMIFS($BB$4:$BB$84,$J$4:$J$84,"130",$K$4:$K$84,"p10")+SUMIFS($BB$4:$BB$84,$J$4:$J$84,"5101",$K$4:$K$84,"p6")+SUMIFS($BB$4:$BB$84,$J$4:$J$84,"5101",$K$4:$K$84,"p7")+SUMIFS($BB$4:$BB$84,$J$4:$J$84,"5101",$K$4:$K$84,"p8")+SUMIFS($BB$4:$BB$84,$J$4:$J$84,"5101",$K$4:$K$84,"p9")+SUMIFS($BB$4:$BB$84,$J$4:$J$84,"5101",$K$4:$K$84,"p10")+SUMIFS($BB$4:$BB$84,$J$4:$J$84,"5102",$K$4:$K$84,"p6")+SUMIFS($BB$4:$BB$84,$J$4:$J$84,"5102",$K$4:$K$84,"p7")+SUMIFS($BB$4:$BB$84,$J$4:$J$84,"5102",$K$4:$K$84,"p8")+SUMIFS($BB$4:$BB$84,$J$4:$J$84,"5102",$K$4:$K$84,"p9")+SUMIFS($BB$4:$BB$84,$J$4:$J$84,"5102",$K$4:$K$84,"p10"))/1000</f>
        <v>12.216503674298442</v>
      </c>
      <c r="V98">
        <f>(SUMIFS($BB$4:$BB$84,$J$4:$J$84,"140",$K$4:$K$84,"p1")+SUMIFS($BB$4:$BB$84,$J$4:$J$84,"140",$K$4:$K$84,"p2")+SUMIFS($BB$4:$BB$84,$J$4:$J$84,"140",$K$4:$K$84,"p3")+SUMIFS($BB$4:$BB$84,$J$4:$J$84,"140",$K$4:$K$84,"p4")+SUMIFS($BB$4:$BB$84,$J$4:$J$84,"140",$K$4:$K$84,"p5")+SUMIFS($BB$4:$BB$84,$J$4:$J$84,"150",$K$4:$K$84,"p1")+SUMIFS($BB$4:$BB$84,$J$4:$J$84,"150",$K$4:$K$84,"p2")+SUMIFS($BB$4:$BB$84,$J$4:$J$84,"150",$K$4:$K$84,"p3")+SUMIFS($BB$4:$BB$84,$J$4:$J$84,"150",$K$4:$K$84,"p4")+SUMIFS($BB$4:$BB$84,$J$4:$J$84,"150",$K$4:$K$84,"p5")+SUMIFS($BB$4:$BB$84,$J$4:$J$84,"160",$K$4:$K$84,"p1")+SUMIFS($BB$4:$BB$84,$J$4:$J$84,"160",$K$4:$K$84,"p2")+SUMIFS($BB$4:$BB$84,$J$4:$J$84,"160",$K$4:$K$84,"p3")+SUMIFS($BB$4:$BB$84,$J$4:$J$84,"160",$K$4:$K$84,"p4")+SUMIFS($BB$4:$BB$84,$J$4:$J$84,"160",$K$4:$K$84,"p5")+SUMIFS($BB$4:$BB$84,$J$4:$J$84,"190",$K$4:$K$84,"p1")+SUMIFS($BB$4:$BB$84,$J$4:$J$84,"190",$K$4:$K$84,"p2")+SUMIFS($BB$4:$BB$84,$J$4:$J$84,"190",$K$4:$K$84,"p3")+SUMIFS($BB$4:$BB$84,$J$4:$J$84,"190",$K$4:$K$84,"p4")+SUMIFS($BB$4:$BB$84,$J$4:$J$84,"190",$K$4:$K$84,"p5")+SUMIFS($BB$4:$BB$84,$J$4:$J$84,"0000",$K$4:$K$84,"p1")+SUMIFS($BB$4:$BB$84,$J$4:$J$84,"0000",$K$4:$K$84,"p2")+SUMIFS($BB$4:$BB$84,$J$4:$J$84,"0000",$K$4:$K$84,"p3")+SUMIFS($BB$4:$BB$84,$J$4:$J$84,"0000",$K$4:$K$84,"p4")+SUMIFS($BB$4:$BB$84,$J$4:$J$84,"0000",$K$4:$K$84,"p5"))/1000</f>
        <v>3.4190499764773827</v>
      </c>
      <c r="W98">
        <f>(SUMIFS($BB$4:$BB$84,$J$4:$J$84,"140",$K$4:$K$84,"p6")+SUMIFS($BB$4:$BB$84,$J$4:$J$84,"140",$K$4:$K$84,"p7")+SUMIFS($BB$4:$BB$84,$J$4:$J$84,"140",$K$4:$K$84,"p8")+SUMIFS($BB$4:$BB$84,$J$4:$J$84,"140",$K$4:$K$84,"p9")+SUMIFS($BB$4:$BB$84,$J$4:$J$84,"140",$K$4:$K$84,"p10")+SUMIFS($BB$4:$BB$84,$J$4:$J$84,"150",$K$4:$K$84,"p6")+SUMIFS($BB$4:$BB$84,$J$4:$J$84,"150",$K$4:$K$84,"p7")+SUMIFS($BB$4:$BB$84,$J$4:$J$84,"150",$K$4:$K$84,"p8")+SUMIFS($BB$4:$BB$84,$J$4:$J$84,"150",$K$4:$K$84,"p9")+SUMIFS($BB$4:$BB$84,$J$4:$J$84,"150",$K$4:$K$84,"p10")+SUMIFS($BB$4:$BB$84,$J$4:$J$84,"160",$K$4:$K$84,"p6")+SUMIFS($BB$4:$BB$84,$J$4:$J$84,"160",$K$4:$K$84,"p7")+SUMIFS($BB$4:$BB$84,$J$4:$J$84,"160",$K$4:$K$84,"p8")+SUMIFS($BB$4:$BB$84,$J$4:$J$84,"160",$K$4:$K$84,"p9")+SUMIFS($BB$4:$BB$84,$J$4:$J$84,"160",$K$4:$K$84,"p10")+SUMIFS($BB$4:$BB$84,$J$4:$J$84,"190",$K$4:$K$84,"p6")+SUMIFS($BB$4:$BB$84,$J$4:$J$84,"190",$K$4:$K$84,"p7")+SUMIFS($BB$4:$BB$84,$J$4:$J$84,"190",$K$4:$K$84,"p8")+SUMIFS($BB$4:$BB$84,$J$4:$J$84,"190",$K$4:$K$84,"p9")+SUMIFS($BB$4:$BB$84,$J$4:$J$84,"190",$K$4:$K$84,"p10")+SUMIFS($BB$4:$BB$84,$J$4:$J$84,"0000",$K$4:$K$84,"p6")+SUMIFS($BB$4:$BB$84,$J$4:$J$84,"0000",$K$4:$K$84,"p7")+SUMIFS($BB$4:$BB$84,$J$4:$J$84,"0000",$K$4:$K$84,"p8")+SUMIFS($BB$4:$BB$84,$J$4:$J$84,"0000",$K$4:$K$84,"p9")+SUMIFS($BB$4:$BB$84,$J$4:$J$84,"0000",$K$4:$K$84,"p10"))/1000</f>
        <v>6.8877678979529229</v>
      </c>
      <c r="X98">
        <f>(SUMIFS($BL$4:$BL$84,$J$4:$J$84,"110",$K$4:$K$84,"p1")+SUMIFS($BL$4:$BL$84,$J$4:$J$84,"110",$K$4:$K$84,"p2")+SUMIFS($BL$4:$BL$84,$J$4:$J$84,"110",$K$4:$K$84,"p3")+SUMIFS($BL$4:$BL$84,$J$4:$J$84,"110",$K$4:$K$84,"p4")+SUMIFS($BL$4:$BL$84,$J$4:$J$84,"110",$K$4:$K$84,"p5")+SUMIFS($BL$4:$BL$84,$J$4:$J$84,"120",$K$4:$K$84,"p1")+SUMIFS($BL$4:$BL$84,$J$4:$J$84,"120",$K$4:$K$84,"p2")+SUMIFS($BL$4:$BL$84,$J$4:$J$84,"120",$K$4:$K$84,"p3")+SUMIFS($BL$4:$BL$84,$J$4:$J$84,"120",$K$4:$K$84,"p4")+SUMIFS($BL$4:$BL$84,$J$4:$J$84,"120",$K$4:$K$84,"p5")+SUMIFS($BL$4:$BL$84,$J$4:$J$84,"130",$K$4:$K$84,"p1")+SUMIFS($BL$4:$BL$84,$J$4:$J$84,"130",$K$4:$K$84,"p2")+SUMIFS($BL$4:$BL$84,$J$4:$J$84,"130",$K$4:$K$84,"p3")+SUMIFS($BL$4:$BL$84,$J$4:$J$84,"130",$K$4:$K$84,"p4")+SUMIFS($BL$4:$BL$84,$J$4:$J$84,"130",$K$4:$K$84,"p5")+SUMIFS($BL$4:$BL$84,$J$4:$J$84,"5101",$K$4:$K$84,"p1")+SUMIFS($BL$4:$BL$84,$J$4:$J$84,"5101",$K$4:$K$84,"p2")+SUMIFS($BL$4:$BL$84,$J$4:$J$84,"5101",$K$4:$K$84,"p3")+SUMIFS($BL$4:$BL$84,$J$4:$J$84,"5101",$K$4:$K$84,"p4")+SUMIFS($BL$4:$BL$84,$J$4:$J$84,"5101",$K$4:$K$84,"p5")+SUMIFS($BL$4:$BL$84,$J$4:$J$84,"5102",$K$4:$K$84,"p1")+SUMIFS($BL$4:$BL$84,$J$4:$J$84,"5102",$K$4:$K$84,"p2")+SUMIFS($BL$4:$BL$84,$J$4:$J$84,"5102",$K$4:$K$84,"p3")+SUMIFS($BL$4:$BL$84,$J$4:$J$84,"5102",$K$4:$K$84,"p4")+SUMIFS($BL$4:$BL$84,$J$4:$J$84,"5102",$K$4:$K$84,"p5"))/1000</f>
        <v>2.3003235101739521</v>
      </c>
      <c r="Y98">
        <f>(SUMIFS($BL$4:$BL$84,$J$4:$J$84,"110",$K$4:$K$84,"p6")+SUMIFS($BL$4:$BL$84,$J$4:$J$84,"110",$K$4:$K$84,"p7")+SUMIFS($BL$4:$BL$84,$J$4:$J$84,"110",$K$4:$K$84,"p8")+SUMIFS($BL$4:$BL$84,$J$4:$J$84,"110",$K$4:$K$84,"p9")+SUMIFS($BL$4:$BL$84,$J$4:$J$84,"110",$K$4:$K$84,"p10")+SUMIFS($BL$4:$BL$84,$J$4:$J$84,"120",$K$4:$K$84,"p6")+SUMIFS($BL$4:$BL$84,$J$4:$J$84,"120",$K$4:$K$84,"p7")+SUMIFS($BL$4:$BL$84,$J$4:$J$84,"120",$K$4:$K$84,"p8")+SUMIFS($BL$4:$BL$84,$J$4:$J$84,"120",$K$4:$K$84,"p9")+SUMIFS($BL$4:$BL$84,$J$4:$J$84,"120",$K$4:$K$84,"p10")+SUMIFS($BL$4:$BL$84,$J$4:$J$84,"130",$K$4:$K$84,"p6")+SUMIFS($BL$4:$BL$84,$J$4:$J$84,"130",$K$4:$K$84,"p7")+SUMIFS($BL$4:$BL$84,$J$4:$J$84,"130",$K$4:$K$84,"p8")+SUMIFS($BL$4:$BL$84,$J$4:$J$84,"130",$K$4:$K$84,"p9")+SUMIFS($BL$4:$BL$84,$J$4:$J$84,"130",$K$4:$K$84,"p10")+SUMIFS($BL$4:$BL$84,$J$4:$J$84,"5101",$K$4:$K$84,"p6")+SUMIFS($BL$4:$BL$84,$J$4:$J$84,"5101",$K$4:$K$84,"p7")+SUMIFS($BL$4:$BL$84,$J$4:$J$84,"5101",$K$4:$K$84,"p8")+SUMIFS($BL$4:$BL$84,$J$4:$J$84,"5101",$K$4:$K$84,"p9")+SUMIFS($BL$4:$BL$84,$J$4:$J$84,"5101",$K$4:$K$84,"p10")+SUMIFS($BL$4:$BL$84,$J$4:$J$84,"5102",$K$4:$K$84,"p6")+SUMIFS($BL$4:$BL$84,$J$4:$J$84,"5102",$K$4:$K$84,"p7")+SUMIFS($BL$4:$BL$84,$J$4:$J$84,"5102",$K$4:$K$84,"p8")+SUMIFS($BL$4:$BL$84,$J$4:$J$84,"5102",$K$4:$K$84,"p9")+SUMIFS($BL$4:$BL$84,$J$4:$J$84,"5102",$K$4:$K$84,"p10"))/1000</f>
        <v>7.0027670026483539</v>
      </c>
      <c r="Z98">
        <f>(SUMIFS($BL$4:$BL$84,$J$4:$J$84,"140",$K$4:$K$84,"p1")+SUMIFS($BL$4:$BL$84,$J$4:$J$84,"140",$K$4:$K$84,"p2")+SUMIFS($BL$4:$BL$84,$J$4:$J$84,"140",$K$4:$K$84,"p3")+SUMIFS($BL$4:$BL$84,$J$4:$J$84,"140",$K$4:$K$84,"p4")+SUMIFS($BL$4:$BL$84,$J$4:$J$84,"140",$K$4:$K$84,"p5")+SUMIFS($BL$4:$BL$84,$J$4:$J$84,"150",$K$4:$K$84,"p1")+SUMIFS($BL$4:$BL$84,$J$4:$J$84,"150",$K$4:$K$84,"p2")+SUMIFS($BL$4:$BL$84,$J$4:$J$84,"150",$K$4:$K$84,"p3")+SUMIFS($BL$4:$BL$84,$J$4:$J$84,"150",$K$4:$K$84,"p4")+SUMIFS($BL$4:$BL$84,$J$4:$J$84,"150",$K$4:$K$84,"p5")+SUMIFS($BL$4:$BL$84,$J$4:$J$84,"160",$K$4:$K$84,"p1")+SUMIFS($BL$4:$BL$84,$J$4:$J$84,"160",$K$4:$K$84,"p2")+SUMIFS($BL$4:$BL$84,$J$4:$J$84,"160",$K$4:$K$84,"p3")+SUMIFS($BL$4:$BL$84,$J$4:$J$84,"160",$K$4:$K$84,"p4")+SUMIFS($BL$4:$BL$84,$J$4:$J$84,"160",$K$4:$K$84,"p5")+SUMIFS($BL$4:$BL$84,$J$4:$J$84,"190",$K$4:$K$84,"p1")+SUMIFS($BL$4:$BL$84,$J$4:$J$84,"190",$K$4:$K$84,"p2")+SUMIFS($BL$4:$BL$84,$J$4:$J$84,"190",$K$4:$K$84,"p3")+SUMIFS($BL$4:$BL$84,$J$4:$J$84,"190",$K$4:$K$84,"p4")+SUMIFS($BL$4:$BL$84,$J$4:$J$84,"190",$K$4:$K$84,"p5")+SUMIFS($BL$4:$BL$84,$J$4:$J$84,"0000",$K$4:$K$84,"p1")+SUMIFS($BL$4:$BL$84,$J$4:$J$84,"0000",$K$4:$K$84,"p2")+SUMIFS($BL$4:$BL$84,$J$4:$J$84,"0000",$K$4:$K$84,"p3")+SUMIFS($BL$4:$BL$84,$J$4:$J$84,"0000",$K$4:$K$84,"p4")+SUMIFS($BL$4:$BL$84,$J$4:$J$84,"0000",$K$4:$K$84,"p5"))/1000</f>
        <v>1.6676270312834622</v>
      </c>
      <c r="AA98">
        <f>(SUMIFS($BL$4:$BL$84,$J$4:$J$84,"140",$K$4:$K$84,"p6")+SUMIFS($BL$4:$BL$84,$J$4:$J$84,"140",$K$4:$K$84,"p7")+SUMIFS($BL$4:$BL$84,$J$4:$J$84,"140",$K$4:$K$84,"p8")+SUMIFS($BL$4:$BL$84,$J$4:$J$84,"140",$K$4:$K$84,"p9")+SUMIFS($BL$4:$BL$84,$J$4:$J$84,"140",$K$4:$K$84,"p10")+SUMIFS($BL$4:$BL$84,$J$4:$J$84,"150",$K$4:$K$84,"p6")+SUMIFS($BL$4:$BL$84,$J$4:$J$84,"150",$K$4:$K$84,"p7")+SUMIFS($BL$4:$BL$84,$J$4:$J$84,"150",$K$4:$K$84,"p8")+SUMIFS($BL$4:$BL$84,$J$4:$J$84,"150",$K$4:$K$84,"p9")+SUMIFS($BL$4:$BL$84,$J$4:$J$84,"150",$K$4:$K$84,"p10")+SUMIFS($BL$4:$BL$84,$J$4:$J$84,"160",$K$4:$K$84,"p6")+SUMIFS($BL$4:$BL$84,$J$4:$J$84,"160",$K$4:$K$84,"p7")+SUMIFS($BL$4:$BL$84,$J$4:$J$84,"160",$K$4:$K$84,"p8")+SUMIFS($BL$4:$BL$84,$J$4:$J$84,"160",$K$4:$K$84,"p9")+SUMIFS($BL$4:$BL$84,$J$4:$J$84,"160",$K$4:$K$84,"p10")+SUMIFS($BL$4:$BL$84,$J$4:$J$84,"190",$K$4:$K$84,"p6")+SUMIFS($BL$4:$BL$84,$J$4:$J$84,"190",$K$4:$K$84,"p7")+SUMIFS($BL$4:$BL$84,$J$4:$J$84,"190",$K$4:$K$84,"p8")+SUMIFS($BL$4:$BL$84,$J$4:$J$84,"190",$K$4:$K$84,"p9")+SUMIFS($BL$4:$BL$84,$J$4:$J$84,"190",$K$4:$K$84,"p10")+SUMIFS($BL$4:$BL$84,$J$4:$J$84,"0000",$K$4:$K$84,"p6")+SUMIFS($BL$4:$BL$84,$J$4:$J$84,"0000",$K$4:$K$84,"p7")+SUMIFS($BL$4:$BL$84,$J$4:$J$84,"0000",$K$4:$K$84,"p8")+SUMIFS($BL$4:$BL$84,$J$4:$J$84,"0000",$K$4:$K$84,"p9")+SUMIFS($BL$4:$BL$84,$J$4:$J$84,"0000",$K$4:$K$84,"p10"))/1000</f>
        <v>4.1828365548028259</v>
      </c>
      <c r="AB98">
        <f>(SUMIFS($BV$4:$BV$84,$J$4:$J$84,"110",$K$4:$K$84,"p1")+SUMIFS($BV$4:$BV$84,$J$4:$J$84,"110",$K$4:$K$84,"p2")+SUMIFS($BV$4:$BV$84,$J$4:$J$84,"110",$K$4:$K$84,"p3")+SUMIFS($BV$4:$BV$84,$J$4:$J$84,"110",$K$4:$K$84,"p4")+SUMIFS($BV$4:$BV$84,$J$4:$J$84,"110",$K$4:$K$84,"p5")+SUMIFS($BV$4:$BV$84,$J$4:$J$84,"120",$K$4:$K$84,"p1")+SUMIFS($BV$4:$BV$84,$J$4:$J$84,"120",$K$4:$K$84,"p2")+SUMIFS($BV$4:$BV$84,$J$4:$J$84,"120",$K$4:$K$84,"p3")+SUMIFS($BV$4:$BV$84,$J$4:$J$84,"120",$K$4:$K$84,"p4")+SUMIFS($BV$4:$BV$84,$J$4:$J$84,"120",$K$4:$K$84,"p5")+SUMIFS($BV$4:$BV$84,$J$4:$J$84,"130",$K$4:$K$84,"p1")+SUMIFS($BV$4:$BV$84,$J$4:$J$84,"130",$K$4:$K$84,"p2")+SUMIFS($BV$4:$BV$84,$J$4:$J$84,"130",$K$4:$K$84,"p3")+SUMIFS($BV$4:$BV$84,$J$4:$J$84,"130",$K$4:$K$84,"p4")+SUMIFS($BV$4:$BV$84,$J$4:$J$84,"130",$K$4:$K$84,"p5")+SUMIFS($BV$4:$BV$84,$J$4:$J$84,"5101",$K$4:$K$84,"p1")+SUMIFS($BV$4:$BV$84,$J$4:$J$84,"5101",$K$4:$K$84,"p2")+SUMIFS($BV$4:$BV$84,$J$4:$J$84,"5101",$K$4:$K$84,"p3")+SUMIFS($BV$4:$BV$84,$J$4:$J$84,"5101",$K$4:$K$84,"p4")+SUMIFS($BV$4:$BV$84,$J$4:$J$84,"5101",$K$4:$K$84,"p5")+SUMIFS($BV$4:$BV$84,$J$4:$J$84,"5102",$K$4:$K$84,"p1")+SUMIFS($BV$4:$BV$84,$J$4:$J$84,"5102",$K$4:$K$84,"p2")+SUMIFS($BV$4:$BV$84,$J$4:$J$84,"5102",$K$4:$K$84,"p3")+SUMIFS($BV$4:$BV$84,$J$4:$J$84,"5102",$K$4:$K$84,"p4")+SUMIFS($BV$4:$BV$84,$J$4:$J$84,"5102",$K$4:$K$84,"p5"))/1000</f>
        <v>2.3003235101739521</v>
      </c>
      <c r="AC98">
        <f>(SUMIFS($BV$4:$BV$84,$J$4:$J$84,"110",$K$4:$K$84,"p6")+SUMIFS($BV$4:$BV$84,$J$4:$J$84,"110",$K$4:$K$84,"p7")+SUMIFS($BV$4:$BV$84,$J$4:$J$84,"110",$K$4:$K$84,"p8")+SUMIFS($BV$4:$BV$84,$J$4:$J$84,"110",$K$4:$K$84,"p9")+SUMIFS($BV$4:$BV$84,$J$4:$J$84,"110",$K$4:$K$84,"p10")+SUMIFS($BV$4:$BV$84,$J$4:$J$84,"120",$K$4:$K$84,"p6")+SUMIFS($BV$4:$BV$84,$J$4:$J$84,"120",$K$4:$K$84,"p7")+SUMIFS($BV$4:$BV$84,$J$4:$J$84,"120",$K$4:$K$84,"p8")+SUMIFS($BV$4:$BV$84,$J$4:$J$84,"120",$K$4:$K$84,"p9")+SUMIFS($BV$4:$BV$84,$J$4:$J$84,"120",$K$4:$K$84,"p10")+SUMIFS($BV$4:$BV$84,$J$4:$J$84,"130",$K$4:$K$84,"p6")+SUMIFS($BV$4:$BV$84,$J$4:$J$84,"130",$K$4:$K$84,"p7")+SUMIFS($BV$4:$BV$84,$J$4:$J$84,"130",$K$4:$K$84,"p8")+SUMIFS($BV$4:$BV$84,$J$4:$J$84,"130",$K$4:$K$84,"p9")+SUMIFS($BV$4:$BV$84,$J$4:$J$84,"130",$K$4:$K$84,"p10")+SUMIFS($BV$4:$BV$84,$J$4:$J$84,"5101",$K$4:$K$84,"p6")+SUMIFS($BV$4:$BV$84,$J$4:$J$84,"5101",$K$4:$K$84,"p7")+SUMIFS($BV$4:$BV$84,$J$4:$J$84,"5101",$K$4:$K$84,"p8")+SUMIFS($BV$4:$BV$84,$J$4:$J$84,"5101",$K$4:$K$84,"p9")+SUMIFS($BV$4:$BV$84,$J$4:$J$84,"5101",$K$4:$K$84,"p10")+SUMIFS($BV$4:$BV$84,$J$4:$J$84,"5102",$K$4:$K$84,"p6")+SUMIFS($BV$4:$BV$84,$J$4:$J$84,"5102",$K$4:$K$84,"p7")+SUMIFS($BV$4:$BV$84,$J$4:$J$84,"5102",$K$4:$K$84,"p8")+SUMIFS($BV$4:$BV$84,$J$4:$J$84,"5102",$K$4:$K$84,"p9")+SUMIFS($BV$4:$BV$84,$J$4:$J$84,"5102",$K$4:$K$84,"p10"))/1000</f>
        <v>7.0027670026483539</v>
      </c>
      <c r="AD98">
        <f>(SUMIFS($BV$4:$BV$84,$J$4:$J$84,"140",$K$4:$K$84,"p1")+SUMIFS($BV$4:$BV$84,$J$4:$J$84,"140",$K$4:$K$84,"p2")+SUMIFS($BV$4:$BV$84,$J$4:$J$84,"140",$K$4:$K$84,"p3")+SUMIFS($BV$4:$BV$84,$J$4:$J$84,"140",$K$4:$K$84,"p4")+SUMIFS($BV$4:$BV$84,$J$4:$J$84,"140",$K$4:$K$84,"p5")+SUMIFS($BV$4:$BV$84,$J$4:$J$84,"150",$K$4:$K$84,"p1")+SUMIFS($BV$4:$BV$84,$J$4:$J$84,"150",$K$4:$K$84,"p2")+SUMIFS($BV$4:$BV$84,$J$4:$J$84,"150",$K$4:$K$84,"p3")+SUMIFS($BV$4:$BV$84,$J$4:$J$84,"150",$K$4:$K$84,"p4")+SUMIFS($BV$4:$BV$84,$J$4:$J$84,"150",$K$4:$K$84,"p5")+SUMIFS($BV$4:$BV$84,$J$4:$J$84,"160",$K$4:$K$84,"p1")+SUMIFS($BV$4:$BV$84,$J$4:$J$84,"160",$K$4:$K$84,"p2")+SUMIFS($BV$4:$BV$84,$J$4:$J$84,"160",$K$4:$K$84,"p3")+SUMIFS($BV$4:$BV$84,$J$4:$J$84,"160",$K$4:$K$84,"p4")+SUMIFS($BV$4:$BV$84,$J$4:$J$84,"160",$K$4:$K$84,"p5")+SUMIFS($BV$4:$BV$84,$J$4:$J$84,"190",$K$4:$K$84,"p1")+SUMIFS($BV$4:$BV$84,$J$4:$J$84,"190",$K$4:$K$84,"p2")+SUMIFS($BV$4:$BV$84,$J$4:$J$84,"190",$K$4:$K$84,"p3")+SUMIFS($BV$4:$BV$84,$J$4:$J$84,"190",$K$4:$K$84,"p4")+SUMIFS($BV$4:$BV$84,$J$4:$J$84,"190",$K$4:$K$84,"p5")+SUMIFS($BV$4:$BV$84,$J$4:$J$84,"0000",$K$4:$K$84,"p1")+SUMIFS($BV$4:$BV$84,$J$4:$J$84,"0000",$K$4:$K$84,"p2")+SUMIFS($BV$4:$BV$84,$J$4:$J$84,"0000",$K$4:$K$84,"p3")+SUMIFS($BV$4:$BV$84,$J$4:$J$84,"0000",$K$4:$K$84,"p4")+SUMIFS($BV$4:$BV$84,$J$4:$J$84,"0000",$K$4:$K$84,"p5"))/1000</f>
        <v>1.6676270312834622</v>
      </c>
      <c r="AE98">
        <f>(SUMIFS($BV$4:$BV$84,$J$4:$J$84,"140",$K$4:$K$84,"p6")+SUMIFS($BV$4:$BV$84,$J$4:$J$84,"140",$K$4:$K$84,"p7")+SUMIFS($BV$4:$BV$84,$J$4:$J$84,"140",$K$4:$K$84,"p8")+SUMIFS($BV$4:$BV$84,$J$4:$J$84,"140",$K$4:$K$84,"p9")+SUMIFS($BV$4:$BV$84,$J$4:$J$84,"140",$K$4:$K$84,"p10")+SUMIFS($BV$4:$BV$84,$J$4:$J$84,"150",$K$4:$K$84,"p6")+SUMIFS($BV$4:$BV$84,$J$4:$J$84,"150",$K$4:$K$84,"p7")+SUMIFS($BV$4:$BV$84,$J$4:$J$84,"150",$K$4:$K$84,"p8")+SUMIFS($BV$4:$BV$84,$J$4:$J$84,"150",$K$4:$K$84,"p9")+SUMIFS($BV$4:$BV$84,$J$4:$J$84,"150",$K$4:$K$84,"p10")+SUMIFS($BV$4:$BV$84,$J$4:$J$84,"160",$K$4:$K$84,"p6")+SUMIFS($BV$4:$BV$84,$J$4:$J$84,"160",$K$4:$K$84,"p7")+SUMIFS($BV$4:$BV$84,$J$4:$J$84,"160",$K$4:$K$84,"p8")+SUMIFS($BV$4:$BV$84,$J$4:$J$84,"160",$K$4:$K$84,"p9")+SUMIFS($BV$4:$BV$84,$J$4:$J$84,"160",$K$4:$K$84,"p10")+SUMIFS($BV$4:$BV$84,$J$4:$J$84,"190",$K$4:$K$84,"p6")+SUMIFS($BV$4:$BV$84,$J$4:$J$84,"190",$K$4:$K$84,"p7")+SUMIFS($BV$4:$BV$84,$J$4:$J$84,"190",$K$4:$K$84,"p8")+SUMIFS($BV$4:$BV$84,$J$4:$J$84,"190",$K$4:$K$84,"p9")+SUMIFS($BV$4:$BV$84,$J$4:$J$84,"190",$K$4:$K$84,"p10")+SUMIFS($BV$4:$BV$84,$J$4:$J$84,"0000",$K$4:$K$84,"p6")+SUMIFS($BV$4:$BV$84,$J$4:$J$84,"0000",$K$4:$K$84,"p7")+SUMIFS($BV$4:$BV$84,$J$4:$J$84,"0000",$K$4:$K$84,"p8")+SUMIFS($BV$4:$BV$84,$J$4:$J$84,"0000",$K$4:$K$84,"p9")+SUMIFS($BV$4:$BV$84,$J$4:$J$84,"0000",$K$4:$K$84,"p10"))/1000</f>
        <v>4.1828365548028259</v>
      </c>
      <c r="AF98">
        <f>(SUMIFS($CF$4:$CF$84,$J$4:$J$84,"110",$K$4:$K$84,"p1")+SUMIFS($CF$4:$CF$84,$J$4:$J$84,"110",$K$4:$K$84,"p2")+SUMIFS($CF$4:$CF$84,$J$4:$J$84,"110",$K$4:$K$84,"p3")+SUMIFS($CF$4:$CF$84,$J$4:$J$84,"110",$K$4:$K$84,"p4")+SUMIFS($CF$4:$CF$84,$J$4:$J$84,"110",$K$4:$K$84,"p5")+SUMIFS($CF$4:$CF$84,$J$4:$J$84,"120",$K$4:$K$84,"p1")+SUMIFS($CF$4:$CF$84,$J$4:$J$84,"120",$K$4:$K$84,"p2")+SUMIFS($CF$4:$CF$84,$J$4:$J$84,"120",$K$4:$K$84,"p3")+SUMIFS($CF$4:$CF$84,$J$4:$J$84,"120",$K$4:$K$84,"p4")+SUMIFS($CF$4:$CF$84,$J$4:$J$84,"120",$K$4:$K$84,"p5")+SUMIFS($CF$4:$CF$84,$J$4:$J$84,"130",$K$4:$K$84,"p1")+SUMIFS($CF$4:$CF$84,$J$4:$J$84,"130",$K$4:$K$84,"p2")+SUMIFS($CF$4:$CF$84,$J$4:$J$84,"130",$K$4:$K$84,"p3")+SUMIFS($CF$4:$CF$84,$J$4:$J$84,"130",$K$4:$K$84,"p4")+SUMIFS($CF$4:$CF$84,$J$4:$J$84,"130",$K$4:$K$84,"p5")+SUMIFS($CF$4:$CF$84,$J$4:$J$84,"5101",$K$4:$K$84,"p1")+SUMIFS($CF$4:$CF$84,$J$4:$J$84,"5101",$K$4:$K$84,"p2")+SUMIFS($CF$4:$CF$84,$J$4:$J$84,"5101",$K$4:$K$84,"p3")+SUMIFS($CF$4:$CF$84,$J$4:$J$84,"5101",$K$4:$K$84,"p4")+SUMIFS($CF$4:$CF$84,$J$4:$J$84,"5101",$K$4:$K$84,"p5")+SUMIFS($CF$4:$CF$84,$J$4:$J$84,"5102",$K$4:$K$84,"p1")+SUMIFS($CF$4:$CF$84,$J$4:$J$84,"5102",$K$4:$K$84,"p2")+SUMIFS($CF$4:$CF$84,$J$4:$J$84,"5102",$K$4:$K$84,"p3")+SUMIFS($CF$4:$CF$84,$J$4:$J$84,"5102",$K$4:$K$84,"p4")+SUMIFS($CF$4:$CF$84,$J$4:$J$84,"5102",$K$4:$K$84,"p5"))/1000</f>
        <v>2.3003235101739521</v>
      </c>
      <c r="AG98">
        <f>(SUMIFS($CF$4:$CF$84,$J$4:$J$84,"110",$K$4:$K$84,"p6")+SUMIFS($CF$4:$CF$84,$J$4:$J$84,"110",$K$4:$K$84,"p7")+SUMIFS($CF$4:$CF$84,$J$4:$J$84,"110",$K$4:$K$84,"p8")+SUMIFS($CF$4:$CF$84,$J$4:$J$84,"110",$K$4:$K$84,"p9")+SUMIFS($CF$4:$CF$84,$J$4:$J$84,"110",$K$4:$K$84,"p10")+SUMIFS($CF$4:$CF$84,$J$4:$J$84,"120",$K$4:$K$84,"p6")+SUMIFS($CF$4:$CF$84,$J$4:$J$84,"120",$K$4:$K$84,"p7")+SUMIFS($CF$4:$CF$84,$J$4:$J$84,"120",$K$4:$K$84,"p8")+SUMIFS($CF$4:$CF$84,$J$4:$J$84,"120",$K$4:$K$84,"p9")+SUMIFS($CF$4:$CF$84,$J$4:$J$84,"120",$K$4:$K$84,"p10")+SUMIFS($CF$4:$CF$84,$J$4:$J$84,"130",$K$4:$K$84,"p6")+SUMIFS($CF$4:$CF$84,$J$4:$J$84,"130",$K$4:$K$84,"p7")+SUMIFS($CF$4:$CF$84,$J$4:$J$84,"130",$K$4:$K$84,"p8")+SUMIFS($CF$4:$CF$84,$J$4:$J$84,"130",$K$4:$K$84,"p9")+SUMIFS($CF$4:$CF$84,$J$4:$J$84,"130",$K$4:$K$84,"p10")+SUMIFS($CF$4:$CF$84,$J$4:$J$84,"5101",$K$4:$K$84,"p6")+SUMIFS($CF$4:$CF$84,$J$4:$J$84,"5101",$K$4:$K$84,"p7")+SUMIFS($CF$4:$CF$84,$J$4:$J$84,"5101",$K$4:$K$84,"p8")+SUMIFS($CF$4:$CF$84,$J$4:$J$84,"5101",$K$4:$K$84,"p9")+SUMIFS($CF$4:$CF$84,$J$4:$J$84,"5101",$K$4:$K$84,"p10")+SUMIFS($CF$4:$CF$84,$J$4:$J$84,"5102",$K$4:$K$84,"p6")+SUMIFS($CF$4:$CF$84,$J$4:$J$84,"5102",$K$4:$K$84,"p7")+SUMIFS($CF$4:$CF$84,$J$4:$J$84,"5102",$K$4:$K$84,"p8")+SUMIFS($CF$4:$CF$84,$J$4:$J$84,"5102",$K$4:$K$84,"p9")+SUMIFS($CF$4:$CF$84,$J$4:$J$84,"5102",$K$4:$K$84,"p10"))/1000</f>
        <v>7.0027670026483539</v>
      </c>
      <c r="AH98">
        <f>(SUMIFS($CF$4:$CF$84,$J$4:$J$84,"140",$K$4:$K$84,"p1")+SUMIFS($CF$4:$CF$84,$J$4:$J$84,"140",$K$4:$K$84,"p2")+SUMIFS($CF$4:$CF$84,$J$4:$J$84,"140",$K$4:$K$84,"p3")+SUMIFS($CF$4:$CF$84,$J$4:$J$84,"140",$K$4:$K$84,"p4")+SUMIFS($CF$4:$CF$84,$J$4:$J$84,"140",$K$4:$K$84,"p5")+SUMIFS($CF$4:$CF$84,$J$4:$J$84,"150",$K$4:$K$84,"p1")+SUMIFS($CF$4:$CF$84,$J$4:$J$84,"150",$K$4:$K$84,"p2")+SUMIFS($CF$4:$CF$84,$J$4:$J$84,"150",$K$4:$K$84,"p3")+SUMIFS($CF$4:$CF$84,$J$4:$J$84,"150",$K$4:$K$84,"p4")+SUMIFS($CF$4:$CF$84,$J$4:$J$84,"150",$K$4:$K$84,"p5")+SUMIFS($CF$4:$CF$84,$J$4:$J$84,"160",$K$4:$K$84,"p1")+SUMIFS($CF$4:$CF$84,$J$4:$J$84,"160",$K$4:$K$84,"p2")+SUMIFS($CF$4:$CF$84,$J$4:$J$84,"160",$K$4:$K$84,"p3")+SUMIFS($CF$4:$CF$84,$J$4:$J$84,"160",$K$4:$K$84,"p4")+SUMIFS($CF$4:$CF$84,$J$4:$J$84,"160",$K$4:$K$84,"p5")+SUMIFS($CF$4:$CF$84,$J$4:$J$84,"190",$K$4:$K$84,"p1")+SUMIFS($CF$4:$CF$84,$J$4:$J$84,"190",$K$4:$K$84,"p2")+SUMIFS($CF$4:$CF$84,$J$4:$J$84,"190",$K$4:$K$84,"p3")+SUMIFS($CF$4:$CF$84,$J$4:$J$84,"190",$K$4:$K$84,"p4")+SUMIFS($CF$4:$CF$84,$J$4:$J$84,"190",$K$4:$K$84,"p5")+SUMIFS($CF$4:$CF$84,$J$4:$J$84,"0000",$K$4:$K$84,"p1")+SUMIFS($CF$4:$CF$84,$J$4:$J$84,"0000",$K$4:$K$84,"p2")+SUMIFS($CF$4:$CF$84,$J$4:$J$84,"0000",$K$4:$K$84,"p3")+SUMIFS($CF$4:$CF$84,$J$4:$J$84,"0000",$K$4:$K$84,"p4")+SUMIFS($CF$4:$CF$84,$J$4:$J$84,"0000",$K$4:$K$84,"p5"))/1000</f>
        <v>1.6676270312834622</v>
      </c>
      <c r="AI98">
        <f>(SUMIFS($CF$4:$CF$84,$J$4:$J$84,"140",$K$4:$K$84,"p6")+SUMIFS($CF$4:$CF$84,$J$4:$J$84,"140",$K$4:$K$84,"p7")+SUMIFS($CF$4:$CF$84,$J$4:$J$84,"140",$K$4:$K$84,"p8")+SUMIFS($CF$4:$CF$84,$J$4:$J$84,"140",$K$4:$K$84,"p9")+SUMIFS($CF$4:$CF$84,$J$4:$J$84,"140",$K$4:$K$84,"p10")+SUMIFS($CF$4:$CF$84,$J$4:$J$84,"150",$K$4:$K$84,"p6")+SUMIFS($CF$4:$CF$84,$J$4:$J$84,"150",$K$4:$K$84,"p7")+SUMIFS($CF$4:$CF$84,$J$4:$J$84,"150",$K$4:$K$84,"p8")+SUMIFS($CF$4:$CF$84,$J$4:$J$84,"150",$K$4:$K$84,"p9")+SUMIFS($CF$4:$CF$84,$J$4:$J$84,"150",$K$4:$K$84,"p10")+SUMIFS($CF$4:$CF$84,$J$4:$J$84,"160",$K$4:$K$84,"p6")+SUMIFS($CF$4:$CF$84,$J$4:$J$84,"160",$K$4:$K$84,"p7")+SUMIFS($CF$4:$CF$84,$J$4:$J$84,"160",$K$4:$K$84,"p8")+SUMIFS($CF$4:$CF$84,$J$4:$J$84,"160",$K$4:$K$84,"p9")+SUMIFS($CF$4:$CF$84,$J$4:$J$84,"160",$K$4:$K$84,"p10")+SUMIFS($CF$4:$CF$84,$J$4:$J$84,"190",$K$4:$K$84,"p6")+SUMIFS($CF$4:$CF$84,$J$4:$J$84,"190",$K$4:$K$84,"p7")+SUMIFS($CF$4:$CF$84,$J$4:$J$84,"190",$K$4:$K$84,"p8")+SUMIFS($CF$4:$CF$84,$J$4:$J$84,"190",$K$4:$K$84,"p9")+SUMIFS($CF$4:$CF$84,$J$4:$J$84,"190",$K$4:$K$84,"p10")+SUMIFS($CF$4:$CF$84,$J$4:$J$84,"0000",$K$4:$K$84,"p6")+SUMIFS($CF$4:$CF$84,$J$4:$J$84,"0000",$K$4:$K$84,"p7")+SUMIFS($CF$4:$CF$84,$J$4:$J$84,"0000",$K$4:$K$84,"p8")+SUMIFS($CF$4:$CF$84,$J$4:$J$84,"0000",$K$4:$K$84,"p9")+SUMIFS($CF$4:$CF$84,$J$4:$J$84,"0000",$K$4:$K$84,"p10"))/1000</f>
        <v>4.1828365548028259</v>
      </c>
      <c r="AJ98">
        <f>(SUMIFS($CP$4:$CP$84,$J$4:$J$84,"110",$K$4:$K$84,"p1")+SUMIFS($CP$4:$CP$84,$J$4:$J$84,"110",$K$4:$K$84,"p2")+SUMIFS($CP$4:$CP$84,$J$4:$J$84,"110",$K$4:$K$84,"p3")+SUMIFS($CP$4:$CP$84,$J$4:$J$84,"110",$K$4:$K$84,"p4")+SUMIFS($CP$4:$CP$84,$J$4:$J$84,"110",$K$4:$K$84,"p5")+SUMIFS($CP$4:$CP$84,$J$4:$J$84,"120",$K$4:$K$84,"p1")+SUMIFS($CP$4:$CP$84,$J$4:$J$84,"120",$K$4:$K$84,"p2")+SUMIFS($CP$4:$CP$84,$J$4:$J$84,"120",$K$4:$K$84,"p3")+SUMIFS($CP$4:$CP$84,$J$4:$J$84,"120",$K$4:$K$84,"p4")+SUMIFS($CP$4:$CP$84,$J$4:$J$84,"120",$K$4:$K$84,"p5")+SUMIFS($CP$4:$CP$84,$J$4:$J$84,"130",$K$4:$K$84,"p1")+SUMIFS($CP$4:$CP$84,$J$4:$J$84,"130",$K$4:$K$84,"p2")+SUMIFS($CP$4:$CP$84,$J$4:$J$84,"130",$K$4:$K$84,"p3")+SUMIFS($CP$4:$CP$84,$J$4:$J$84,"130",$K$4:$K$84,"p4")+SUMIFS($CP$4:$CP$84,$J$4:$J$84,"130",$K$4:$K$84,"p5")+SUMIFS($CP$4:$CP$84,$J$4:$J$84,"5101",$K$4:$K$84,"p1")+SUMIFS($CP$4:$CP$84,$J$4:$J$84,"5101",$K$4:$K$84,"p2")+SUMIFS($CP$4:$CP$84,$J$4:$J$84,"5101",$K$4:$K$84,"p3")+SUMIFS($CP$4:$CP$84,$J$4:$J$84,"5101",$K$4:$K$84,"p4")+SUMIFS($CP$4:$CP$84,$J$4:$J$84,"5101",$K$4:$K$84,"p5")+SUMIFS($CP$4:$CP$84,$J$4:$J$84,"5102",$K$4:$K$84,"p1")+SUMIFS($CP$4:$CP$84,$J$4:$J$84,"5102",$K$4:$K$84,"p2")+SUMIFS($CP$4:$CP$84,$J$4:$J$84,"5102",$K$4:$K$84,"p3")+SUMIFS($CP$4:$CP$84,$J$4:$J$84,"5102",$K$4:$K$84,"p4")+SUMIFS($CP$4:$CP$84,$J$4:$J$84,"5102",$K$4:$K$84,"p5"))/1000</f>
        <v>1.3801941061043708</v>
      </c>
      <c r="AK98">
        <f>(SUMIFS($CP$4:$CP$84,$J$4:$J$84,"110",$K$4:$K$84,"p6")+SUMIFS($CP$4:$CP$84,$J$4:$J$84,"110",$K$4:$K$84,"p7")+SUMIFS($CP$4:$CP$84,$J$4:$J$84,"110",$K$4:$K$84,"p8")+SUMIFS($CP$4:$CP$84,$J$4:$J$84,"110",$K$4:$K$84,"p9")+SUMIFS($CP$4:$CP$84,$J$4:$J$84,"110",$K$4:$K$84,"p10")+SUMIFS($CP$4:$CP$84,$J$4:$J$84,"120",$K$4:$K$84,"p6")+SUMIFS($CP$4:$CP$84,$J$4:$J$84,"120",$K$4:$K$84,"p7")+SUMIFS($CP$4:$CP$84,$J$4:$J$84,"120",$K$4:$K$84,"p8")+SUMIFS($CP$4:$CP$84,$J$4:$J$84,"120",$K$4:$K$84,"p9")+SUMIFS($CP$4:$CP$84,$J$4:$J$84,"120",$K$4:$K$84,"p10")+SUMIFS($CP$4:$CP$84,$J$4:$J$84,"130",$K$4:$K$84,"p6")+SUMIFS($CP$4:$CP$84,$J$4:$J$84,"130",$K$4:$K$84,"p7")+SUMIFS($CP$4:$CP$84,$J$4:$J$84,"130",$K$4:$K$84,"p8")+SUMIFS($CP$4:$CP$84,$J$4:$J$84,"130",$K$4:$K$84,"p9")+SUMIFS($CP$4:$CP$84,$J$4:$J$84,"130",$K$4:$K$84,"p10")+SUMIFS($CP$4:$CP$84,$J$4:$J$84,"5101",$K$4:$K$84,"p6")+SUMIFS($CP$4:$CP$84,$J$4:$J$84,"5101",$K$4:$K$84,"p7")+SUMIFS($CP$4:$CP$84,$J$4:$J$84,"5101",$K$4:$K$84,"p8")+SUMIFS($CP$4:$CP$84,$J$4:$J$84,"5101",$K$4:$K$84,"p9")+SUMIFS($CP$4:$CP$84,$J$4:$J$84,"5101",$K$4:$K$84,"p10")+SUMIFS($CP$4:$CP$84,$J$4:$J$84,"5102",$K$4:$K$84,"p6")+SUMIFS($CP$4:$CP$84,$J$4:$J$84,"5102",$K$4:$K$84,"p7")+SUMIFS($CP$4:$CP$84,$J$4:$J$84,"5102",$K$4:$K$84,"p8")+SUMIFS($CP$4:$CP$84,$J$4:$J$84,"5102",$K$4:$K$84,"p9")+SUMIFS($CP$4:$CP$84,$J$4:$J$84,"5102",$K$4:$K$84,"p10"))/1000</f>
        <v>4.2016602015890108</v>
      </c>
      <c r="AL98">
        <f>(SUMIFS($CP$4:$CP$84,$J$4:$J$84,"140",$K$4:$K$84,"p1")+SUMIFS($CP$4:$CP$84,$J$4:$J$84,"140",$K$4:$K$84,"p2")+SUMIFS($CP$4:$CP$84,$J$4:$J$84,"140",$K$4:$K$84,"p3")+SUMIFS($CP$4:$CP$84,$J$4:$J$84,"140",$K$4:$K$84,"p4")+SUMIFS($CP$4:$CP$84,$J$4:$J$84,"140",$K$4:$K$84,"p5")+SUMIFS($CP$4:$CP$84,$J$4:$J$84,"150",$K$4:$K$84,"p1")+SUMIFS($CP$4:$CP$84,$J$4:$J$84,"150",$K$4:$K$84,"p2")+SUMIFS($CP$4:$CP$84,$J$4:$J$84,"150",$K$4:$K$84,"p3")+SUMIFS($CP$4:$CP$84,$J$4:$J$84,"150",$K$4:$K$84,"p4")+SUMIFS($CP$4:$CP$84,$J$4:$J$84,"150",$K$4:$K$84,"p5")+SUMIFS($CP$4:$CP$84,$J$4:$J$84,"160",$K$4:$K$84,"p1")+SUMIFS($CP$4:$CP$84,$J$4:$J$84,"160",$K$4:$K$84,"p2")+SUMIFS($CP$4:$CP$84,$J$4:$J$84,"160",$K$4:$K$84,"p3")+SUMIFS($CP$4:$CP$84,$J$4:$J$84,"160",$K$4:$K$84,"p4")+SUMIFS($CP$4:$CP$84,$J$4:$J$84,"160",$K$4:$K$84,"p5")+SUMIFS($CP$4:$CP$84,$J$4:$J$84,"190",$K$4:$K$84,"p1")+SUMIFS($CP$4:$CP$84,$J$4:$J$84,"190",$K$4:$K$84,"p2")+SUMIFS($CP$4:$CP$84,$J$4:$J$84,"190",$K$4:$K$84,"p3")+SUMIFS($CP$4:$CP$84,$J$4:$J$84,"190",$K$4:$K$84,"p4")+SUMIFS($CP$4:$CP$84,$J$4:$J$84,"190",$K$4:$K$84,"p5")+SUMIFS($CP$4:$CP$84,$J$4:$J$84,"0000",$K$4:$K$84,"p1")+SUMIFS($CP$4:$CP$84,$J$4:$J$84,"0000",$K$4:$K$84,"p2")+SUMIFS($CP$4:$CP$84,$J$4:$J$84,"0000",$K$4:$K$84,"p3")+SUMIFS($CP$4:$CP$84,$J$4:$J$84,"0000",$K$4:$K$84,"p4")+SUMIFS($CP$4:$CP$84,$J$4:$J$84,"0000",$K$4:$K$84,"p5"))/1000</f>
        <v>1.0005762187700775</v>
      </c>
      <c r="AM98">
        <f>(SUMIFS($CP$4:$CP$84,$J$4:$J$84,"140",$K$4:$K$84,"p6")+SUMIFS($CP$4:$CP$84,$J$4:$J$84,"140",$K$4:$K$84,"p7")+SUMIFS($CP$4:$CP$84,$J$4:$J$84,"140",$K$4:$K$84,"p8")+SUMIFS($CP$4:$CP$84,$J$4:$J$84,"140",$K$4:$K$84,"p9")+SUMIFS($CP$4:$CP$84,$J$4:$J$84,"140",$K$4:$K$84,"p10")+SUMIFS($CP$4:$CP$84,$J$4:$J$84,"150",$K$4:$K$84,"p6")+SUMIFS($CP$4:$CP$84,$J$4:$J$84,"150",$K$4:$K$84,"p7")+SUMIFS($CP$4:$CP$84,$J$4:$J$84,"150",$K$4:$K$84,"p8")+SUMIFS($CP$4:$CP$84,$J$4:$J$84,"150",$K$4:$K$84,"p9")+SUMIFS($CP$4:$CP$84,$J$4:$J$84,"150",$K$4:$K$84,"p10")+SUMIFS($CP$4:$CP$84,$J$4:$J$84,"160",$K$4:$K$84,"p6")+SUMIFS($CP$4:$CP$84,$J$4:$J$84,"160",$K$4:$K$84,"p7")+SUMIFS($CP$4:$CP$84,$J$4:$J$84,"160",$K$4:$K$84,"p8")+SUMIFS($CP$4:$CP$84,$J$4:$J$84,"160",$K$4:$K$84,"p9")+SUMIFS($CP$4:$CP$84,$J$4:$J$84,"160",$K$4:$K$84,"p10")+SUMIFS($CP$4:$CP$84,$J$4:$J$84,"190",$K$4:$K$84,"p6")+SUMIFS($CP$4:$CP$84,$J$4:$J$84,"190",$K$4:$K$84,"p7")+SUMIFS($CP$4:$CP$84,$J$4:$J$84,"190",$K$4:$K$84,"p8")+SUMIFS($CP$4:$CP$84,$J$4:$J$84,"190",$K$4:$K$84,"p9")+SUMIFS($CP$4:$CP$84,$J$4:$J$84,"190",$K$4:$K$84,"p10")+SUMIFS($CP$4:$CP$84,$J$4:$J$84,"0000",$K$4:$K$84,"p6")+SUMIFS($CP$4:$CP$84,$J$4:$J$84,"0000",$K$4:$K$84,"p7")+SUMIFS($CP$4:$CP$84,$J$4:$J$84,"0000",$K$4:$K$84,"p8")+SUMIFS($CP$4:$CP$84,$J$4:$J$84,"0000",$K$4:$K$84,"p9")+SUMIFS($CP$4:$CP$84,$J$4:$J$84,"0000",$K$4:$K$84,"p10"))/1000</f>
        <v>2.5097019328816952</v>
      </c>
      <c r="AN98">
        <f>(SUMIFS($CZ$4:$CZ$84,$J$4:$J$84,"110",$K$4:$K$84,"p1")+SUMIFS($CZ$4:$CZ$84,$J$4:$J$84,"110",$K$4:$K$84,"p2")+SUMIFS($CZ$4:$CZ$84,$J$4:$J$84,"110",$K$4:$K$84,"p3")+SUMIFS($CZ$4:$CZ$84,$J$4:$J$84,"110",$K$4:$K$84,"p4")+SUMIFS($CZ$4:$CZ$84,$J$4:$J$84,"110",$K$4:$K$84,"p5")+SUMIFS($CZ$4:$CZ$84,$J$4:$J$84,"120",$K$4:$K$84,"p1")+SUMIFS($CZ$4:$CZ$84,$J$4:$J$84,"120",$K$4:$K$84,"p2")+SUMIFS($CZ$4:$CZ$84,$J$4:$J$84,"120",$K$4:$K$84,"p3")+SUMIFS($CZ$4:$CZ$84,$J$4:$J$84,"120",$K$4:$K$84,"p4")+SUMIFS($CZ$4:$CZ$84,$J$4:$J$84,"120",$K$4:$K$84,"p5")+SUMIFS($CZ$4:$CZ$84,$J$4:$J$84,"130",$K$4:$K$84,"p1")+SUMIFS($CZ$4:$CZ$84,$J$4:$J$84,"130",$K$4:$K$84,"p2")+SUMIFS($CZ$4:$CZ$84,$J$4:$J$84,"130",$K$4:$K$84,"p3")+SUMIFS($CZ$4:$CZ$84,$J$4:$J$84,"130",$K$4:$K$84,"p4")+SUMIFS($CZ$4:$CZ$84,$J$4:$J$84,"130",$K$4:$K$84,"p5")+SUMIFS($CZ$4:$CZ$84,$J$4:$J$84,"5101",$K$4:$K$84,"p1")+SUMIFS($CZ$4:$CZ$84,$J$4:$J$84,"5101",$K$4:$K$84,"p2")+SUMIFS($CZ$4:$CZ$84,$J$4:$J$84,"5101",$K$4:$K$84,"p3")+SUMIFS($CZ$4:$CZ$84,$J$4:$J$84,"5101",$K$4:$K$84,"p4")+SUMIFS($CZ$4:$CZ$84,$J$4:$J$84,"5101",$K$4:$K$84,"p5")+SUMIFS($CZ$4:$CZ$84,$J$4:$J$84,"5102",$K$4:$K$84,"p1")+SUMIFS($CZ$4:$CZ$84,$J$4:$J$84,"5102",$K$4:$K$84,"p2")+SUMIFS($CZ$4:$CZ$84,$J$4:$J$84,"5102",$K$4:$K$84,"p3")+SUMIFS($CZ$4:$CZ$84,$J$4:$J$84,"5102",$K$4:$K$84,"p4")+SUMIFS($CZ$4:$CZ$84,$J$4:$J$84,"5102",$K$4:$K$84,"p5"))/1000</f>
        <v>1.3801941061043708</v>
      </c>
      <c r="AO98">
        <f>(SUMIFS($CZ$4:$CZ$84,$J$4:$J$84,"110",$K$4:$K$84,"p6")+SUMIFS($CZ$4:$CZ$84,$J$4:$J$84,"110",$K$4:$K$84,"p7")+SUMIFS($CZ$4:$CZ$84,$J$4:$J$84,"110",$K$4:$K$84,"p8")+SUMIFS($CZ$4:$CZ$84,$J$4:$J$84,"110",$K$4:$K$84,"p9")+SUMIFS($CZ$4:$CZ$84,$J$4:$J$84,"110",$K$4:$K$84,"p10")+SUMIFS($CZ$4:$CZ$84,$J$4:$J$84,"120",$K$4:$K$84,"p6")+SUMIFS($CZ$4:$CZ$84,$J$4:$J$84,"120",$K$4:$K$84,"p7")+SUMIFS($CZ$4:$CZ$84,$J$4:$J$84,"120",$K$4:$K$84,"p8")+SUMIFS($CZ$4:$CZ$84,$J$4:$J$84,"120",$K$4:$K$84,"p9")+SUMIFS($CZ$4:$CZ$84,$J$4:$J$84,"120",$K$4:$K$84,"p10")+SUMIFS($CZ$4:$CZ$84,$J$4:$J$84,"130",$K$4:$K$84,"p6")+SUMIFS($CZ$4:$CZ$84,$J$4:$J$84,"130",$K$4:$K$84,"p7")+SUMIFS($CZ$4:$CZ$84,$J$4:$J$84,"130",$K$4:$K$84,"p8")+SUMIFS($CZ$4:$CZ$84,$J$4:$J$84,"130",$K$4:$K$84,"p9")+SUMIFS($CZ$4:$CZ$84,$J$4:$J$84,"130",$K$4:$K$84,"p10")+SUMIFS($CZ$4:$CZ$84,$J$4:$J$84,"5101",$K$4:$K$84,"p6")+SUMIFS($CZ$4:$CZ$84,$J$4:$J$84,"5101",$K$4:$K$84,"p7")+SUMIFS($CZ$4:$CZ$84,$J$4:$J$84,"5101",$K$4:$K$84,"p8")+SUMIFS($CZ$4:$CZ$84,$J$4:$J$84,"5101",$K$4:$K$84,"p9")+SUMIFS($CZ$4:$CZ$84,$J$4:$J$84,"5101",$K$4:$K$84,"p10")+SUMIFS($CZ$4:$CZ$84,$J$4:$J$84,"5102",$K$4:$K$84,"p6")+SUMIFS($CZ$4:$CZ$84,$J$4:$J$84,"5102",$K$4:$K$84,"p7")+SUMIFS($CZ$4:$CZ$84,$J$4:$J$84,"5102",$K$4:$K$84,"p8")+SUMIFS($CZ$4:$CZ$84,$J$4:$J$84,"5102",$K$4:$K$84,"p9")+SUMIFS($CZ$4:$CZ$84,$J$4:$J$84,"5102",$K$4:$K$84,"p10"))/1000</f>
        <v>4.2016602015890108</v>
      </c>
      <c r="AP98">
        <f>(SUMIFS($CZ$4:$CZ$84,$J$4:$J$84,"140",$K$4:$K$84,"p1")+SUMIFS($CZ$4:$CZ$84,$J$4:$J$84,"140",$K$4:$K$84,"p2")+SUMIFS($CZ$4:$CZ$84,$J$4:$J$84,"140",$K$4:$K$84,"p3")+SUMIFS($CZ$4:$CZ$84,$J$4:$J$84,"140",$K$4:$K$84,"p4")+SUMIFS($CZ$4:$CZ$84,$J$4:$J$84,"140",$K$4:$K$84,"p5")+SUMIFS($CZ$4:$CZ$84,$J$4:$J$84,"150",$K$4:$K$84,"p1")+SUMIFS($CZ$4:$CZ$84,$J$4:$J$84,"150",$K$4:$K$84,"p2")+SUMIFS($CZ$4:$CZ$84,$J$4:$J$84,"150",$K$4:$K$84,"p3")+SUMIFS($CZ$4:$CZ$84,$J$4:$J$84,"150",$K$4:$K$84,"p4")+SUMIFS($CZ$4:$CZ$84,$J$4:$J$84,"150",$K$4:$K$84,"p5")+SUMIFS($CZ$4:$CZ$84,$J$4:$J$84,"160",$K$4:$K$84,"p1")+SUMIFS($CZ$4:$CZ$84,$J$4:$J$84,"160",$K$4:$K$84,"p2")+SUMIFS($CZ$4:$CZ$84,$J$4:$J$84,"160",$K$4:$K$84,"p3")+SUMIFS($CZ$4:$CZ$84,$J$4:$J$84,"160",$K$4:$K$84,"p4")+SUMIFS($CZ$4:$CZ$84,$J$4:$J$84,"160",$K$4:$K$84,"p5")+SUMIFS($CZ$4:$CZ$84,$J$4:$J$84,"190",$K$4:$K$84,"p1")+SUMIFS($CZ$4:$CZ$84,$J$4:$J$84,"190",$K$4:$K$84,"p2")+SUMIFS($CZ$4:$CZ$84,$J$4:$J$84,"190",$K$4:$K$84,"p3")+SUMIFS($CZ$4:$CZ$84,$J$4:$J$84,"190",$K$4:$K$84,"p4")+SUMIFS($CZ$4:$CZ$84,$J$4:$J$84,"190",$K$4:$K$84,"p5")+SUMIFS($CZ$4:$CZ$84,$J$4:$J$84,"0000",$K$4:$K$84,"p1")+SUMIFS($CZ$4:$CZ$84,$J$4:$J$84,"0000",$K$4:$K$84,"p2")+SUMIFS($CZ$4:$CZ$84,$J$4:$J$84,"0000",$K$4:$K$84,"p3")+SUMIFS($CZ$4:$CZ$84,$J$4:$J$84,"0000",$K$4:$K$84,"p4")+SUMIFS($CZ$4:$CZ$84,$J$4:$J$84,"0000",$K$4:$K$84,"p5"))/1000</f>
        <v>1.0005762187700775</v>
      </c>
      <c r="AQ98">
        <f>(SUMIFS($CZ$4:$CZ$84,$J$4:$J$84,"140",$K$4:$K$84,"p6")+SUMIFS($CZ$4:$CZ$84,$J$4:$J$84,"140",$K$4:$K$84,"p7")+SUMIFS($CZ$4:$CZ$84,$J$4:$J$84,"140",$K$4:$K$84,"p8")+SUMIFS($CZ$4:$CZ$84,$J$4:$J$84,"140",$K$4:$K$84,"p9")+SUMIFS($CZ$4:$CZ$84,$J$4:$J$84,"140",$K$4:$K$84,"p10")+SUMIFS($CZ$4:$CZ$84,$J$4:$J$84,"150",$K$4:$K$84,"p6")+SUMIFS($CZ$4:$CZ$84,$J$4:$J$84,"150",$K$4:$K$84,"p7")+SUMIFS($CZ$4:$CZ$84,$J$4:$J$84,"150",$K$4:$K$84,"p8")+SUMIFS($CZ$4:$CZ$84,$J$4:$J$84,"150",$K$4:$K$84,"p9")+SUMIFS($CZ$4:$CZ$84,$J$4:$J$84,"150",$K$4:$K$84,"p10")+SUMIFS($CZ$4:$CZ$84,$J$4:$J$84,"160",$K$4:$K$84,"p6")+SUMIFS($CZ$4:$CZ$84,$J$4:$J$84,"160",$K$4:$K$84,"p7")+SUMIFS($CZ$4:$CZ$84,$J$4:$J$84,"160",$K$4:$K$84,"p8")+SUMIFS($CZ$4:$CZ$84,$J$4:$J$84,"160",$K$4:$K$84,"p9")+SUMIFS($CZ$4:$CZ$84,$J$4:$J$84,"160",$K$4:$K$84,"p10")+SUMIFS($CZ$4:$CZ$84,$J$4:$J$84,"190",$K$4:$K$84,"p6")+SUMIFS($CZ$4:$CZ$84,$J$4:$J$84,"190",$K$4:$K$84,"p7")+SUMIFS($CZ$4:$CZ$84,$J$4:$J$84,"190",$K$4:$K$84,"p8")+SUMIFS($CZ$4:$CZ$84,$J$4:$J$84,"190",$K$4:$K$84,"p9")+SUMIFS($CZ$4:$CZ$84,$J$4:$J$84,"190",$K$4:$K$84,"p10")+SUMIFS($CZ$4:$CZ$84,$J$4:$J$84,"0000",$K$4:$K$84,"p6")+SUMIFS($CZ$4:$CZ$84,$J$4:$J$84,"0000",$K$4:$K$84,"p7")+SUMIFS($CZ$4:$CZ$84,$J$4:$J$84,"0000",$K$4:$K$84,"p8")+SUMIFS($CZ$4:$CZ$84,$J$4:$J$84,"0000",$K$4:$K$84,"p9")+SUMIFS($CZ$4:$CZ$84,$J$4:$J$84,"0000",$K$4:$K$84,"p10"))/1000</f>
        <v>2.5097019328816952</v>
      </c>
      <c r="AR98">
        <f>(SUMIFS($DJ$4:$DJ$84,$J$4:$J$84,"110",$K$4:$K$84,"p1")+SUMIFS($DJ$4:$DJ$84,$J$4:$J$84,"110",$K$4:$K$84,"p2")+SUMIFS($DJ$4:$DJ$84,$J$4:$J$84,"110",$K$4:$K$84,"p3")+SUMIFS($DJ$4:$DJ$84,$J$4:$J$84,"110",$K$4:$K$84,"p4")+SUMIFS($DJ$4:$DJ$84,$J$4:$J$84,"110",$K$4:$K$84,"p5")+SUMIFS($DJ$4:$DJ$84,$J$4:$J$84,"120",$K$4:$K$84,"p1")+SUMIFS($DJ$4:$DJ$84,$J$4:$J$84,"120",$K$4:$K$84,"p2")+SUMIFS($DJ$4:$DJ$84,$J$4:$J$84,"120",$K$4:$K$84,"p3")+SUMIFS($DJ$4:$DJ$84,$J$4:$J$84,"120",$K$4:$K$84,"p4")+SUMIFS($DJ$4:$DJ$84,$J$4:$J$84,"120",$K$4:$K$84,"p5")+SUMIFS($DJ$4:$DJ$84,$J$4:$J$84,"130",$K$4:$K$84,"p1")+SUMIFS($DJ$4:$DJ$84,$J$4:$J$84,"130",$K$4:$K$84,"p2")+SUMIFS($DJ$4:$DJ$84,$J$4:$J$84,"130",$K$4:$K$84,"p3")+SUMIFS($DJ$4:$DJ$84,$J$4:$J$84,"130",$K$4:$K$84,"p4")+SUMIFS($DJ$4:$DJ$84,$J$4:$J$84,"130",$K$4:$K$84,"p5")+SUMIFS($DJ$4:$DJ$84,$J$4:$J$84,"5101",$K$4:$K$84,"p1")+SUMIFS($DJ$4:$DJ$84,$J$4:$J$84,"5101",$K$4:$K$84,"p2")+SUMIFS($DJ$4:$DJ$84,$J$4:$J$84,"5101",$K$4:$K$84,"p3")+SUMIFS($DJ$4:$DJ$84,$J$4:$J$84,"5101",$K$4:$K$84,"p4")+SUMIFS($DJ$4:$DJ$84,$J$4:$J$84,"5101",$K$4:$K$84,"p5")+SUMIFS($DJ$4:$DJ$84,$J$4:$J$84,"5102",$K$4:$K$84,"p1")+SUMIFS($DJ$4:$DJ$84,$J$4:$J$84,"5102",$K$4:$K$84,"p2")+SUMIFS($DJ$4:$DJ$84,$J$4:$J$84,"5102",$K$4:$K$84,"p3")+SUMIFS($DJ$4:$DJ$84,$J$4:$J$84,"5102",$K$4:$K$84,"p4")+SUMIFS($DJ$4:$DJ$84,$J$4:$J$84,"5102",$K$4:$K$84,"p5"))/1000</f>
        <v>1.3801941061043708</v>
      </c>
      <c r="AS98">
        <f>(SUMIFS($DJ$4:$DJ$84,$J$4:$J$84,"110",$K$4:$K$84,"p6")+SUMIFS($DJ$4:$DJ$84,$J$4:$J$84,"110",$K$4:$K$84,"p7")+SUMIFS($DJ$4:$DJ$84,$J$4:$J$84,"110",$K$4:$K$84,"p8")+SUMIFS($DJ$4:$DJ$84,$J$4:$J$84,"110",$K$4:$K$84,"p9")+SUMIFS($DJ$4:$DJ$84,$J$4:$J$84,"110",$K$4:$K$84,"p10")+SUMIFS($DJ$4:$DJ$84,$J$4:$J$84,"120",$K$4:$K$84,"p6")+SUMIFS($DJ$4:$DJ$84,$J$4:$J$84,"120",$K$4:$K$84,"p7")+SUMIFS($DJ$4:$DJ$84,$J$4:$J$84,"120",$K$4:$K$84,"p8")+SUMIFS($DJ$4:$DJ$84,$J$4:$J$84,"120",$K$4:$K$84,"p9")+SUMIFS($DJ$4:$DJ$84,$J$4:$J$84,"120",$K$4:$K$84,"p10")+SUMIFS($DJ$4:$DJ$84,$J$4:$J$84,"130",$K$4:$K$84,"p6")+SUMIFS($DJ$4:$DJ$84,$J$4:$J$84,"130",$K$4:$K$84,"p7")+SUMIFS($DJ$4:$DJ$84,$J$4:$J$84,"130",$K$4:$K$84,"p8")+SUMIFS($DJ$4:$DJ$84,$J$4:$J$84,"130",$K$4:$K$84,"p9")+SUMIFS($DJ$4:$DJ$84,$J$4:$J$84,"130",$K$4:$K$84,"p10")+SUMIFS($DJ$4:$DJ$84,$J$4:$J$84,"5101",$K$4:$K$84,"p6")+SUMIFS($DJ$4:$DJ$84,$J$4:$J$84,"5101",$K$4:$K$84,"p7")+SUMIFS($DJ$4:$DJ$84,$J$4:$J$84,"5101",$K$4:$K$84,"p8")+SUMIFS($DJ$4:$DJ$84,$J$4:$J$84,"5101",$K$4:$K$84,"p9")+SUMIFS($DJ$4:$DJ$84,$J$4:$J$84,"5101",$K$4:$K$84,"p10")+SUMIFS($DJ$4:$DJ$84,$J$4:$J$84,"5102",$K$4:$K$84,"p6")+SUMIFS($DJ$4:$DJ$84,$J$4:$J$84,"5102",$K$4:$K$84,"p7")+SUMIFS($DJ$4:$DJ$84,$J$4:$J$84,"5102",$K$4:$K$84,"p8")+SUMIFS($DJ$4:$DJ$84,$J$4:$J$84,"5102",$K$4:$K$84,"p9")+SUMIFS($DJ$4:$DJ$84,$J$4:$J$84,"5102",$K$4:$K$84,"p10"))/1000</f>
        <v>4.2016602015890108</v>
      </c>
      <c r="AT98">
        <f>(SUMIFS($DJ$4:$DJ$84,$J$4:$J$84,"140",$K$4:$K$84,"p1")+SUMIFS($DJ$4:$DJ$84,$J$4:$J$84,"140",$K$4:$K$84,"p2")+SUMIFS($DJ$4:$DJ$84,$J$4:$J$84,"140",$K$4:$K$84,"p3")+SUMIFS($DJ$4:$DJ$84,$J$4:$J$84,"140",$K$4:$K$84,"p4")+SUMIFS($DJ$4:$DJ$84,$J$4:$J$84,"140",$K$4:$K$84,"p5")+SUMIFS($DJ$4:$DJ$84,$J$4:$J$84,"150",$K$4:$K$84,"p1")+SUMIFS($DJ$4:$DJ$84,$J$4:$J$84,"150",$K$4:$K$84,"p2")+SUMIFS($DJ$4:$DJ$84,$J$4:$J$84,"150",$K$4:$K$84,"p3")+SUMIFS($DJ$4:$DJ$84,$J$4:$J$84,"150",$K$4:$K$84,"p4")+SUMIFS($DJ$4:$DJ$84,$J$4:$J$84,"150",$K$4:$K$84,"p5")+SUMIFS($DJ$4:$DJ$84,$J$4:$J$84,"160",$K$4:$K$84,"p1")+SUMIFS($DJ$4:$DJ$84,$J$4:$J$84,"160",$K$4:$K$84,"p2")+SUMIFS($DJ$4:$DJ$84,$J$4:$J$84,"160",$K$4:$K$84,"p3")+SUMIFS($DJ$4:$DJ$84,$J$4:$J$84,"160",$K$4:$K$84,"p4")+SUMIFS($DJ$4:$DJ$84,$J$4:$J$84,"160",$K$4:$K$84,"p5")+SUMIFS($DJ$4:$DJ$84,$J$4:$J$84,"190",$K$4:$K$84,"p1")+SUMIFS($DJ$4:$DJ$84,$J$4:$J$84,"190",$K$4:$K$84,"p2")+SUMIFS($DJ$4:$DJ$84,$J$4:$J$84,"190",$K$4:$K$84,"p3")+SUMIFS($DJ$4:$DJ$84,$J$4:$J$84,"190",$K$4:$K$84,"p4")+SUMIFS($DJ$4:$DJ$84,$J$4:$J$84,"190",$K$4:$K$84,"p5")+SUMIFS($DJ$4:$DJ$84,$J$4:$J$84,"0000",$K$4:$K$84,"p1")+SUMIFS($DJ$4:$DJ$84,$J$4:$J$84,"0000",$K$4:$K$84,"p2")+SUMIFS($DJ$4:$DJ$84,$J$4:$J$84,"0000",$K$4:$K$84,"p3")+SUMIFS($DJ$4:$DJ$84,$J$4:$J$84,"0000",$K$4:$K$84,"p4")+SUMIFS($DJ$4:$DJ$84,$J$4:$J$84,"0000",$K$4:$K$84,"p5"))/1000</f>
        <v>1.0005762187700775</v>
      </c>
      <c r="AU98">
        <f>(SUMIFS($DJ$4:$DJ$84,$J$4:$J$84,"140",$K$4:$K$84,"p6")+SUMIFS($DJ$4:$DJ$84,$J$4:$J$84,"140",$K$4:$K$84,"p7")+SUMIFS($DJ$4:$DJ$84,$J$4:$J$84,"140",$K$4:$K$84,"p8")+SUMIFS($DJ$4:$DJ$84,$J$4:$J$84,"140",$K$4:$K$84,"p9")+SUMIFS($DJ$4:$DJ$84,$J$4:$J$84,"140",$K$4:$K$84,"p10")+SUMIFS($DJ$4:$DJ$84,$J$4:$J$84,"150",$K$4:$K$84,"p6")+SUMIFS($DJ$4:$DJ$84,$J$4:$J$84,"150",$K$4:$K$84,"p7")+SUMIFS($DJ$4:$DJ$84,$J$4:$J$84,"150",$K$4:$K$84,"p8")+SUMIFS($DJ$4:$DJ$84,$J$4:$J$84,"150",$K$4:$K$84,"p9")+SUMIFS($DJ$4:$DJ$84,$J$4:$J$84,"150",$K$4:$K$84,"p10")+SUMIFS($DJ$4:$DJ$84,$J$4:$J$84,"160",$K$4:$K$84,"p6")+SUMIFS($DJ$4:$DJ$84,$J$4:$J$84,"160",$K$4:$K$84,"p7")+SUMIFS($DJ$4:$DJ$84,$J$4:$J$84,"160",$K$4:$K$84,"p8")+SUMIFS($DJ$4:$DJ$84,$J$4:$J$84,"160",$K$4:$K$84,"p9")+SUMIFS($DJ$4:$DJ$84,$J$4:$J$84,"160",$K$4:$K$84,"p10")+SUMIFS($DJ$4:$DJ$84,$J$4:$J$84,"190",$K$4:$K$84,"p6")+SUMIFS($DJ$4:$DJ$84,$J$4:$J$84,"190",$K$4:$K$84,"p7")+SUMIFS($DJ$4:$DJ$84,$J$4:$J$84,"190",$K$4:$K$84,"p8")+SUMIFS($DJ$4:$DJ$84,$J$4:$J$84,"190",$K$4:$K$84,"p9")+SUMIFS($DJ$4:$DJ$84,$J$4:$J$84,"190",$K$4:$K$84,"p10")+SUMIFS($DJ$4:$DJ$84,$J$4:$J$84,"0000",$K$4:$K$84,"p6")+SUMIFS($DJ$4:$DJ$84,$J$4:$J$84,"0000",$K$4:$K$84,"p7")+SUMIFS($DJ$4:$DJ$84,$J$4:$J$84,"0000",$K$4:$K$84,"p8")+SUMIFS($DJ$4:$DJ$84,$J$4:$J$84,"0000",$K$4:$K$84,"p9")+SUMIFS($DJ$4:$DJ$84,$J$4:$J$84,"0000",$K$4:$K$84,"p10"))/1000</f>
        <v>2.5097019328816952</v>
      </c>
    </row>
    <row r="99" spans="1:47" x14ac:dyDescent="0.25">
      <c r="A99">
        <v>98</v>
      </c>
      <c r="B99" t="s">
        <v>7</v>
      </c>
      <c r="C99" t="s">
        <v>12</v>
      </c>
      <c r="D99">
        <v>130</v>
      </c>
      <c r="E99" t="s">
        <v>24</v>
      </c>
      <c r="F99">
        <v>1</v>
      </c>
      <c r="G99">
        <v>161</v>
      </c>
      <c r="J99" s="14" t="s">
        <v>15</v>
      </c>
      <c r="K99" s="15" t="s">
        <v>11</v>
      </c>
      <c r="L99">
        <f>(SUMIFS($AI$4:$AI$84,$J$4:$J$84,"110",$K$4:$K$84,"p1")+SUMIFS($AI$4:$AI$84,$J$4:$J$84,"110",$K$4:$K$84,"p2")+SUMIFS($AI$4:$AI$84,$J$4:$J$84,"110",$K$4:$K$84,"p3")+SUMIFS($AI$4:$AI$84,$J$4:$J$84,"110",$K$4:$K$84,"p4")+SUMIFS($AI$4:$AI$84,$J$4:$J$84,"110",$K$4:$K$84,"p5")+SUMIFS($AI$4:$AI$84,$J$4:$J$84,"120",$K$4:$K$84,"p1")+SUMIFS($AI$4:$AI$84,$J$4:$J$84,"120",$K$4:$K$84,"p2")+SUMIFS($AI$4:$AI$84,$J$4:$J$84,"120",$K$4:$K$84,"p3")+SUMIFS($AI$4:$AI$84,$J$4:$J$84,"120",$K$4:$K$84,"p4")+SUMIFS($AI$4:$AI$84,$J$4:$J$84,"120",$K$4:$K$84,"p5")+SUMIFS($AI$4:$AI$84,$J$4:$J$84,"130",$K$4:$K$84,"p1")+SUMIFS($AI$4:$AI$84,$J$4:$J$84,"130",$K$4:$K$84,"p2")+SUMIFS($AI$4:$AI$84,$J$4:$J$84,"130",$K$4:$K$84,"p3")+SUMIFS($AI$4:$AI$84,$J$4:$J$84,"130",$K$4:$K$84,"p4")+SUMIFS($AI$4:$AI$84,$J$4:$J$84,"130",$K$4:$K$84,"p5")+SUMIFS($AI$4:$AI$84,$J$4:$J$84,"5101",$K$4:$K$84,"p1")+SUMIFS($AI$4:$AI$84,$J$4:$J$84,"5101",$K$4:$K$84,"p2")+SUMIFS($AI$4:$AI$84,$J$4:$J$84,"5101",$K$4:$K$84,"p3")+SUMIFS($AI$4:$AI$84,$J$4:$J$84,"5101",$K$4:$K$84,"p4")+SUMIFS($AI$4:$AI$84,$J$4:$J$84,"5101",$K$4:$K$84,"p5")+SUMIFS($AI$4:$AI$84,$J$4:$J$84,"5102",$K$4:$K$84,"p1")+SUMIFS($AI$4:$AI$84,$J$4:$J$84,"5102",$K$4:$K$84,"p2")+SUMIFS($AI$4:$AI$84,$J$4:$J$84,"5102",$K$4:$K$84,"p3")+SUMIFS($AI$4:$AI$84,$J$4:$J$84,"5102",$K$4:$K$84,"p4")+SUMIFS($AI$4:$AI$84,$J$4:$J$84,"5102",$K$4:$K$84,"p5"))/1000</f>
        <v>0.45429097453454065</v>
      </c>
      <c r="M99">
        <f>(SUMIFS($AI$4:$AI$84,$J$4:$J$84,"110",$K$4:$K$84,"p6")+SUMIFS($AI$4:$AI$84,$J$4:$J$84,"110",$K$4:$K$84,"p7")+SUMIFS($AI$4:$AI$84,$J$4:$J$84,"110",$K$4:$K$84,"p8")+SUMIFS($AI$4:$AI$84,$J$4:$J$84,"110",$K$4:$K$84,"p9")+SUMIFS($AI$4:$AI$84,$J$4:$J$84,"110",$K$4:$K$84,"p10")+SUMIFS($AI$4:$AI$84,$J$4:$J$84,"120",$K$4:$K$84,"p6")+SUMIFS($AI$4:$AI$84,$J$4:$J$84,"120",$K$4:$K$84,"p7")+SUMIFS($AI$4:$AI$84,$J$4:$J$84,"120",$K$4:$K$84,"p8")+SUMIFS($AI$4:$AI$84,$J$4:$J$84,"120",$K$4:$K$84,"p9")+SUMIFS($AI$4:$AI$84,$J$4:$J$84,"120",$K$4:$K$84,"p10")+SUMIFS($AI$4:$AI$84,$J$4:$J$84,"130",$K$4:$K$84,"p6")+SUMIFS($AI$4:$AI$84,$J$4:$J$84,"130",$K$4:$K$84,"p7")+SUMIFS($AI$4:$AI$84,$J$4:$J$84,"130",$K$4:$K$84,"p8")+SUMIFS($AI$4:$AI$84,$J$4:$J$84,"130",$K$4:$K$84,"p9")+SUMIFS($AI$4:$AI$84,$J$4:$J$84,"130",$K$4:$K$84,"p10")+SUMIFS($AI$4:$AI$84,$J$4:$J$84,"5101",$K$4:$K$84,"p6")+SUMIFS($AI$4:$AI$84,$J$4:$J$84,"5101",$K$4:$K$84,"p7")+SUMIFS($AI$4:$AI$84,$J$4:$J$84,"5101",$K$4:$K$84,"p8")+SUMIFS($AI$4:$AI$84,$J$4:$J$84,"5101",$K$4:$K$84,"p9")+SUMIFS($AI$4:$AI$84,$J$4:$J$84,"5101",$K$4:$K$84,"p10")+SUMIFS($AI$4:$AI$84,$J$4:$J$84,"5102",$K$4:$K$84,"p6")+SUMIFS($AI$4:$AI$84,$J$4:$J$84,"5102",$K$4:$K$84,"p7")+SUMIFS($AI$4:$AI$84,$J$4:$J$84,"5102",$K$4:$K$84,"p8")+SUMIFS($AI$4:$AI$84,$J$4:$J$84,"5102",$K$4:$K$84,"p9")+SUMIFS($AI$4:$AI$84,$J$4:$J$84,"5102",$K$4:$K$84,"p10"))/1000</f>
        <v>1.6153186900543623</v>
      </c>
      <c r="N99">
        <f>(SUMIFS($AI$4:$AI$84,$J$4:$J$84,"140",$K$4:$K$84,"p1")+SUMIFS($AI$4:$AI$84,$J$4:$J$84,"140",$K$4:$K$84,"p2")+SUMIFS($AI$4:$AI$84,$J$4:$J$84,"140",$K$4:$K$84,"p3")+SUMIFS($AI$4:$AI$84,$J$4:$J$84,"140",$K$4:$K$84,"p4")+SUMIFS($AI$4:$AI$84,$J$4:$J$84,"140",$K$4:$K$84,"p5")+SUMIFS($AI$4:$AI$84,$J$4:$J$84,"150",$K$4:$K$84,"p1")+SUMIFS($AI$4:$AI$84,$J$4:$J$84,"150",$K$4:$K$84,"p2")+SUMIFS($AI$4:$AI$84,$J$4:$J$84,"150",$K$4:$K$84,"p3")+SUMIFS($AI$4:$AI$84,$J$4:$J$84,"150",$K$4:$K$84,"p4")+SUMIFS($AI$4:$AI$84,$J$4:$J$84,"150",$K$4:$K$84,"p5")+SUMIFS($AI$4:$AI$84,$J$4:$J$84,"160",$K$4:$K$84,"p1")+SUMIFS($AI$4:$AI$84,$J$4:$J$84,"160",$K$4:$K$84,"p2")+SUMIFS($AI$4:$AI$84,$J$4:$J$84,"160",$K$4:$K$84,"p3")+SUMIFS($AI$4:$AI$84,$J$4:$J$84,"160",$K$4:$K$84,"p4")+SUMIFS($AI$4:$AI$84,$J$4:$J$84,"160",$K$4:$K$84,"p5")+SUMIFS($AI$4:$AI$84,$J$4:$J$84,"190",$K$4:$K$84,"p1")+SUMIFS($AI$4:$AI$84,$J$4:$J$84,"190",$K$4:$K$84,"p2")+SUMIFS($AI$4:$AI$84,$J$4:$J$84,"190",$K$4:$K$84,"p3")+SUMIFS($AI$4:$AI$84,$J$4:$J$84,"190",$K$4:$K$84,"p4")+SUMIFS($AI$4:$AI$84,$J$4:$J$84,"190",$K$4:$K$84,"p5")+SUMIFS($AI$4:$AI$84,$J$4:$J$84,"0000",$K$4:$K$84,"p1")+SUMIFS($AI$4:$AI$84,$J$4:$J$84,"0000",$K$4:$K$84,"p2")+SUMIFS($AI$4:$AI$84,$J$4:$J$84,"0000",$K$4:$K$84,"p3")+SUMIFS($AI$4:$AI$84,$J$4:$J$84,"0000",$K$4:$K$84,"p4")+SUMIFS($AI$4:$AI$84,$J$4:$J$84,"0000",$K$4:$K$84,"p5"))/1000</f>
        <v>1.6725105887759675E-2</v>
      </c>
      <c r="O99">
        <f>(SUMIFS($AI$4:$AI$84,$J$4:$J$84,"140",$K$4:$K$84,"p6")+SUMIFS($AI$4:$AI$84,$J$4:$J$84,"140",$K$4:$K$84,"p7")+SUMIFS($AI$4:$AI$84,$J$4:$J$84,"140",$K$4:$K$84,"p8")+SUMIFS($AI$4:$AI$84,$J$4:$J$84,"140",$K$4:$K$84,"p9")+SUMIFS($AI$4:$AI$84,$J$4:$J$84,"140",$K$4:$K$84,"p10")+SUMIFS($AI$4:$AI$84,$J$4:$J$84,"150",$K$4:$K$84,"p6")+SUMIFS($AI$4:$AI$84,$J$4:$J$84,"150",$K$4:$K$84,"p7")+SUMIFS($AI$4:$AI$84,$J$4:$J$84,"150",$K$4:$K$84,"p8")+SUMIFS($AI$4:$AI$84,$J$4:$J$84,"150",$K$4:$K$84,"p9")+SUMIFS($AI$4:$AI$84,$J$4:$J$84,"150",$K$4:$K$84,"p10")+SUMIFS($AI$4:$AI$84,$J$4:$J$84,"160",$K$4:$K$84,"p6")+SUMIFS($AI$4:$AI$84,$J$4:$J$84,"160",$K$4:$K$84,"p7")+SUMIFS($AI$4:$AI$84,$J$4:$J$84,"160",$K$4:$K$84,"p8")+SUMIFS($AI$4:$AI$84,$J$4:$J$84,"160",$K$4:$K$84,"p9")+SUMIFS($AI$4:$AI$84,$J$4:$J$84,"160",$K$4:$K$84,"p10")+SUMIFS($AI$4:$AI$84,$J$4:$J$84,"190",$K$4:$K$84,"p6")+SUMIFS($AI$4:$AI$84,$J$4:$J$84,"190",$K$4:$K$84,"p7")+SUMIFS($AI$4:$AI$84,$J$4:$J$84,"190",$K$4:$K$84,"p8")+SUMIFS($AI$4:$AI$84,$J$4:$J$84,"190",$K$4:$K$84,"p9")+SUMIFS($AI$4:$AI$84,$J$4:$J$84,"190",$K$4:$K$84,"p10")+SUMIFS($AI$4:$AI$84,$J$4:$J$84,"0000",$K$4:$K$84,"p6")+SUMIFS($AI$4:$AI$84,$J$4:$J$84,"0000",$K$4:$K$84,"p7")+SUMIFS($AI$4:$AI$84,$J$4:$J$84,"0000",$K$4:$K$84,"p8")+SUMIFS($AI$4:$AI$84,$J$4:$J$84,"0000",$K$4:$K$84,"p9")+SUMIFS($AI$4:$AI$84,$J$4:$J$84,"0000",$K$4:$K$84,"p10"))/1000</f>
        <v>7.7668333125017641E-2</v>
      </c>
      <c r="P99">
        <f>(SUMIFS($AS$4:$AS$84,$J$4:$J$84,"110",$K$4:$K$84,"p1")+SUMIFS($AS$4:$AS$84,$J$4:$J$84,"110",$K$4:$K$84,"p2")+SUMIFS($AS$4:$AS$84,$J$4:$J$84,"110",$K$4:$K$84,"p3")+SUMIFS($AS$4:$AS$84,$J$4:$J$84,"110",$K$4:$K$84,"p4")+SUMIFS($AS$4:$AS$84,$J$4:$J$84,"110",$K$4:$K$84,"p5")+SUMIFS($AS$4:$AS$84,$J$4:$J$84,"120",$K$4:$K$84,"p1")+SUMIFS($AS$4:$AS$84,$J$4:$J$84,"120",$K$4:$K$84,"p2")+SUMIFS($AS$4:$AS$84,$J$4:$J$84,"120",$K$4:$K$84,"p3")+SUMIFS($AS$4:$AS$84,$J$4:$J$84,"120",$K$4:$K$84,"p4")+SUMIFS($AS$4:$AS$84,$J$4:$J$84,"120",$K$4:$K$84,"p5")+SUMIFS($AS$4:$AS$84,$J$4:$J$84,"130",$K$4:$K$84,"p1")+SUMIFS($AS$4:$AS$84,$J$4:$J$84,"130",$K$4:$K$84,"p2")+SUMIFS($AS$4:$AS$84,$J$4:$J$84,"130",$K$4:$K$84,"p3")+SUMIFS($AS$4:$AS$84,$J$4:$J$84,"130",$K$4:$K$84,"p4")+SUMIFS($AS$4:$AS$84,$J$4:$J$84,"130",$K$4:$K$84,"p5")+SUMIFS($AS$4:$AS$84,$J$4:$J$84,"5101",$K$4:$K$84,"p1")+SUMIFS($AS$4:$AS$84,$J$4:$J$84,"5101",$K$4:$K$84,"p2")+SUMIFS($AS$4:$AS$84,$J$4:$J$84,"5101",$K$4:$K$84,"p3")+SUMIFS($AS$4:$AS$84,$J$4:$J$84,"5101",$K$4:$K$84,"p4")+SUMIFS($AS$4:$AS$84,$J$4:$J$84,"5101",$K$4:$K$84,"p5")+SUMIFS($AS$4:$AS$84,$J$4:$J$84,"5102",$K$4:$K$84,"p1")+SUMIFS($AS$4:$AS$84,$J$4:$J$84,"5102",$K$4:$K$84,"p2")+SUMIFS($AS$4:$AS$84,$J$4:$J$84,"5102",$K$4:$K$84,"p3")+SUMIFS($AS$4:$AS$84,$J$4:$J$84,"5102",$K$4:$K$84,"p4")+SUMIFS($AS$4:$AS$84,$J$4:$J$84,"5102",$K$4:$K$84,"p5"))/1000</f>
        <v>0.45429097453454065</v>
      </c>
      <c r="Q99">
        <f>(SUMIFS($AS$4:$AS$84,$J$4:$J$84,"110",$K$4:$K$84,"p6")+SUMIFS($AS$4:$AS$84,$J$4:$J$84,"110",$K$4:$K$84,"p7")+SUMIFS($AS$4:$AS$84,$J$4:$J$84,"110",$K$4:$K$84,"p8")+SUMIFS($AS$4:$AS$84,$J$4:$J$84,"110",$K$4:$K$84,"p9")+SUMIFS($AS$4:$AS$84,$J$4:$J$84,"110",$K$4:$K$84,"p10")+SUMIFS($AS$4:$AS$84,$J$4:$J$84,"120",$K$4:$K$84,"p6")+SUMIFS($AS$4:$AS$84,$J$4:$J$84,"120",$K$4:$K$84,"p7")+SUMIFS($AS$4:$AS$84,$J$4:$J$84,"120",$K$4:$K$84,"p8")+SUMIFS($AS$4:$AS$84,$J$4:$J$84,"120",$K$4:$K$84,"p9")+SUMIFS($AS$4:$AS$84,$J$4:$J$84,"120",$K$4:$K$84,"p10")+SUMIFS($AS$4:$AS$84,$J$4:$J$84,"130",$K$4:$K$84,"p6")+SUMIFS($AS$4:$AS$84,$J$4:$J$84,"130",$K$4:$K$84,"p7")+SUMIFS($AS$4:$AS$84,$J$4:$J$84,"130",$K$4:$K$84,"p8")+SUMIFS($AS$4:$AS$84,$J$4:$J$84,"130",$K$4:$K$84,"p9")+SUMIFS($AS$4:$AS$84,$J$4:$J$84,"130",$K$4:$K$84,"p10")+SUMIFS($AS$4:$AS$84,$J$4:$J$84,"5101",$K$4:$K$84,"p6")+SUMIFS($AS$4:$AS$84,$J$4:$J$84,"5101",$K$4:$K$84,"p7")+SUMIFS($AS$4:$AS$84,$J$4:$J$84,"5101",$K$4:$K$84,"p8")+SUMIFS($AS$4:$AS$84,$J$4:$J$84,"5101",$K$4:$K$84,"p9")+SUMIFS($AS$4:$AS$84,$J$4:$J$84,"5101",$K$4:$K$84,"p10")+SUMIFS($AS$4:$AS$84,$J$4:$J$84,"5102",$K$4:$K$84,"p6")+SUMIFS($AS$4:$AS$84,$J$4:$J$84,"5102",$K$4:$K$84,"p7")+SUMIFS($AS$4:$AS$84,$J$4:$J$84,"5102",$K$4:$K$84,"p8")+SUMIFS($AS$4:$AS$84,$J$4:$J$84,"5102",$K$4:$K$84,"p9")+SUMIFS($AS$4:$AS$84,$J$4:$J$84,"5102",$K$4:$K$84,"p10"))/1000</f>
        <v>1.6153186900543623</v>
      </c>
      <c r="R99">
        <f>(SUMIFS($AS$4:$AS$84,$J$4:$J$84,"140",$K$4:$K$84,"p1")+SUMIFS($AS$4:$AS$84,$J$4:$J$84,"140",$K$4:$K$84,"p2")+SUMIFS($AS$4:$AS$84,$J$4:$J$84,"140",$K$4:$K$84,"p3")+SUMIFS($AS$4:$AS$84,$J$4:$J$84,"140",$K$4:$K$84,"p4")+SUMIFS($AS$4:$AS$84,$J$4:$J$84,"140",$K$4:$K$84,"p5")+SUMIFS($AS$4:$AS$84,$J$4:$J$84,"150",$K$4:$K$84,"p1")+SUMIFS($AS$4:$AS$84,$J$4:$J$84,"150",$K$4:$K$84,"p2")+SUMIFS($AS$4:$AS$84,$J$4:$J$84,"150",$K$4:$K$84,"p3")+SUMIFS($AS$4:$AS$84,$J$4:$J$84,"150",$K$4:$K$84,"p4")+SUMIFS($AS$4:$AS$84,$J$4:$J$84,"150",$K$4:$K$84,"p5")+SUMIFS($AS$4:$AS$84,$J$4:$J$84,"160",$K$4:$K$84,"p1")+SUMIFS($AS$4:$AS$84,$J$4:$J$84,"160",$K$4:$K$84,"p2")+SUMIFS($AS$4:$AS$84,$J$4:$J$84,"160",$K$4:$K$84,"p3")+SUMIFS($AS$4:$AS$84,$J$4:$J$84,"160",$K$4:$K$84,"p4")+SUMIFS($AS$4:$AS$84,$J$4:$J$84,"160",$K$4:$K$84,"p5")+SUMIFS($AS$4:$AS$84,$J$4:$J$84,"190",$K$4:$K$84,"p1")+SUMIFS($AS$4:$AS$84,$J$4:$J$84,"190",$K$4:$K$84,"p2")+SUMIFS($AS$4:$AS$84,$J$4:$J$84,"190",$K$4:$K$84,"p3")+SUMIFS($AS$4:$AS$84,$J$4:$J$84,"190",$K$4:$K$84,"p4")+SUMIFS($AS$4:$AS$84,$J$4:$J$84,"190",$K$4:$K$84,"p5")+SUMIFS($AS$4:$AS$84,$J$4:$J$84,"0000",$K$4:$K$84,"p1")+SUMIFS($AS$4:$AS$84,$J$4:$J$84,"0000",$K$4:$K$84,"p2")+SUMIFS($AS$4:$AS$84,$J$4:$J$84,"0000",$K$4:$K$84,"p3")+SUMIFS($AS$4:$AS$84,$J$4:$J$84,"0000",$K$4:$K$84,"p4")+SUMIFS($AS$4:$AS$84,$J$4:$J$84,"0000",$K$4:$K$84,"p5"))/1000</f>
        <v>1.6725105887759675E-2</v>
      </c>
      <c r="S99">
        <f>(SUMIFS($AS$4:$AS$84,$J$4:$J$84,"140",$K$4:$K$84,"p6")+SUMIFS($AS$4:$AS$84,$J$4:$J$84,"140",$K$4:$K$84,"p7")+SUMIFS($AS$4:$AS$84,$J$4:$J$84,"140",$K$4:$K$84,"p8")+SUMIFS($AS$4:$AS$84,$J$4:$J$84,"140",$K$4:$K$84,"p9")+SUMIFS($AS$4:$AS$84,$J$4:$J$84,"140",$K$4:$K$84,"p10")+SUMIFS($AS$4:$AS$84,$J$4:$J$84,"150",$K$4:$K$84,"p6")+SUMIFS($AS$4:$AS$84,$J$4:$J$84,"150",$K$4:$K$84,"p7")+SUMIFS($AS$4:$AS$84,$J$4:$J$84,"150",$K$4:$K$84,"p8")+SUMIFS($AS$4:$AS$84,$J$4:$J$84,"150",$K$4:$K$84,"p9")+SUMIFS($AS$4:$AS$84,$J$4:$J$84,"150",$K$4:$K$84,"p10")+SUMIFS($AS$4:$AS$84,$J$4:$J$84,"160",$K$4:$K$84,"p6")+SUMIFS($AS$4:$AS$84,$J$4:$J$84,"160",$K$4:$K$84,"p7")+SUMIFS($AS$4:$AS$84,$J$4:$J$84,"160",$K$4:$K$84,"p8")+SUMIFS($AS$4:$AS$84,$J$4:$J$84,"160",$K$4:$K$84,"p9")+SUMIFS($AS$4:$AS$84,$J$4:$J$84,"160",$K$4:$K$84,"p10")+SUMIFS($AS$4:$AS$84,$J$4:$J$84,"190",$K$4:$K$84,"p6")+SUMIFS($AS$4:$AS$84,$J$4:$J$84,"190",$K$4:$K$84,"p7")+SUMIFS($AS$4:$AS$84,$J$4:$J$84,"190",$K$4:$K$84,"p8")+SUMIFS($AS$4:$AS$84,$J$4:$J$84,"190",$K$4:$K$84,"p9")+SUMIFS($AS$4:$AS$84,$J$4:$J$84,"190",$K$4:$K$84,"p10")+SUMIFS($AS$4:$AS$84,$J$4:$J$84,"0000",$K$4:$K$84,"p6")+SUMIFS($AS$4:$AS$84,$J$4:$J$84,"0000",$K$4:$K$84,"p7")+SUMIFS($AS$4:$AS$84,$J$4:$J$84,"0000",$K$4:$K$84,"p8")+SUMIFS($AS$4:$AS$84,$J$4:$J$84,"0000",$K$4:$K$84,"p9")+SUMIFS($AS$4:$AS$84,$J$4:$J$84,"0000",$K$4:$K$84,"p10"))/1000</f>
        <v>7.7668333125017641E-2</v>
      </c>
      <c r="T99">
        <f>(SUMIFS($BC$4:$BC$84,$J$4:$J$84,"110",$K$4:$K$84,"p1")+SUMIFS($BC$4:$BC$84,$J$4:$J$84,"110",$K$4:$K$84,"p2")+SUMIFS($BC$4:$BC$84,$J$4:$J$84,"110",$K$4:$K$84,"p3")+SUMIFS($BC$4:$BC$84,$J$4:$J$84,"110",$K$4:$K$84,"p4")+SUMIFS($BC$4:$BC$84,$J$4:$J$84,"110",$K$4:$K$84,"p5")+SUMIFS($BC$4:$BC$84,$J$4:$J$84,"120",$K$4:$K$84,"p1")+SUMIFS($BC$4:$BC$84,$J$4:$J$84,"120",$K$4:$K$84,"p2")+SUMIFS($BC$4:$BC$84,$J$4:$J$84,"120",$K$4:$K$84,"p3")+SUMIFS($BC$4:$BC$84,$J$4:$J$84,"120",$K$4:$K$84,"p4")+SUMIFS($BC$4:$BC$84,$J$4:$J$84,"120",$K$4:$K$84,"p5")+SUMIFS($BC$4:$BC$84,$J$4:$J$84,"130",$K$4:$K$84,"p1")+SUMIFS($BC$4:$BC$84,$J$4:$J$84,"130",$K$4:$K$84,"p2")+SUMIFS($BC$4:$BC$84,$J$4:$J$84,"130",$K$4:$K$84,"p3")+SUMIFS($BC$4:$BC$84,$J$4:$J$84,"130",$K$4:$K$84,"p4")+SUMIFS($BC$4:$BC$84,$J$4:$J$84,"130",$K$4:$K$84,"p5")+SUMIFS($BC$4:$BC$84,$J$4:$J$84,"5101",$K$4:$K$84,"p1")+SUMIFS($BC$4:$BC$84,$J$4:$J$84,"5101",$K$4:$K$84,"p2")+SUMIFS($BC$4:$BC$84,$J$4:$J$84,"5101",$K$4:$K$84,"p3")+SUMIFS($BC$4:$BC$84,$J$4:$J$84,"5101",$K$4:$K$84,"p4")+SUMIFS($BC$4:$BC$84,$J$4:$J$84,"5101",$K$4:$K$84,"p5")+SUMIFS($BC$4:$BC$84,$J$4:$J$84,"5102",$K$4:$K$84,"p1")+SUMIFS($BC$4:$BC$84,$J$4:$J$84,"5102",$K$4:$K$84,"p2")+SUMIFS($BC$4:$BC$84,$J$4:$J$84,"5102",$K$4:$K$84,"p3")+SUMIFS($BC$4:$BC$84,$J$4:$J$84,"5102",$K$4:$K$84,"p4")+SUMIFS($BC$4:$BC$84,$J$4:$J$84,"5102",$K$4:$K$84,"p5"))/1000</f>
        <v>0.45429097453454065</v>
      </c>
      <c r="U99">
        <f>(SUMIFS($BC$4:$BC$84,$J$4:$J$84,"110",$K$4:$K$84,"p6")+SUMIFS($BC$4:$BC$84,$J$4:$J$84,"110",$K$4:$K$84,"p7")+SUMIFS($BC$4:$BC$84,$J$4:$J$84,"110",$K$4:$K$84,"p8")+SUMIFS($BC$4:$BC$84,$J$4:$J$84,"110",$K$4:$K$84,"p9")+SUMIFS($BC$4:$BC$84,$J$4:$J$84,"110",$K$4:$K$84,"p10")+SUMIFS($BC$4:$BC$84,$J$4:$J$84,"120",$K$4:$K$84,"p6")+SUMIFS($BC$4:$BC$84,$J$4:$J$84,"120",$K$4:$K$84,"p7")+SUMIFS($BC$4:$BC$84,$J$4:$J$84,"120",$K$4:$K$84,"p8")+SUMIFS($BC$4:$BC$84,$J$4:$J$84,"120",$K$4:$K$84,"p9")+SUMIFS($BC$4:$BC$84,$J$4:$J$84,"120",$K$4:$K$84,"p10")+SUMIFS($BC$4:$BC$84,$J$4:$J$84,"130",$K$4:$K$84,"p6")+SUMIFS($BC$4:$BC$84,$J$4:$J$84,"130",$K$4:$K$84,"p7")+SUMIFS($BC$4:$BC$84,$J$4:$J$84,"130",$K$4:$K$84,"p8")+SUMIFS($BC$4:$BC$84,$J$4:$J$84,"130",$K$4:$K$84,"p9")+SUMIFS($BC$4:$BC$84,$J$4:$J$84,"130",$K$4:$K$84,"p10")+SUMIFS($BC$4:$BC$84,$J$4:$J$84,"5101",$K$4:$K$84,"p6")+SUMIFS($BC$4:$BC$84,$J$4:$J$84,"5101",$K$4:$K$84,"p7")+SUMIFS($BC$4:$BC$84,$J$4:$J$84,"5101",$K$4:$K$84,"p8")+SUMIFS($BC$4:$BC$84,$J$4:$J$84,"5101",$K$4:$K$84,"p9")+SUMIFS($BC$4:$BC$84,$J$4:$J$84,"5101",$K$4:$K$84,"p10")+SUMIFS($BC$4:$BC$84,$J$4:$J$84,"5102",$K$4:$K$84,"p6")+SUMIFS($BC$4:$BC$84,$J$4:$J$84,"5102",$K$4:$K$84,"p7")+SUMIFS($BC$4:$BC$84,$J$4:$J$84,"5102",$K$4:$K$84,"p8")+SUMIFS($BC$4:$BC$84,$J$4:$J$84,"5102",$K$4:$K$84,"p9")+SUMIFS($BC$4:$BC$84,$J$4:$J$84,"5102",$K$4:$K$84,"p10"))/1000</f>
        <v>1.6153186900543623</v>
      </c>
      <c r="V99">
        <f>(SUMIFS($BC$4:$BC$84,$J$4:$J$84,"140",$K$4:$K$84,"p1")+SUMIFS($BC$4:$BC$84,$J$4:$J$84,"140",$K$4:$K$84,"p2")+SUMIFS($BC$4:$BC$84,$J$4:$J$84,"140",$K$4:$K$84,"p3")+SUMIFS($BC$4:$BC$84,$J$4:$J$84,"140",$K$4:$K$84,"p4")+SUMIFS($BC$4:$BC$84,$J$4:$J$84,"140",$K$4:$K$84,"p5")+SUMIFS($BC$4:$BC$84,$J$4:$J$84,"150",$K$4:$K$84,"p1")+SUMIFS($BC$4:$BC$84,$J$4:$J$84,"150",$K$4:$K$84,"p2")+SUMIFS($BC$4:$BC$84,$J$4:$J$84,"150",$K$4:$K$84,"p3")+SUMIFS($BC$4:$BC$84,$J$4:$J$84,"150",$K$4:$K$84,"p4")+SUMIFS($BC$4:$BC$84,$J$4:$J$84,"150",$K$4:$K$84,"p5")+SUMIFS($BC$4:$BC$84,$J$4:$J$84,"160",$K$4:$K$84,"p1")+SUMIFS($BC$4:$BC$84,$J$4:$J$84,"160",$K$4:$K$84,"p2")+SUMIFS($BC$4:$BC$84,$J$4:$J$84,"160",$K$4:$K$84,"p3")+SUMIFS($BC$4:$BC$84,$J$4:$J$84,"160",$K$4:$K$84,"p4")+SUMIFS($BC$4:$BC$84,$J$4:$J$84,"160",$K$4:$K$84,"p5")+SUMIFS($BC$4:$BC$84,$J$4:$J$84,"190",$K$4:$K$84,"p1")+SUMIFS($BC$4:$BC$84,$J$4:$J$84,"190",$K$4:$K$84,"p2")+SUMIFS($BC$4:$BC$84,$J$4:$J$84,"190",$K$4:$K$84,"p3")+SUMIFS($BC$4:$BC$84,$J$4:$J$84,"190",$K$4:$K$84,"p4")+SUMIFS($BC$4:$BC$84,$J$4:$J$84,"190",$K$4:$K$84,"p5")+SUMIFS($BC$4:$BC$84,$J$4:$J$84,"0000",$K$4:$K$84,"p1")+SUMIFS($BC$4:$BC$84,$J$4:$J$84,"0000",$K$4:$K$84,"p2")+SUMIFS($BC$4:$BC$84,$J$4:$J$84,"0000",$K$4:$K$84,"p3")+SUMIFS($BC$4:$BC$84,$J$4:$J$84,"0000",$K$4:$K$84,"p4")+SUMIFS($BC$4:$BC$84,$J$4:$J$84,"0000",$K$4:$K$84,"p5"))/1000</f>
        <v>1.6725105887759675E-2</v>
      </c>
      <c r="W99">
        <f>(SUMIFS($BC$4:$BC$84,$J$4:$J$84,"140",$K$4:$K$84,"p6")+SUMIFS($BC$4:$BC$84,$J$4:$J$84,"140",$K$4:$K$84,"p7")+SUMIFS($BC$4:$BC$84,$J$4:$J$84,"140",$K$4:$K$84,"p8")+SUMIFS($BC$4:$BC$84,$J$4:$J$84,"140",$K$4:$K$84,"p9")+SUMIFS($BC$4:$BC$84,$J$4:$J$84,"140",$K$4:$K$84,"p10")+SUMIFS($BC$4:$BC$84,$J$4:$J$84,"150",$K$4:$K$84,"p6")+SUMIFS($BC$4:$BC$84,$J$4:$J$84,"150",$K$4:$K$84,"p7")+SUMIFS($BC$4:$BC$84,$J$4:$J$84,"150",$K$4:$K$84,"p8")+SUMIFS($BC$4:$BC$84,$J$4:$J$84,"150",$K$4:$K$84,"p9")+SUMIFS($BC$4:$BC$84,$J$4:$J$84,"150",$K$4:$K$84,"p10")+SUMIFS($BC$4:$BC$84,$J$4:$J$84,"160",$K$4:$K$84,"p6")+SUMIFS($BC$4:$BC$84,$J$4:$J$84,"160",$K$4:$K$84,"p7")+SUMIFS($BC$4:$BC$84,$J$4:$J$84,"160",$K$4:$K$84,"p8")+SUMIFS($BC$4:$BC$84,$J$4:$J$84,"160",$K$4:$K$84,"p9")+SUMIFS($BC$4:$BC$84,$J$4:$J$84,"160",$K$4:$K$84,"p10")+SUMIFS($BC$4:$BC$84,$J$4:$J$84,"190",$K$4:$K$84,"p6")+SUMIFS($BC$4:$BC$84,$J$4:$J$84,"190",$K$4:$K$84,"p7")+SUMIFS($BC$4:$BC$84,$J$4:$J$84,"190",$K$4:$K$84,"p8")+SUMIFS($BC$4:$BC$84,$J$4:$J$84,"190",$K$4:$K$84,"p9")+SUMIFS($BC$4:$BC$84,$J$4:$J$84,"190",$K$4:$K$84,"p10")+SUMIFS($BC$4:$BC$84,$J$4:$J$84,"0000",$K$4:$K$84,"p6")+SUMIFS($BC$4:$BC$84,$J$4:$J$84,"0000",$K$4:$K$84,"p7")+SUMIFS($BC$4:$BC$84,$J$4:$J$84,"0000",$K$4:$K$84,"p8")+SUMIFS($BC$4:$BC$84,$J$4:$J$84,"0000",$K$4:$K$84,"p9")+SUMIFS($BC$4:$BC$84,$J$4:$J$84,"0000",$K$4:$K$84,"p10"))/1000</f>
        <v>7.7668333125017641E-2</v>
      </c>
      <c r="X99">
        <f>(SUMIFS($BM$4:$BM$84,$J$4:$J$84,"110",$K$4:$K$84,"p1")+SUMIFS($BM$4:$BM$84,$J$4:$J$84,"110",$K$4:$K$84,"p2")+SUMIFS($BM$4:$BM$84,$J$4:$J$84,"110",$K$4:$K$84,"p3")+SUMIFS($BM$4:$BM$84,$J$4:$J$84,"110",$K$4:$K$84,"p4")+SUMIFS($BM$4:$BM$84,$J$4:$J$84,"110",$K$4:$K$84,"p5")+SUMIFS($BM$4:$BM$84,$J$4:$J$84,"120",$K$4:$K$84,"p1")+SUMIFS($BM$4:$BM$84,$J$4:$J$84,"120",$K$4:$K$84,"p2")+SUMIFS($BM$4:$BM$84,$J$4:$J$84,"120",$K$4:$K$84,"p3")+SUMIFS($BM$4:$BM$84,$J$4:$J$84,"120",$K$4:$K$84,"p4")+SUMIFS($BM$4:$BM$84,$J$4:$J$84,"120",$K$4:$K$84,"p5")+SUMIFS($BM$4:$BM$84,$J$4:$J$84,"130",$K$4:$K$84,"p1")+SUMIFS($BM$4:$BM$84,$J$4:$J$84,"130",$K$4:$K$84,"p2")+SUMIFS($BM$4:$BM$84,$J$4:$J$84,"130",$K$4:$K$84,"p3")+SUMIFS($BM$4:$BM$84,$J$4:$J$84,"130",$K$4:$K$84,"p4")+SUMIFS($BM$4:$BM$84,$J$4:$J$84,"130",$K$4:$K$84,"p5")+SUMIFS($BM$4:$BM$84,$J$4:$J$84,"5101",$K$4:$K$84,"p1")+SUMIFS($BM$4:$BM$84,$J$4:$J$84,"5101",$K$4:$K$84,"p2")+SUMIFS($BM$4:$BM$84,$J$4:$J$84,"5101",$K$4:$K$84,"p3")+SUMIFS($BM$4:$BM$84,$J$4:$J$84,"5101",$K$4:$K$84,"p4")+SUMIFS($BM$4:$BM$84,$J$4:$J$84,"5101",$K$4:$K$84,"p5")+SUMIFS($BM$4:$BM$84,$J$4:$J$84,"5102",$K$4:$K$84,"p1")+SUMIFS($BM$4:$BM$84,$J$4:$J$84,"5102",$K$4:$K$84,"p2")+SUMIFS($BM$4:$BM$84,$J$4:$J$84,"5102",$K$4:$K$84,"p3")+SUMIFS($BM$4:$BM$84,$J$4:$J$84,"5102",$K$4:$K$84,"p4")+SUMIFS($BM$4:$BM$84,$J$4:$J$84,"5102",$K$4:$K$84,"p5"))/1000</f>
        <v>0.18167890703369971</v>
      </c>
      <c r="Y99">
        <f>(SUMIFS($BM$4:$BM$84,$J$4:$J$84,"110",$K$4:$K$84,"p6")+SUMIFS($BM$4:$BM$84,$J$4:$J$84,"110",$K$4:$K$84,"p7")+SUMIFS($BM$4:$BM$84,$J$4:$J$84,"110",$K$4:$K$84,"p8")+SUMIFS($BM$4:$BM$84,$J$4:$J$84,"110",$K$4:$K$84,"p9")+SUMIFS($BM$4:$BM$84,$J$4:$J$84,"110",$K$4:$K$84,"p10")+SUMIFS($BM$4:$BM$84,$J$4:$J$84,"120",$K$4:$K$84,"p6")+SUMIFS($BM$4:$BM$84,$J$4:$J$84,"120",$K$4:$K$84,"p7")+SUMIFS($BM$4:$BM$84,$J$4:$J$84,"120",$K$4:$K$84,"p8")+SUMIFS($BM$4:$BM$84,$J$4:$J$84,"120",$K$4:$K$84,"p9")+SUMIFS($BM$4:$BM$84,$J$4:$J$84,"120",$K$4:$K$84,"p10")+SUMIFS($BM$4:$BM$84,$J$4:$J$84,"130",$K$4:$K$84,"p6")+SUMIFS($BM$4:$BM$84,$J$4:$J$84,"130",$K$4:$K$84,"p7")+SUMIFS($BM$4:$BM$84,$J$4:$J$84,"130",$K$4:$K$84,"p8")+SUMIFS($BM$4:$BM$84,$J$4:$J$84,"130",$K$4:$K$84,"p9")+SUMIFS($BM$4:$BM$84,$J$4:$J$84,"130",$K$4:$K$84,"p10")+SUMIFS($BM$4:$BM$84,$J$4:$J$84,"5101",$K$4:$K$84,"p6")+SUMIFS($BM$4:$BM$84,$J$4:$J$84,"5101",$K$4:$K$84,"p7")+SUMIFS($BM$4:$BM$84,$J$4:$J$84,"5101",$K$4:$K$84,"p8")+SUMIFS($BM$4:$BM$84,$J$4:$J$84,"5101",$K$4:$K$84,"p9")+SUMIFS($BM$4:$BM$84,$J$4:$J$84,"5101",$K$4:$K$84,"p10")+SUMIFS($BM$4:$BM$84,$J$4:$J$84,"5102",$K$4:$K$84,"p6")+SUMIFS($BM$4:$BM$84,$J$4:$J$84,"5102",$K$4:$K$84,"p7")+SUMIFS($BM$4:$BM$84,$J$4:$J$84,"5102",$K$4:$K$84,"p8")+SUMIFS($BM$4:$BM$84,$J$4:$J$84,"5102",$K$4:$K$84,"p9")+SUMIFS($BM$4:$BM$84,$J$4:$J$84,"5102",$K$4:$K$84,"p10"))/1000</f>
        <v>0.9390473201124474</v>
      </c>
      <c r="Z99">
        <f>(SUMIFS($BM$4:$BM$84,$J$4:$J$84,"140",$K$4:$K$84,"p1")+SUMIFS($BM$4:$BM$84,$J$4:$J$84,"140",$K$4:$K$84,"p2")+SUMIFS($BM$4:$BM$84,$J$4:$J$84,"140",$K$4:$K$84,"p3")+SUMIFS($BM$4:$BM$84,$J$4:$J$84,"140",$K$4:$K$84,"p4")+SUMIFS($BM$4:$BM$84,$J$4:$J$84,"140",$K$4:$K$84,"p5")+SUMIFS($BM$4:$BM$84,$J$4:$J$84,"150",$K$4:$K$84,"p1")+SUMIFS($BM$4:$BM$84,$J$4:$J$84,"150",$K$4:$K$84,"p2")+SUMIFS($BM$4:$BM$84,$J$4:$J$84,"150",$K$4:$K$84,"p3")+SUMIFS($BM$4:$BM$84,$J$4:$J$84,"150",$K$4:$K$84,"p4")+SUMIFS($BM$4:$BM$84,$J$4:$J$84,"150",$K$4:$K$84,"p5")+SUMIFS($BM$4:$BM$84,$J$4:$J$84,"160",$K$4:$K$84,"p1")+SUMIFS($BM$4:$BM$84,$J$4:$J$84,"160",$K$4:$K$84,"p2")+SUMIFS($BM$4:$BM$84,$J$4:$J$84,"160",$K$4:$K$84,"p3")+SUMIFS($BM$4:$BM$84,$J$4:$J$84,"160",$K$4:$K$84,"p4")+SUMIFS($BM$4:$BM$84,$J$4:$J$84,"160",$K$4:$K$84,"p5")+SUMIFS($BM$4:$BM$84,$J$4:$J$84,"190",$K$4:$K$84,"p1")+SUMIFS($BM$4:$BM$84,$J$4:$J$84,"190",$K$4:$K$84,"p2")+SUMIFS($BM$4:$BM$84,$J$4:$J$84,"190",$K$4:$K$84,"p3")+SUMIFS($BM$4:$BM$84,$J$4:$J$84,"190",$K$4:$K$84,"p4")+SUMIFS($BM$4:$BM$84,$J$4:$J$84,"190",$K$4:$K$84,"p5")+SUMIFS($BM$4:$BM$84,$J$4:$J$84,"0000",$K$4:$K$84,"p1")+SUMIFS($BM$4:$BM$84,$J$4:$J$84,"0000",$K$4:$K$84,"p2")+SUMIFS($BM$4:$BM$84,$J$4:$J$84,"0000",$K$4:$K$84,"p3")+SUMIFS($BM$4:$BM$84,$J$4:$J$84,"0000",$K$4:$K$84,"p4")+SUMIFS($BM$4:$BM$84,$J$4:$J$84,"0000",$K$4:$K$84,"p5"))/1000</f>
        <v>8.4683182024126499E-3</v>
      </c>
      <c r="AA99">
        <f>(SUMIFS($BM$4:$BM$84,$J$4:$J$84,"140",$K$4:$K$84,"p6")+SUMIFS($BM$4:$BM$84,$J$4:$J$84,"140",$K$4:$K$84,"p7")+SUMIFS($BM$4:$BM$84,$J$4:$J$84,"140",$K$4:$K$84,"p8")+SUMIFS($BM$4:$BM$84,$J$4:$J$84,"140",$K$4:$K$84,"p9")+SUMIFS($BM$4:$BM$84,$J$4:$J$84,"140",$K$4:$K$84,"p10")+SUMIFS($BM$4:$BM$84,$J$4:$J$84,"150",$K$4:$K$84,"p6")+SUMIFS($BM$4:$BM$84,$J$4:$J$84,"150",$K$4:$K$84,"p7")+SUMIFS($BM$4:$BM$84,$J$4:$J$84,"150",$K$4:$K$84,"p8")+SUMIFS($BM$4:$BM$84,$J$4:$J$84,"150",$K$4:$K$84,"p9")+SUMIFS($BM$4:$BM$84,$J$4:$J$84,"150",$K$4:$K$84,"p10")+SUMIFS($BM$4:$BM$84,$J$4:$J$84,"160",$K$4:$K$84,"p6")+SUMIFS($BM$4:$BM$84,$J$4:$J$84,"160",$K$4:$K$84,"p7")+SUMIFS($BM$4:$BM$84,$J$4:$J$84,"160",$K$4:$K$84,"p8")+SUMIFS($BM$4:$BM$84,$J$4:$J$84,"160",$K$4:$K$84,"p9")+SUMIFS($BM$4:$BM$84,$J$4:$J$84,"160",$K$4:$K$84,"p10")+SUMIFS($BM$4:$BM$84,$J$4:$J$84,"190",$K$4:$K$84,"p6")+SUMIFS($BM$4:$BM$84,$J$4:$J$84,"190",$K$4:$K$84,"p7")+SUMIFS($BM$4:$BM$84,$J$4:$J$84,"190",$K$4:$K$84,"p8")+SUMIFS($BM$4:$BM$84,$J$4:$J$84,"190",$K$4:$K$84,"p9")+SUMIFS($BM$4:$BM$84,$J$4:$J$84,"190",$K$4:$K$84,"p10")+SUMIFS($BM$4:$BM$84,$J$4:$J$84,"0000",$K$4:$K$84,"p6")+SUMIFS($BM$4:$BM$84,$J$4:$J$84,"0000",$K$4:$K$84,"p7")+SUMIFS($BM$4:$BM$84,$J$4:$J$84,"0000",$K$4:$K$84,"p8")+SUMIFS($BM$4:$BM$84,$J$4:$J$84,"0000",$K$4:$K$84,"p9")+SUMIFS($BM$4:$BM$84,$J$4:$J$84,"0000",$K$4:$K$84,"p10"))/1000</f>
        <v>4.830320807840615E-2</v>
      </c>
      <c r="AB99">
        <f>(SUMIFS($BW$4:$BW$84,$J$4:$J$84,"110",$K$4:$K$84,"p1")+SUMIFS($BW$4:$BW$84,$J$4:$J$84,"110",$K$4:$K$84,"p2")+SUMIFS($BW$4:$BW$84,$J$4:$J$84,"110",$K$4:$K$84,"p3")+SUMIFS($BW$4:$BW$84,$J$4:$J$84,"110",$K$4:$K$84,"p4")+SUMIFS($BW$4:$BW$84,$J$4:$J$84,"110",$K$4:$K$84,"p5")+SUMIFS($BW$4:$BW$84,$J$4:$J$84,"120",$K$4:$K$84,"p1")+SUMIFS($BW$4:$BW$84,$J$4:$J$84,"120",$K$4:$K$84,"p2")+SUMIFS($BW$4:$BW$84,$J$4:$J$84,"120",$K$4:$K$84,"p3")+SUMIFS($BW$4:$BW$84,$J$4:$J$84,"120",$K$4:$K$84,"p4")+SUMIFS($BW$4:$BW$84,$J$4:$J$84,"120",$K$4:$K$84,"p5")+SUMIFS($BW$4:$BW$84,$J$4:$J$84,"130",$K$4:$K$84,"p1")+SUMIFS($BW$4:$BW$84,$J$4:$J$84,"130",$K$4:$K$84,"p2")+SUMIFS($BW$4:$BW$84,$J$4:$J$84,"130",$K$4:$K$84,"p3")+SUMIFS($BW$4:$BW$84,$J$4:$J$84,"130",$K$4:$K$84,"p4")+SUMIFS($BW$4:$BW$84,$J$4:$J$84,"130",$K$4:$K$84,"p5")+SUMIFS($BW$4:$BW$84,$J$4:$J$84,"5101",$K$4:$K$84,"p1")+SUMIFS($BW$4:$BW$84,$J$4:$J$84,"5101",$K$4:$K$84,"p2")+SUMIFS($BW$4:$BW$84,$J$4:$J$84,"5101",$K$4:$K$84,"p3")+SUMIFS($BW$4:$BW$84,$J$4:$J$84,"5101",$K$4:$K$84,"p4")+SUMIFS($BW$4:$BW$84,$J$4:$J$84,"5101",$K$4:$K$84,"p5")+SUMIFS($BW$4:$BW$84,$J$4:$J$84,"5102",$K$4:$K$84,"p1")+SUMIFS($BW$4:$BW$84,$J$4:$J$84,"5102",$K$4:$K$84,"p2")+SUMIFS($BW$4:$BW$84,$J$4:$J$84,"5102",$K$4:$K$84,"p3")+SUMIFS($BW$4:$BW$84,$J$4:$J$84,"5102",$K$4:$K$84,"p4")+SUMIFS($BW$4:$BW$84,$J$4:$J$84,"5102",$K$4:$K$84,"p5"))/1000</f>
        <v>0.18167890703369971</v>
      </c>
      <c r="AC99">
        <f>(SUMIFS($BW$4:$BW$84,$J$4:$J$84,"110",$K$4:$K$84,"p6")+SUMIFS($BW$4:$BW$84,$J$4:$J$84,"110",$K$4:$K$84,"p7")+SUMIFS($BW$4:$BW$84,$J$4:$J$84,"110",$K$4:$K$84,"p8")+SUMIFS($BW$4:$BW$84,$J$4:$J$84,"110",$K$4:$K$84,"p9")+SUMIFS($BW$4:$BW$84,$J$4:$J$84,"110",$K$4:$K$84,"p10")+SUMIFS($BW$4:$BW$84,$J$4:$J$84,"120",$K$4:$K$84,"p6")+SUMIFS($BW$4:$BW$84,$J$4:$J$84,"120",$K$4:$K$84,"p7")+SUMIFS($BW$4:$BW$84,$J$4:$J$84,"120",$K$4:$K$84,"p8")+SUMIFS($BW$4:$BW$84,$J$4:$J$84,"120",$K$4:$K$84,"p9")+SUMIFS($BW$4:$BW$84,$J$4:$J$84,"120",$K$4:$K$84,"p10")+SUMIFS($BW$4:$BW$84,$J$4:$J$84,"130",$K$4:$K$84,"p6")+SUMIFS($BW$4:$BW$84,$J$4:$J$84,"130",$K$4:$K$84,"p7")+SUMIFS($BW$4:$BW$84,$J$4:$J$84,"130",$K$4:$K$84,"p8")+SUMIFS($BW$4:$BW$84,$J$4:$J$84,"130",$K$4:$K$84,"p9")+SUMIFS($BW$4:$BW$84,$J$4:$J$84,"130",$K$4:$K$84,"p10")+SUMIFS($BW$4:$BW$84,$J$4:$J$84,"5101",$K$4:$K$84,"p6")+SUMIFS($BW$4:$BW$84,$J$4:$J$84,"5101",$K$4:$K$84,"p7")+SUMIFS($BW$4:$BW$84,$J$4:$J$84,"5101",$K$4:$K$84,"p8")+SUMIFS($BW$4:$BW$84,$J$4:$J$84,"5101",$K$4:$K$84,"p9")+SUMIFS($BW$4:$BW$84,$J$4:$J$84,"5101",$K$4:$K$84,"p10")+SUMIFS($BW$4:$BW$84,$J$4:$J$84,"5102",$K$4:$K$84,"p6")+SUMIFS($BW$4:$BW$84,$J$4:$J$84,"5102",$K$4:$K$84,"p7")+SUMIFS($BW$4:$BW$84,$J$4:$J$84,"5102",$K$4:$K$84,"p8")+SUMIFS($BW$4:$BW$84,$J$4:$J$84,"5102",$K$4:$K$84,"p9")+SUMIFS($BW$4:$BW$84,$J$4:$J$84,"5102",$K$4:$K$84,"p10"))/1000</f>
        <v>0.9390473201124474</v>
      </c>
      <c r="AD99">
        <f>(SUMIFS($BW$4:$BW$84,$J$4:$J$84,"140",$K$4:$K$84,"p1")+SUMIFS($BW$4:$BW$84,$J$4:$J$84,"140",$K$4:$K$84,"p2")+SUMIFS($BW$4:$BW$84,$J$4:$J$84,"140",$K$4:$K$84,"p3")+SUMIFS($BW$4:$BW$84,$J$4:$J$84,"140",$K$4:$K$84,"p4")+SUMIFS($BW$4:$BW$84,$J$4:$J$84,"140",$K$4:$K$84,"p5")+SUMIFS($BW$4:$BW$84,$J$4:$J$84,"150",$K$4:$K$84,"p1")+SUMIFS($BW$4:$BW$84,$J$4:$J$84,"150",$K$4:$K$84,"p2")+SUMIFS($BW$4:$BW$84,$J$4:$J$84,"150",$K$4:$K$84,"p3")+SUMIFS($BW$4:$BW$84,$J$4:$J$84,"150",$K$4:$K$84,"p4")+SUMIFS($BW$4:$BW$84,$J$4:$J$84,"150",$K$4:$K$84,"p5")+SUMIFS($BW$4:$BW$84,$J$4:$J$84,"160",$K$4:$K$84,"p1")+SUMIFS($BW$4:$BW$84,$J$4:$J$84,"160",$K$4:$K$84,"p2")+SUMIFS($BW$4:$BW$84,$J$4:$J$84,"160",$K$4:$K$84,"p3")+SUMIFS($BW$4:$BW$84,$J$4:$J$84,"160",$K$4:$K$84,"p4")+SUMIFS($BW$4:$BW$84,$J$4:$J$84,"160",$K$4:$K$84,"p5")+SUMIFS($BW$4:$BW$84,$J$4:$J$84,"190",$K$4:$K$84,"p1")+SUMIFS($BW$4:$BW$84,$J$4:$J$84,"190",$K$4:$K$84,"p2")+SUMIFS($BW$4:$BW$84,$J$4:$J$84,"190",$K$4:$K$84,"p3")+SUMIFS($BW$4:$BW$84,$J$4:$J$84,"190",$K$4:$K$84,"p4")+SUMIFS($BW$4:$BW$84,$J$4:$J$84,"190",$K$4:$K$84,"p5")+SUMIFS($BW$4:$BW$84,$J$4:$J$84,"0000",$K$4:$K$84,"p1")+SUMIFS($BW$4:$BW$84,$J$4:$J$84,"0000",$K$4:$K$84,"p2")+SUMIFS($BW$4:$BW$84,$J$4:$J$84,"0000",$K$4:$K$84,"p3")+SUMIFS($BW$4:$BW$84,$J$4:$J$84,"0000",$K$4:$K$84,"p4")+SUMIFS($BW$4:$BW$84,$J$4:$J$84,"0000",$K$4:$K$84,"p5"))/1000</f>
        <v>8.4683182024126499E-3</v>
      </c>
      <c r="AE99">
        <f>(SUMIFS($BW$4:$BW$84,$J$4:$J$84,"140",$K$4:$K$84,"p6")+SUMIFS($BW$4:$BW$84,$J$4:$J$84,"140",$K$4:$K$84,"p7")+SUMIFS($BW$4:$BW$84,$J$4:$J$84,"140",$K$4:$K$84,"p8")+SUMIFS($BW$4:$BW$84,$J$4:$J$84,"140",$K$4:$K$84,"p9")+SUMIFS($BW$4:$BW$84,$J$4:$J$84,"140",$K$4:$K$84,"p10")+SUMIFS($BW$4:$BW$84,$J$4:$J$84,"150",$K$4:$K$84,"p6")+SUMIFS($BW$4:$BW$84,$J$4:$J$84,"150",$K$4:$K$84,"p7")+SUMIFS($BW$4:$BW$84,$J$4:$J$84,"150",$K$4:$K$84,"p8")+SUMIFS($BW$4:$BW$84,$J$4:$J$84,"150",$K$4:$K$84,"p9")+SUMIFS($BW$4:$BW$84,$J$4:$J$84,"150",$K$4:$K$84,"p10")+SUMIFS($BW$4:$BW$84,$J$4:$J$84,"160",$K$4:$K$84,"p6")+SUMIFS($BW$4:$BW$84,$J$4:$J$84,"160",$K$4:$K$84,"p7")+SUMIFS($BW$4:$BW$84,$J$4:$J$84,"160",$K$4:$K$84,"p8")+SUMIFS($BW$4:$BW$84,$J$4:$J$84,"160",$K$4:$K$84,"p9")+SUMIFS($BW$4:$BW$84,$J$4:$J$84,"160",$K$4:$K$84,"p10")+SUMIFS($BW$4:$BW$84,$J$4:$J$84,"190",$K$4:$K$84,"p6")+SUMIFS($BW$4:$BW$84,$J$4:$J$84,"190",$K$4:$K$84,"p7")+SUMIFS($BW$4:$BW$84,$J$4:$J$84,"190",$K$4:$K$84,"p8")+SUMIFS($BW$4:$BW$84,$J$4:$J$84,"190",$K$4:$K$84,"p9")+SUMIFS($BW$4:$BW$84,$J$4:$J$84,"190",$K$4:$K$84,"p10")+SUMIFS($BW$4:$BW$84,$J$4:$J$84,"0000",$K$4:$K$84,"p6")+SUMIFS($BW$4:$BW$84,$J$4:$J$84,"0000",$K$4:$K$84,"p7")+SUMIFS($BW$4:$BW$84,$J$4:$J$84,"0000",$K$4:$K$84,"p8")+SUMIFS($BW$4:$BW$84,$J$4:$J$84,"0000",$K$4:$K$84,"p9")+SUMIFS($BW$4:$BW$84,$J$4:$J$84,"0000",$K$4:$K$84,"p10"))/1000</f>
        <v>4.830320807840615E-2</v>
      </c>
      <c r="AF99">
        <f>(SUMIFS($CG$4:$CG$84,$J$4:$J$84,"110",$K$4:$K$84,"p1")+SUMIFS($CG$4:$CG$84,$J$4:$J$84,"110",$K$4:$K$84,"p2")+SUMIFS($CG$4:$CG$84,$J$4:$J$84,"110",$K$4:$K$84,"p3")+SUMIFS($CG$4:$CG$84,$J$4:$J$84,"110",$K$4:$K$84,"p4")+SUMIFS($CG$4:$CG$84,$J$4:$J$84,"110",$K$4:$K$84,"p5")+SUMIFS($CG$4:$CG$84,$J$4:$J$84,"120",$K$4:$K$84,"p1")+SUMIFS($CG$4:$CG$84,$J$4:$J$84,"120",$K$4:$K$84,"p2")+SUMIFS($CG$4:$CG$84,$J$4:$J$84,"120",$K$4:$K$84,"p3")+SUMIFS($CG$4:$CG$84,$J$4:$J$84,"120",$K$4:$K$84,"p4")+SUMIFS($CG$4:$CG$84,$J$4:$J$84,"120",$K$4:$K$84,"p5")+SUMIFS($CG$4:$CG$84,$J$4:$J$84,"130",$K$4:$K$84,"p1")+SUMIFS($CG$4:$CG$84,$J$4:$J$84,"130",$K$4:$K$84,"p2")+SUMIFS($CG$4:$CG$84,$J$4:$J$84,"130",$K$4:$K$84,"p3")+SUMIFS($CG$4:$CG$84,$J$4:$J$84,"130",$K$4:$K$84,"p4")+SUMIFS($CG$4:$CG$84,$J$4:$J$84,"130",$K$4:$K$84,"p5")+SUMIFS($CG$4:$CG$84,$J$4:$J$84,"5101",$K$4:$K$84,"p1")+SUMIFS($CG$4:$CG$84,$J$4:$J$84,"5101",$K$4:$K$84,"p2")+SUMIFS($CG$4:$CG$84,$J$4:$J$84,"5101",$K$4:$K$84,"p3")+SUMIFS($CG$4:$CG$84,$J$4:$J$84,"5101",$K$4:$K$84,"p4")+SUMIFS($CG$4:$CG$84,$J$4:$J$84,"5101",$K$4:$K$84,"p5")+SUMIFS($CG$4:$CG$84,$J$4:$J$84,"5102",$K$4:$K$84,"p1")+SUMIFS($CG$4:$CG$84,$J$4:$J$84,"5102",$K$4:$K$84,"p2")+SUMIFS($CG$4:$CG$84,$J$4:$J$84,"5102",$K$4:$K$84,"p3")+SUMIFS($CG$4:$CG$84,$J$4:$J$84,"5102",$K$4:$K$84,"p4")+SUMIFS($CG$4:$CG$84,$J$4:$J$84,"5102",$K$4:$K$84,"p5"))/1000</f>
        <v>0.18167890703369971</v>
      </c>
      <c r="AG99">
        <f>(SUMIFS($CG$4:$CG$84,$J$4:$J$84,"110",$K$4:$K$84,"p6")+SUMIFS($CG$4:$CG$84,$J$4:$J$84,"110",$K$4:$K$84,"p7")+SUMIFS($CG$4:$CG$84,$J$4:$J$84,"110",$K$4:$K$84,"p8")+SUMIFS($CG$4:$CG$84,$J$4:$J$84,"110",$K$4:$K$84,"p9")+SUMIFS($CG$4:$CG$84,$J$4:$J$84,"110",$K$4:$K$84,"p10")+SUMIFS($CG$4:$CG$84,$J$4:$J$84,"120",$K$4:$K$84,"p6")+SUMIFS($CG$4:$CG$84,$J$4:$J$84,"120",$K$4:$K$84,"p7")+SUMIFS($CG$4:$CG$84,$J$4:$J$84,"120",$K$4:$K$84,"p8")+SUMIFS($CG$4:$CG$84,$J$4:$J$84,"120",$K$4:$K$84,"p9")+SUMIFS($CG$4:$CG$84,$J$4:$J$84,"120",$K$4:$K$84,"p10")+SUMIFS($CG$4:$CG$84,$J$4:$J$84,"130",$K$4:$K$84,"p6")+SUMIFS($CG$4:$CG$84,$J$4:$J$84,"130",$K$4:$K$84,"p7")+SUMIFS($CG$4:$CG$84,$J$4:$J$84,"130",$K$4:$K$84,"p8")+SUMIFS($CG$4:$CG$84,$J$4:$J$84,"130",$K$4:$K$84,"p9")+SUMIFS($CG$4:$CG$84,$J$4:$J$84,"130",$K$4:$K$84,"p10")+SUMIFS($CG$4:$CG$84,$J$4:$J$84,"5101",$K$4:$K$84,"p6")+SUMIFS($CG$4:$CG$84,$J$4:$J$84,"5101",$K$4:$K$84,"p7")+SUMIFS($CG$4:$CG$84,$J$4:$J$84,"5101",$K$4:$K$84,"p8")+SUMIFS($CG$4:$CG$84,$J$4:$J$84,"5101",$K$4:$K$84,"p9")+SUMIFS($CG$4:$CG$84,$J$4:$J$84,"5101",$K$4:$K$84,"p10")+SUMIFS($CG$4:$CG$84,$J$4:$J$84,"5102",$K$4:$K$84,"p6")+SUMIFS($CG$4:$CG$84,$J$4:$J$84,"5102",$K$4:$K$84,"p7")+SUMIFS($CG$4:$CG$84,$J$4:$J$84,"5102",$K$4:$K$84,"p8")+SUMIFS($CG$4:$CG$84,$J$4:$J$84,"5102",$K$4:$K$84,"p9")+SUMIFS($CG$4:$CG$84,$J$4:$J$84,"5102",$K$4:$K$84,"p10"))/1000</f>
        <v>0.9390473201124474</v>
      </c>
      <c r="AH99">
        <f>(SUMIFS($CG$4:$CG$84,$J$4:$J$84,"140",$K$4:$K$84,"p1")+SUMIFS($CG$4:$CG$84,$J$4:$J$84,"140",$K$4:$K$84,"p2")+SUMIFS($CG$4:$CG$84,$J$4:$J$84,"140",$K$4:$K$84,"p3")+SUMIFS($CG$4:$CG$84,$J$4:$J$84,"140",$K$4:$K$84,"p4")+SUMIFS($CG$4:$CG$84,$J$4:$J$84,"140",$K$4:$K$84,"p5")+SUMIFS($CG$4:$CG$84,$J$4:$J$84,"150",$K$4:$K$84,"p1")+SUMIFS($CG$4:$CG$84,$J$4:$J$84,"150",$K$4:$K$84,"p2")+SUMIFS($CG$4:$CG$84,$J$4:$J$84,"150",$K$4:$K$84,"p3")+SUMIFS($CG$4:$CG$84,$J$4:$J$84,"150",$K$4:$K$84,"p4")+SUMIFS($CG$4:$CG$84,$J$4:$J$84,"150",$K$4:$K$84,"p5")+SUMIFS($CG$4:$CG$84,$J$4:$J$84,"160",$K$4:$K$84,"p1")+SUMIFS($CG$4:$CG$84,$J$4:$J$84,"160",$K$4:$K$84,"p2")+SUMIFS($CG$4:$CG$84,$J$4:$J$84,"160",$K$4:$K$84,"p3")+SUMIFS($CG$4:$CG$84,$J$4:$J$84,"160",$K$4:$K$84,"p4")+SUMIFS($CG$4:$CG$84,$J$4:$J$84,"160",$K$4:$K$84,"p5")+SUMIFS($CG$4:$CG$84,$J$4:$J$84,"190",$K$4:$K$84,"p1")+SUMIFS($CG$4:$CG$84,$J$4:$J$84,"190",$K$4:$K$84,"p2")+SUMIFS($CG$4:$CG$84,$J$4:$J$84,"190",$K$4:$K$84,"p3")+SUMIFS($CG$4:$CG$84,$J$4:$J$84,"190",$K$4:$K$84,"p4")+SUMIFS($CG$4:$CG$84,$J$4:$J$84,"190",$K$4:$K$84,"p5")+SUMIFS($CG$4:$CG$84,$J$4:$J$84,"0000",$K$4:$K$84,"p1")+SUMIFS($CG$4:$CG$84,$J$4:$J$84,"0000",$K$4:$K$84,"p2")+SUMIFS($CG$4:$CG$84,$J$4:$J$84,"0000",$K$4:$K$84,"p3")+SUMIFS($CG$4:$CG$84,$J$4:$J$84,"0000",$K$4:$K$84,"p4")+SUMIFS($CG$4:$CG$84,$J$4:$J$84,"0000",$K$4:$K$84,"p5"))/1000</f>
        <v>8.4683182024126499E-3</v>
      </c>
      <c r="AI99">
        <f>(SUMIFS($CG$4:$CG$84,$J$4:$J$84,"140",$K$4:$K$84,"p6")+SUMIFS($CG$4:$CG$84,$J$4:$J$84,"140",$K$4:$K$84,"p7")+SUMIFS($CG$4:$CG$84,$J$4:$J$84,"140",$K$4:$K$84,"p8")+SUMIFS($CG$4:$CG$84,$J$4:$J$84,"140",$K$4:$K$84,"p9")+SUMIFS($CG$4:$CG$84,$J$4:$J$84,"140",$K$4:$K$84,"p10")+SUMIFS($CG$4:$CG$84,$J$4:$J$84,"150",$K$4:$K$84,"p6")+SUMIFS($CG$4:$CG$84,$J$4:$J$84,"150",$K$4:$K$84,"p7")+SUMIFS($CG$4:$CG$84,$J$4:$J$84,"150",$K$4:$K$84,"p8")+SUMIFS($CG$4:$CG$84,$J$4:$J$84,"150",$K$4:$K$84,"p9")+SUMIFS($CG$4:$CG$84,$J$4:$J$84,"150",$K$4:$K$84,"p10")+SUMIFS($CG$4:$CG$84,$J$4:$J$84,"160",$K$4:$K$84,"p6")+SUMIFS($CG$4:$CG$84,$J$4:$J$84,"160",$K$4:$K$84,"p7")+SUMIFS($CG$4:$CG$84,$J$4:$J$84,"160",$K$4:$K$84,"p8")+SUMIFS($CG$4:$CG$84,$J$4:$J$84,"160",$K$4:$K$84,"p9")+SUMIFS($CG$4:$CG$84,$J$4:$J$84,"160",$K$4:$K$84,"p10")+SUMIFS($CG$4:$CG$84,$J$4:$J$84,"190",$K$4:$K$84,"p6")+SUMIFS($CG$4:$CG$84,$J$4:$J$84,"190",$K$4:$K$84,"p7")+SUMIFS($CG$4:$CG$84,$J$4:$J$84,"190",$K$4:$K$84,"p8")+SUMIFS($CG$4:$CG$84,$J$4:$J$84,"190",$K$4:$K$84,"p9")+SUMIFS($CG$4:$CG$84,$J$4:$J$84,"190",$K$4:$K$84,"p10")+SUMIFS($CG$4:$CG$84,$J$4:$J$84,"0000",$K$4:$K$84,"p6")+SUMIFS($CG$4:$CG$84,$J$4:$J$84,"0000",$K$4:$K$84,"p7")+SUMIFS($CG$4:$CG$84,$J$4:$J$84,"0000",$K$4:$K$84,"p8")+SUMIFS($CG$4:$CG$84,$J$4:$J$84,"0000",$K$4:$K$84,"p9")+SUMIFS($CG$4:$CG$84,$J$4:$J$84,"0000",$K$4:$K$84,"p10"))/1000</f>
        <v>4.830320807840615E-2</v>
      </c>
      <c r="AJ99">
        <f>(SUMIFS($CQ$4:$CQ$84,$J$4:$J$84,"110",$K$4:$K$84,"p1")+SUMIFS($CQ$4:$CQ$84,$J$4:$J$84,"110",$K$4:$K$84,"p2")+SUMIFS($CQ$4:$CQ$84,$J$4:$J$84,"110",$K$4:$K$84,"p3")+SUMIFS($CQ$4:$CQ$84,$J$4:$J$84,"110",$K$4:$K$84,"p4")+SUMIFS($CQ$4:$CQ$84,$J$4:$J$84,"110",$K$4:$K$84,"p5")+SUMIFS($CQ$4:$CQ$84,$J$4:$J$84,"120",$K$4:$K$84,"p1")+SUMIFS($CQ$4:$CQ$84,$J$4:$J$84,"120",$K$4:$K$84,"p2")+SUMIFS($CQ$4:$CQ$84,$J$4:$J$84,"120",$K$4:$K$84,"p3")+SUMIFS($CQ$4:$CQ$84,$J$4:$J$84,"120",$K$4:$K$84,"p4")+SUMIFS($CQ$4:$CQ$84,$J$4:$J$84,"120",$K$4:$K$84,"p5")+SUMIFS($CQ$4:$CQ$84,$J$4:$J$84,"130",$K$4:$K$84,"p1")+SUMIFS($CQ$4:$CQ$84,$J$4:$J$84,"130",$K$4:$K$84,"p2")+SUMIFS($CQ$4:$CQ$84,$J$4:$J$84,"130",$K$4:$K$84,"p3")+SUMIFS($CQ$4:$CQ$84,$J$4:$J$84,"130",$K$4:$K$84,"p4")+SUMIFS($CQ$4:$CQ$84,$J$4:$J$84,"130",$K$4:$K$84,"p5")+SUMIFS($CQ$4:$CQ$84,$J$4:$J$84,"5101",$K$4:$K$84,"p1")+SUMIFS($CQ$4:$CQ$84,$J$4:$J$84,"5101",$K$4:$K$84,"p2")+SUMIFS($CQ$4:$CQ$84,$J$4:$J$84,"5101",$K$4:$K$84,"p3")+SUMIFS($CQ$4:$CQ$84,$J$4:$J$84,"5101",$K$4:$K$84,"p4")+SUMIFS($CQ$4:$CQ$84,$J$4:$J$84,"5101",$K$4:$K$84,"p5")+SUMIFS($CQ$4:$CQ$84,$J$4:$J$84,"5102",$K$4:$K$84,"p1")+SUMIFS($CQ$4:$CQ$84,$J$4:$J$84,"5102",$K$4:$K$84,"p2")+SUMIFS($CQ$4:$CQ$84,$J$4:$J$84,"5102",$K$4:$K$84,"p3")+SUMIFS($CQ$4:$CQ$84,$J$4:$J$84,"5102",$K$4:$K$84,"p4")+SUMIFS($CQ$4:$CQ$84,$J$4:$J$84,"5102",$K$4:$K$84,"p5"))/1000</f>
        <v>0.10900734422021982</v>
      </c>
      <c r="AK99">
        <f>(SUMIFS($CQ$4:$CQ$84,$J$4:$J$84,"110",$K$4:$K$84,"p6")+SUMIFS($CQ$4:$CQ$84,$J$4:$J$84,"110",$K$4:$K$84,"p7")+SUMIFS($CQ$4:$CQ$84,$J$4:$J$84,"110",$K$4:$K$84,"p8")+SUMIFS($CQ$4:$CQ$84,$J$4:$J$84,"110",$K$4:$K$84,"p9")+SUMIFS($CQ$4:$CQ$84,$J$4:$J$84,"110",$K$4:$K$84,"p10")+SUMIFS($CQ$4:$CQ$84,$J$4:$J$84,"120",$K$4:$K$84,"p6")+SUMIFS($CQ$4:$CQ$84,$J$4:$J$84,"120",$K$4:$K$84,"p7")+SUMIFS($CQ$4:$CQ$84,$J$4:$J$84,"120",$K$4:$K$84,"p8")+SUMIFS($CQ$4:$CQ$84,$J$4:$J$84,"120",$K$4:$K$84,"p9")+SUMIFS($CQ$4:$CQ$84,$J$4:$J$84,"120",$K$4:$K$84,"p10")+SUMIFS($CQ$4:$CQ$84,$J$4:$J$84,"130",$K$4:$K$84,"p6")+SUMIFS($CQ$4:$CQ$84,$J$4:$J$84,"130",$K$4:$K$84,"p7")+SUMIFS($CQ$4:$CQ$84,$J$4:$J$84,"130",$K$4:$K$84,"p8")+SUMIFS($CQ$4:$CQ$84,$J$4:$J$84,"130",$K$4:$K$84,"p9")+SUMIFS($CQ$4:$CQ$84,$J$4:$J$84,"130",$K$4:$K$84,"p10")+SUMIFS($CQ$4:$CQ$84,$J$4:$J$84,"5101",$K$4:$K$84,"p6")+SUMIFS($CQ$4:$CQ$84,$J$4:$J$84,"5101",$K$4:$K$84,"p7")+SUMIFS($CQ$4:$CQ$84,$J$4:$J$84,"5101",$K$4:$K$84,"p8")+SUMIFS($CQ$4:$CQ$84,$J$4:$J$84,"5101",$K$4:$K$84,"p9")+SUMIFS($CQ$4:$CQ$84,$J$4:$J$84,"5101",$K$4:$K$84,"p10")+SUMIFS($CQ$4:$CQ$84,$J$4:$J$84,"5102",$K$4:$K$84,"p6")+SUMIFS($CQ$4:$CQ$84,$J$4:$J$84,"5102",$K$4:$K$84,"p7")+SUMIFS($CQ$4:$CQ$84,$J$4:$J$84,"5102",$K$4:$K$84,"p8")+SUMIFS($CQ$4:$CQ$84,$J$4:$J$84,"5102",$K$4:$K$84,"p9")+SUMIFS($CQ$4:$CQ$84,$J$4:$J$84,"5102",$K$4:$K$84,"p10"))/1000</f>
        <v>0.56342839206746842</v>
      </c>
      <c r="AL99">
        <f>(SUMIFS($CQ$4:$CQ$84,$J$4:$J$84,"140",$K$4:$K$84,"p1")+SUMIFS($CQ$4:$CQ$84,$J$4:$J$84,"140",$K$4:$K$84,"p2")+SUMIFS($CQ$4:$CQ$84,$J$4:$J$84,"140",$K$4:$K$84,"p3")+SUMIFS($CQ$4:$CQ$84,$J$4:$J$84,"140",$K$4:$K$84,"p4")+SUMIFS($CQ$4:$CQ$84,$J$4:$J$84,"140",$K$4:$K$84,"p5")+SUMIFS($CQ$4:$CQ$84,$J$4:$J$84,"150",$K$4:$K$84,"p1")+SUMIFS($CQ$4:$CQ$84,$J$4:$J$84,"150",$K$4:$K$84,"p2")+SUMIFS($CQ$4:$CQ$84,$J$4:$J$84,"150",$K$4:$K$84,"p3")+SUMIFS($CQ$4:$CQ$84,$J$4:$J$84,"150",$K$4:$K$84,"p4")+SUMIFS($CQ$4:$CQ$84,$J$4:$J$84,"150",$K$4:$K$84,"p5")+SUMIFS($CQ$4:$CQ$84,$J$4:$J$84,"160",$K$4:$K$84,"p1")+SUMIFS($CQ$4:$CQ$84,$J$4:$J$84,"160",$K$4:$K$84,"p2")+SUMIFS($CQ$4:$CQ$84,$J$4:$J$84,"160",$K$4:$K$84,"p3")+SUMIFS($CQ$4:$CQ$84,$J$4:$J$84,"160",$K$4:$K$84,"p4")+SUMIFS($CQ$4:$CQ$84,$J$4:$J$84,"160",$K$4:$K$84,"p5")+SUMIFS($CQ$4:$CQ$84,$J$4:$J$84,"190",$K$4:$K$84,"p1")+SUMIFS($CQ$4:$CQ$84,$J$4:$J$84,"190",$K$4:$K$84,"p2")+SUMIFS($CQ$4:$CQ$84,$J$4:$J$84,"190",$K$4:$K$84,"p3")+SUMIFS($CQ$4:$CQ$84,$J$4:$J$84,"190",$K$4:$K$84,"p4")+SUMIFS($CQ$4:$CQ$84,$J$4:$J$84,"190",$K$4:$K$84,"p5")+SUMIFS($CQ$4:$CQ$84,$J$4:$J$84,"0000",$K$4:$K$84,"p1")+SUMIFS($CQ$4:$CQ$84,$J$4:$J$84,"0000",$K$4:$K$84,"p2")+SUMIFS($CQ$4:$CQ$84,$J$4:$J$84,"0000",$K$4:$K$84,"p3")+SUMIFS($CQ$4:$CQ$84,$J$4:$J$84,"0000",$K$4:$K$84,"p4")+SUMIFS($CQ$4:$CQ$84,$J$4:$J$84,"0000",$K$4:$K$84,"p5"))/1000</f>
        <v>5.0809909214475889E-3</v>
      </c>
      <c r="AM99">
        <f>(SUMIFS($CQ$4:$CQ$84,$J$4:$J$84,"140",$K$4:$K$84,"p6")+SUMIFS($CQ$4:$CQ$84,$J$4:$J$84,"140",$K$4:$K$84,"p7")+SUMIFS($CQ$4:$CQ$84,$J$4:$J$84,"140",$K$4:$K$84,"p8")+SUMIFS($CQ$4:$CQ$84,$J$4:$J$84,"140",$K$4:$K$84,"p9")+SUMIFS($CQ$4:$CQ$84,$J$4:$J$84,"140",$K$4:$K$84,"p10")+SUMIFS($CQ$4:$CQ$84,$J$4:$J$84,"150",$K$4:$K$84,"p6")+SUMIFS($CQ$4:$CQ$84,$J$4:$J$84,"150",$K$4:$K$84,"p7")+SUMIFS($CQ$4:$CQ$84,$J$4:$J$84,"150",$K$4:$K$84,"p8")+SUMIFS($CQ$4:$CQ$84,$J$4:$J$84,"150",$K$4:$K$84,"p9")+SUMIFS($CQ$4:$CQ$84,$J$4:$J$84,"150",$K$4:$K$84,"p10")+SUMIFS($CQ$4:$CQ$84,$J$4:$J$84,"160",$K$4:$K$84,"p6")+SUMIFS($CQ$4:$CQ$84,$J$4:$J$84,"160",$K$4:$K$84,"p7")+SUMIFS($CQ$4:$CQ$84,$J$4:$J$84,"160",$K$4:$K$84,"p8")+SUMIFS($CQ$4:$CQ$84,$J$4:$J$84,"160",$K$4:$K$84,"p9")+SUMIFS($CQ$4:$CQ$84,$J$4:$J$84,"160",$K$4:$K$84,"p10")+SUMIFS($CQ$4:$CQ$84,$J$4:$J$84,"190",$K$4:$K$84,"p6")+SUMIFS($CQ$4:$CQ$84,$J$4:$J$84,"190",$K$4:$K$84,"p7")+SUMIFS($CQ$4:$CQ$84,$J$4:$J$84,"190",$K$4:$K$84,"p8")+SUMIFS($CQ$4:$CQ$84,$J$4:$J$84,"190",$K$4:$K$84,"p9")+SUMIFS($CQ$4:$CQ$84,$J$4:$J$84,"190",$K$4:$K$84,"p10")+SUMIFS($CQ$4:$CQ$84,$J$4:$J$84,"0000",$K$4:$K$84,"p6")+SUMIFS($CQ$4:$CQ$84,$J$4:$J$84,"0000",$K$4:$K$84,"p7")+SUMIFS($CQ$4:$CQ$84,$J$4:$J$84,"0000",$K$4:$K$84,"p8")+SUMIFS($CQ$4:$CQ$84,$J$4:$J$84,"0000",$K$4:$K$84,"p9")+SUMIFS($CQ$4:$CQ$84,$J$4:$J$84,"0000",$K$4:$K$84,"p10"))/1000</f>
        <v>2.8981924847043684E-2</v>
      </c>
      <c r="AN99">
        <f>(SUMIFS($DA$4:$DA$84,$J$4:$J$84,"110",$K$4:$K$84,"p1")+SUMIFS($DA$4:$DA$84,$J$4:$J$84,"110",$K$4:$K$84,"p2")+SUMIFS($DA$4:$DA$84,$J$4:$J$84,"110",$K$4:$K$84,"p3")+SUMIFS($DA$4:$DA$84,$J$4:$J$84,"110",$K$4:$K$84,"p4")+SUMIFS($DA$4:$DA$84,$J$4:$J$84,"110",$K$4:$K$84,"p5")+SUMIFS($DA$4:$DA$84,$J$4:$J$84,"120",$K$4:$K$84,"p1")+SUMIFS($DA$4:$DA$84,$J$4:$J$84,"120",$K$4:$K$84,"p2")+SUMIFS($DA$4:$DA$84,$J$4:$J$84,"120",$K$4:$K$84,"p3")+SUMIFS($DA$4:$DA$84,$J$4:$J$84,"120",$K$4:$K$84,"p4")+SUMIFS($DA$4:$DA$84,$J$4:$J$84,"120",$K$4:$K$84,"p5")+SUMIFS($DA$4:$DA$84,$J$4:$J$84,"130",$K$4:$K$84,"p1")+SUMIFS($DA$4:$DA$84,$J$4:$J$84,"130",$K$4:$K$84,"p2")+SUMIFS($DA$4:$DA$84,$J$4:$J$84,"130",$K$4:$K$84,"p3")+SUMIFS($DA$4:$DA$84,$J$4:$J$84,"130",$K$4:$K$84,"p4")+SUMIFS($DA$4:$DA$84,$J$4:$J$84,"130",$K$4:$K$84,"p5")+SUMIFS($DA$4:$DA$84,$J$4:$J$84,"5101",$K$4:$K$84,"p1")+SUMIFS($DA$4:$DA$84,$J$4:$J$84,"5101",$K$4:$K$84,"p2")+SUMIFS($DA$4:$DA$84,$J$4:$J$84,"5101",$K$4:$K$84,"p3")+SUMIFS($DA$4:$DA$84,$J$4:$J$84,"5101",$K$4:$K$84,"p4")+SUMIFS($DA$4:$DA$84,$J$4:$J$84,"5101",$K$4:$K$84,"p5")+SUMIFS($DA$4:$DA$84,$J$4:$J$84,"5102",$K$4:$K$84,"p1")+SUMIFS($DA$4:$DA$84,$J$4:$J$84,"5102",$K$4:$K$84,"p2")+SUMIFS($DA$4:$DA$84,$J$4:$J$84,"5102",$K$4:$K$84,"p3")+SUMIFS($DA$4:$DA$84,$J$4:$J$84,"5102",$K$4:$K$84,"p4")+SUMIFS($DA$4:$DA$84,$J$4:$J$84,"5102",$K$4:$K$84,"p5"))/1000</f>
        <v>0.10900734422021982</v>
      </c>
      <c r="AO99">
        <f>(SUMIFS($DA$4:$DA$84,$J$4:$J$84,"110",$K$4:$K$84,"p6")+SUMIFS($DA$4:$DA$84,$J$4:$J$84,"110",$K$4:$K$84,"p7")+SUMIFS($DA$4:$DA$84,$J$4:$J$84,"110",$K$4:$K$84,"p8")+SUMIFS($DA$4:$DA$84,$J$4:$J$84,"110",$K$4:$K$84,"p9")+SUMIFS($DA$4:$DA$84,$J$4:$J$84,"110",$K$4:$K$84,"p10")+SUMIFS($DA$4:$DA$84,$J$4:$J$84,"120",$K$4:$K$84,"p6")+SUMIFS($DA$4:$DA$84,$J$4:$J$84,"120",$K$4:$K$84,"p7")+SUMIFS($DA$4:$DA$84,$J$4:$J$84,"120",$K$4:$K$84,"p8")+SUMIFS($DA$4:$DA$84,$J$4:$J$84,"120",$K$4:$K$84,"p9")+SUMIFS($DA$4:$DA$84,$J$4:$J$84,"120",$K$4:$K$84,"p10")+SUMIFS($DA$4:$DA$84,$J$4:$J$84,"130",$K$4:$K$84,"p6")+SUMIFS($DA$4:$DA$84,$J$4:$J$84,"130",$K$4:$K$84,"p7")+SUMIFS($DA$4:$DA$84,$J$4:$J$84,"130",$K$4:$K$84,"p8")+SUMIFS($DA$4:$DA$84,$J$4:$J$84,"130",$K$4:$K$84,"p9")+SUMIFS($DA$4:$DA$84,$J$4:$J$84,"130",$K$4:$K$84,"p10")+SUMIFS($DA$4:$DA$84,$J$4:$J$84,"5101",$K$4:$K$84,"p6")+SUMIFS($DA$4:$DA$84,$J$4:$J$84,"5101",$K$4:$K$84,"p7")+SUMIFS($DA$4:$DA$84,$J$4:$J$84,"5101",$K$4:$K$84,"p8")+SUMIFS($DA$4:$DA$84,$J$4:$J$84,"5101",$K$4:$K$84,"p9")+SUMIFS($DA$4:$DA$84,$J$4:$J$84,"5101",$K$4:$K$84,"p10")+SUMIFS($DA$4:$DA$84,$J$4:$J$84,"5102",$K$4:$K$84,"p6")+SUMIFS($DA$4:$DA$84,$J$4:$J$84,"5102",$K$4:$K$84,"p7")+SUMIFS($DA$4:$DA$84,$J$4:$J$84,"5102",$K$4:$K$84,"p8")+SUMIFS($DA$4:$DA$84,$J$4:$J$84,"5102",$K$4:$K$84,"p9")+SUMIFS($DA$4:$DA$84,$J$4:$J$84,"5102",$K$4:$K$84,"p10"))/1000</f>
        <v>0.56342839206746842</v>
      </c>
      <c r="AP99">
        <f>(SUMIFS($DA$4:$DA$84,$J$4:$J$84,"140",$K$4:$K$84,"p1")+SUMIFS($DA$4:$DA$84,$J$4:$J$84,"140",$K$4:$K$84,"p2")+SUMIFS($DA$4:$DA$84,$J$4:$J$84,"140",$K$4:$K$84,"p3")+SUMIFS($DA$4:$DA$84,$J$4:$J$84,"140",$K$4:$K$84,"p4")+SUMIFS($DA$4:$DA$84,$J$4:$J$84,"140",$K$4:$K$84,"p5")+SUMIFS($DA$4:$DA$84,$J$4:$J$84,"150",$K$4:$K$84,"p1")+SUMIFS($DA$4:$DA$84,$J$4:$J$84,"150",$K$4:$K$84,"p2")+SUMIFS($DA$4:$DA$84,$J$4:$J$84,"150",$K$4:$K$84,"p3")+SUMIFS($DA$4:$DA$84,$J$4:$J$84,"150",$K$4:$K$84,"p4")+SUMIFS($DA$4:$DA$84,$J$4:$J$84,"150",$K$4:$K$84,"p5")+SUMIFS($DA$4:$DA$84,$J$4:$J$84,"160",$K$4:$K$84,"p1")+SUMIFS($DA$4:$DA$84,$J$4:$J$84,"160",$K$4:$K$84,"p2")+SUMIFS($DA$4:$DA$84,$J$4:$J$84,"160",$K$4:$K$84,"p3")+SUMIFS($DA$4:$DA$84,$J$4:$J$84,"160",$K$4:$K$84,"p4")+SUMIFS($DA$4:$DA$84,$J$4:$J$84,"160",$K$4:$K$84,"p5")+SUMIFS($DA$4:$DA$84,$J$4:$J$84,"190",$K$4:$K$84,"p1")+SUMIFS($DA$4:$DA$84,$J$4:$J$84,"190",$K$4:$K$84,"p2")+SUMIFS($DA$4:$DA$84,$J$4:$J$84,"190",$K$4:$K$84,"p3")+SUMIFS($DA$4:$DA$84,$J$4:$J$84,"190",$K$4:$K$84,"p4")+SUMIFS($DA$4:$DA$84,$J$4:$J$84,"190",$K$4:$K$84,"p5")+SUMIFS($DA$4:$DA$84,$J$4:$J$84,"0000",$K$4:$K$84,"p1")+SUMIFS($DA$4:$DA$84,$J$4:$J$84,"0000",$K$4:$K$84,"p2")+SUMIFS($DA$4:$DA$84,$J$4:$J$84,"0000",$K$4:$K$84,"p3")+SUMIFS($DA$4:$DA$84,$J$4:$J$84,"0000",$K$4:$K$84,"p4")+SUMIFS($DA$4:$DA$84,$J$4:$J$84,"0000",$K$4:$K$84,"p5"))/1000</f>
        <v>5.0809909214475889E-3</v>
      </c>
      <c r="AQ99">
        <f>(SUMIFS($DA$4:$DA$84,$J$4:$J$84,"140",$K$4:$K$84,"p6")+SUMIFS($DA$4:$DA$84,$J$4:$J$84,"140",$K$4:$K$84,"p7")+SUMIFS($DA$4:$DA$84,$J$4:$J$84,"140",$K$4:$K$84,"p8")+SUMIFS($DA$4:$DA$84,$J$4:$J$84,"140",$K$4:$K$84,"p9")+SUMIFS($DA$4:$DA$84,$J$4:$J$84,"140",$K$4:$K$84,"p10")+SUMIFS($DA$4:$DA$84,$J$4:$J$84,"150",$K$4:$K$84,"p6")+SUMIFS($DA$4:$DA$84,$J$4:$J$84,"150",$K$4:$K$84,"p7")+SUMIFS($DA$4:$DA$84,$J$4:$J$84,"150",$K$4:$K$84,"p8")+SUMIFS($DA$4:$DA$84,$J$4:$J$84,"150",$K$4:$K$84,"p9")+SUMIFS($DA$4:$DA$84,$J$4:$J$84,"150",$K$4:$K$84,"p10")+SUMIFS($DA$4:$DA$84,$J$4:$J$84,"160",$K$4:$K$84,"p6")+SUMIFS($DA$4:$DA$84,$J$4:$J$84,"160",$K$4:$K$84,"p7")+SUMIFS($DA$4:$DA$84,$J$4:$J$84,"160",$K$4:$K$84,"p8")+SUMIFS($DA$4:$DA$84,$J$4:$J$84,"160",$K$4:$K$84,"p9")+SUMIFS($DA$4:$DA$84,$J$4:$J$84,"160",$K$4:$K$84,"p10")+SUMIFS($DA$4:$DA$84,$J$4:$J$84,"190",$K$4:$K$84,"p6")+SUMIFS($DA$4:$DA$84,$J$4:$J$84,"190",$K$4:$K$84,"p7")+SUMIFS($DA$4:$DA$84,$J$4:$J$84,"190",$K$4:$K$84,"p8")+SUMIFS($DA$4:$DA$84,$J$4:$J$84,"190",$K$4:$K$84,"p9")+SUMIFS($DA$4:$DA$84,$J$4:$J$84,"190",$K$4:$K$84,"p10")+SUMIFS($DA$4:$DA$84,$J$4:$J$84,"0000",$K$4:$K$84,"p6")+SUMIFS($DA$4:$DA$84,$J$4:$J$84,"0000",$K$4:$K$84,"p7")+SUMIFS($DA$4:$DA$84,$J$4:$J$84,"0000",$K$4:$K$84,"p8")+SUMIFS($DA$4:$DA$84,$J$4:$J$84,"0000",$K$4:$K$84,"p9")+SUMIFS($DA$4:$DA$84,$J$4:$J$84,"0000",$K$4:$K$84,"p10"))/1000</f>
        <v>2.8981924847043684E-2</v>
      </c>
      <c r="AR99">
        <f>(SUMIFS($DK$4:$DK$84,$J$4:$J$84,"110",$K$4:$K$84,"p1")+SUMIFS($DK$4:$DK$84,$J$4:$J$84,"110",$K$4:$K$84,"p2")+SUMIFS($DK$4:$DK$84,$J$4:$J$84,"110",$K$4:$K$84,"p3")+SUMIFS($DK$4:$DK$84,$J$4:$J$84,"110",$K$4:$K$84,"p4")+SUMIFS($DK$4:$DK$84,$J$4:$J$84,"110",$K$4:$K$84,"p5")+SUMIFS($DK$4:$DK$84,$J$4:$J$84,"120",$K$4:$K$84,"p1")+SUMIFS($DK$4:$DK$84,$J$4:$J$84,"120",$K$4:$K$84,"p2")+SUMIFS($DK$4:$DK$84,$J$4:$J$84,"120",$K$4:$K$84,"p3")+SUMIFS($DK$4:$DK$84,$J$4:$J$84,"120",$K$4:$K$84,"p4")+SUMIFS($DK$4:$DK$84,$J$4:$J$84,"120",$K$4:$K$84,"p5")+SUMIFS($DK$4:$DK$84,$J$4:$J$84,"130",$K$4:$K$84,"p1")+SUMIFS($DK$4:$DK$84,$J$4:$J$84,"130",$K$4:$K$84,"p2")+SUMIFS($DK$4:$DK$84,$J$4:$J$84,"130",$K$4:$K$84,"p3")+SUMIFS($DK$4:$DK$84,$J$4:$J$84,"130",$K$4:$K$84,"p4")+SUMIFS($DK$4:$DK$84,$J$4:$J$84,"130",$K$4:$K$84,"p5")+SUMIFS($DK$4:$DK$84,$J$4:$J$84,"5101",$K$4:$K$84,"p1")+SUMIFS($DK$4:$DK$84,$J$4:$J$84,"5101",$K$4:$K$84,"p2")+SUMIFS($DK$4:$DK$84,$J$4:$J$84,"5101",$K$4:$K$84,"p3")+SUMIFS($DK$4:$DK$84,$J$4:$J$84,"5101",$K$4:$K$84,"p4")+SUMIFS($DK$4:$DK$84,$J$4:$J$84,"5101",$K$4:$K$84,"p5")+SUMIFS($DK$4:$DK$84,$J$4:$J$84,"5102",$K$4:$K$84,"p1")+SUMIFS($DK$4:$DK$84,$J$4:$J$84,"5102",$K$4:$K$84,"p2")+SUMIFS($DK$4:$DK$84,$J$4:$J$84,"5102",$K$4:$K$84,"p3")+SUMIFS($DK$4:$DK$84,$J$4:$J$84,"5102",$K$4:$K$84,"p4")+SUMIFS($DK$4:$DK$84,$J$4:$J$84,"5102",$K$4:$K$84,"p5"))/1000</f>
        <v>0.10900734422021982</v>
      </c>
      <c r="AS99">
        <f>(SUMIFS($DK$4:$DK$84,$J$4:$J$84,"110",$K$4:$K$84,"p6")+SUMIFS($DK$4:$DK$84,$J$4:$J$84,"110",$K$4:$K$84,"p7")+SUMIFS($DK$4:$DK$84,$J$4:$J$84,"110",$K$4:$K$84,"p8")+SUMIFS($DK$4:$DK$84,$J$4:$J$84,"110",$K$4:$K$84,"p9")+SUMIFS($DK$4:$DK$84,$J$4:$J$84,"110",$K$4:$K$84,"p10")+SUMIFS($DK$4:$DK$84,$J$4:$J$84,"120",$K$4:$K$84,"p6")+SUMIFS($DK$4:$DK$84,$J$4:$J$84,"120",$K$4:$K$84,"p7")+SUMIFS($DK$4:$DK$84,$J$4:$J$84,"120",$K$4:$K$84,"p8")+SUMIFS($DK$4:$DK$84,$J$4:$J$84,"120",$K$4:$K$84,"p9")+SUMIFS($DK$4:$DK$84,$J$4:$J$84,"120",$K$4:$K$84,"p10")+SUMIFS($DK$4:$DK$84,$J$4:$J$84,"130",$K$4:$K$84,"p6")+SUMIFS($DK$4:$DK$84,$J$4:$J$84,"130",$K$4:$K$84,"p7")+SUMIFS($DK$4:$DK$84,$J$4:$J$84,"130",$K$4:$K$84,"p8")+SUMIFS($DK$4:$DK$84,$J$4:$J$84,"130",$K$4:$K$84,"p9")+SUMIFS($DK$4:$DK$84,$J$4:$J$84,"130",$K$4:$K$84,"p10")+SUMIFS($DK$4:$DK$84,$J$4:$J$84,"5101",$K$4:$K$84,"p6")+SUMIFS($DK$4:$DK$84,$J$4:$J$84,"5101",$K$4:$K$84,"p7")+SUMIFS($DK$4:$DK$84,$J$4:$J$84,"5101",$K$4:$K$84,"p8")+SUMIFS($DK$4:$DK$84,$J$4:$J$84,"5101",$K$4:$K$84,"p9")+SUMIFS($DK$4:$DK$84,$J$4:$J$84,"5101",$K$4:$K$84,"p10")+SUMIFS($DK$4:$DK$84,$J$4:$J$84,"5102",$K$4:$K$84,"p6")+SUMIFS($DK$4:$DK$84,$J$4:$J$84,"5102",$K$4:$K$84,"p7")+SUMIFS($DK$4:$DK$84,$J$4:$J$84,"5102",$K$4:$K$84,"p8")+SUMIFS($DK$4:$DK$84,$J$4:$J$84,"5102",$K$4:$K$84,"p9")+SUMIFS($DK$4:$DK$84,$J$4:$J$84,"5102",$K$4:$K$84,"p10"))/1000</f>
        <v>0.56342839206746842</v>
      </c>
      <c r="AT99">
        <f>(SUMIFS($DK$4:$DK$84,$J$4:$J$84,"140",$K$4:$K$84,"p1")+SUMIFS($DK$4:$DK$84,$J$4:$J$84,"140",$K$4:$K$84,"p2")+SUMIFS($DK$4:$DK$84,$J$4:$J$84,"140",$K$4:$K$84,"p3")+SUMIFS($DK$4:$DK$84,$J$4:$J$84,"140",$K$4:$K$84,"p4")+SUMIFS($DK$4:$DK$84,$J$4:$J$84,"140",$K$4:$K$84,"p5")+SUMIFS($DK$4:$DK$84,$J$4:$J$84,"150",$K$4:$K$84,"p1")+SUMIFS($DK$4:$DK$84,$J$4:$J$84,"150",$K$4:$K$84,"p2")+SUMIFS($DK$4:$DK$84,$J$4:$J$84,"150",$K$4:$K$84,"p3")+SUMIFS($DK$4:$DK$84,$J$4:$J$84,"150",$K$4:$K$84,"p4")+SUMIFS($DK$4:$DK$84,$J$4:$J$84,"150",$K$4:$K$84,"p5")+SUMIFS($DK$4:$DK$84,$J$4:$J$84,"160",$K$4:$K$84,"p1")+SUMIFS($DK$4:$DK$84,$J$4:$J$84,"160",$K$4:$K$84,"p2")+SUMIFS($DK$4:$DK$84,$J$4:$J$84,"160",$K$4:$K$84,"p3")+SUMIFS($DK$4:$DK$84,$J$4:$J$84,"160",$K$4:$K$84,"p4")+SUMIFS($DK$4:$DK$84,$J$4:$J$84,"160",$K$4:$K$84,"p5")+SUMIFS($DK$4:$DK$84,$J$4:$J$84,"190",$K$4:$K$84,"p1")+SUMIFS($DK$4:$DK$84,$J$4:$J$84,"190",$K$4:$K$84,"p2")+SUMIFS($DK$4:$DK$84,$J$4:$J$84,"190",$K$4:$K$84,"p3")+SUMIFS($DK$4:$DK$84,$J$4:$J$84,"190",$K$4:$K$84,"p4")+SUMIFS($DK$4:$DK$84,$J$4:$J$84,"190",$K$4:$K$84,"p5")+SUMIFS($DK$4:$DK$84,$J$4:$J$84,"0000",$K$4:$K$84,"p1")+SUMIFS($DK$4:$DK$84,$J$4:$J$84,"0000",$K$4:$K$84,"p2")+SUMIFS($DK$4:$DK$84,$J$4:$J$84,"0000",$K$4:$K$84,"p3")+SUMIFS($DK$4:$DK$84,$J$4:$J$84,"0000",$K$4:$K$84,"p4")+SUMIFS($DK$4:$DK$84,$J$4:$J$84,"0000",$K$4:$K$84,"p5"))/1000</f>
        <v>5.0809909214475889E-3</v>
      </c>
      <c r="AU99">
        <f>(SUMIFS($DK$4:$DK$84,$J$4:$J$84,"140",$K$4:$K$84,"p6")+SUMIFS($DK$4:$DK$84,$J$4:$J$84,"140",$K$4:$K$84,"p7")+SUMIFS($DK$4:$DK$84,$J$4:$J$84,"140",$K$4:$K$84,"p8")+SUMIFS($DK$4:$DK$84,$J$4:$J$84,"140",$K$4:$K$84,"p9")+SUMIFS($DK$4:$DK$84,$J$4:$J$84,"140",$K$4:$K$84,"p10")+SUMIFS($DK$4:$DK$84,$J$4:$J$84,"150",$K$4:$K$84,"p6")+SUMIFS($DK$4:$DK$84,$J$4:$J$84,"150",$K$4:$K$84,"p7")+SUMIFS($DK$4:$DK$84,$J$4:$J$84,"150",$K$4:$K$84,"p8")+SUMIFS($DK$4:$DK$84,$J$4:$J$84,"150",$K$4:$K$84,"p9")+SUMIFS($DK$4:$DK$84,$J$4:$J$84,"150",$K$4:$K$84,"p10")+SUMIFS($DK$4:$DK$84,$J$4:$J$84,"160",$K$4:$K$84,"p6")+SUMIFS($DK$4:$DK$84,$J$4:$J$84,"160",$K$4:$K$84,"p7")+SUMIFS($DK$4:$DK$84,$J$4:$J$84,"160",$K$4:$K$84,"p8")+SUMIFS($DK$4:$DK$84,$J$4:$J$84,"160",$K$4:$K$84,"p9")+SUMIFS($DK$4:$DK$84,$J$4:$J$84,"160",$K$4:$K$84,"p10")+SUMIFS($DK$4:$DK$84,$J$4:$J$84,"190",$K$4:$K$84,"p6")+SUMIFS($DK$4:$DK$84,$J$4:$J$84,"190",$K$4:$K$84,"p7")+SUMIFS($DK$4:$DK$84,$J$4:$J$84,"190",$K$4:$K$84,"p8")+SUMIFS($DK$4:$DK$84,$J$4:$J$84,"190",$K$4:$K$84,"p9")+SUMIFS($DK$4:$DK$84,$J$4:$J$84,"190",$K$4:$K$84,"p10")+SUMIFS($DK$4:$DK$84,$J$4:$J$84,"0000",$K$4:$K$84,"p6")+SUMIFS($DK$4:$DK$84,$J$4:$J$84,"0000",$K$4:$K$84,"p7")+SUMIFS($DK$4:$DK$84,$J$4:$J$84,"0000",$K$4:$K$84,"p8")+SUMIFS($DK$4:$DK$84,$J$4:$J$84,"0000",$K$4:$K$84,"p9")+SUMIFS($DK$4:$DK$84,$J$4:$J$84,"0000",$K$4:$K$84,"p10"))/1000</f>
        <v>2.8981924847043684E-2</v>
      </c>
    </row>
    <row r="100" spans="1:47" x14ac:dyDescent="0.25">
      <c r="A100">
        <v>99</v>
      </c>
      <c r="B100" t="s">
        <v>7</v>
      </c>
      <c r="C100" t="s">
        <v>12</v>
      </c>
      <c r="D100">
        <v>130</v>
      </c>
      <c r="E100" t="s">
        <v>25</v>
      </c>
      <c r="F100">
        <v>1</v>
      </c>
      <c r="G100">
        <v>106</v>
      </c>
      <c r="J100" s="14" t="s">
        <v>15</v>
      </c>
      <c r="K100" s="15" t="s">
        <v>12</v>
      </c>
      <c r="L100">
        <f>(SUMIFS($AJ$4:$AJ$84,$J$4:$J$84,"110",$K$4:$K$84,"p1")+SUMIFS($AJ$4:$AJ$84,$J$4:$J$84,"110",$K$4:$K$84,"p2")+SUMIFS($AJ$4:$AJ$84,$J$4:$J$84,"110",$K$4:$K$84,"p3")+SUMIFS($AJ$4:$AJ$84,$J$4:$J$84,"110",$K$4:$K$84,"p4")+SUMIFS($AJ$4:$AJ$84,$J$4:$J$84,"110",$K$4:$K$84,"p5")+SUMIFS($AJ$4:$AJ$84,$J$4:$J$84,"120",$K$4:$K$84,"p1")+SUMIFS($AJ$4:$AJ$84,$J$4:$J$84,"120",$K$4:$K$84,"p2")+SUMIFS($AJ$4:$AJ$84,$J$4:$J$84,"120",$K$4:$K$84,"p3")+SUMIFS($AJ$4:$AJ$84,$J$4:$J$84,"120",$K$4:$K$84,"p4")+SUMIFS($AJ$4:$AJ$84,$J$4:$J$84,"120",$K$4:$K$84,"p5")+SUMIFS($AJ$4:$AJ$84,$J$4:$J$84,"130",$K$4:$K$84,"p1")+SUMIFS($AJ$4:$AJ$84,$J$4:$J$84,"130",$K$4:$K$84,"p2")+SUMIFS($AJ$4:$AJ$84,$J$4:$J$84,"130",$K$4:$K$84,"p3")+SUMIFS($AJ$4:$AJ$84,$J$4:$J$84,"130",$K$4:$K$84,"p4")+SUMIFS($AJ$4:$AJ$84,$J$4:$J$84,"130",$K$4:$K$84,"p5")+SUMIFS($AJ$4:$AJ$84,$J$4:$J$84,"5101",$K$4:$K$84,"p1")+SUMIFS($AJ$4:$AJ$84,$J$4:$J$84,"5101",$K$4:$K$84,"p2")+SUMIFS($AJ$4:$AJ$84,$J$4:$J$84,"5101",$K$4:$K$84,"p3")+SUMIFS($AJ$4:$AJ$84,$J$4:$J$84,"5101",$K$4:$K$84,"p4")+SUMIFS($AJ$4:$AJ$84,$J$4:$J$84,"5101",$K$4:$K$84,"p5")+SUMIFS($AJ$4:$AJ$84,$J$4:$J$84,"5102",$K$4:$K$84,"p1")+SUMIFS($AJ$4:$AJ$84,$J$4:$J$84,"5102",$K$4:$K$84,"p2")+SUMIFS($AJ$4:$AJ$84,$J$4:$J$84,"5102",$K$4:$K$84,"p3")+SUMIFS($AJ$4:$AJ$84,$J$4:$J$84,"5102",$K$4:$K$84,"p4")+SUMIFS($AJ$4:$AJ$84,$J$4:$J$84,"5102",$K$4:$K$84,"p5"))/1000</f>
        <v>1.9366458726476428</v>
      </c>
      <c r="M100">
        <f>(SUMIFS($AJ$4:$AJ$84,$J$4:$J$84,"110",$K$4:$K$84,"p6")+SUMIFS($AJ$4:$AJ$84,$J$4:$J$84,"110",$K$4:$K$84,"p7")+SUMIFS($AJ$4:$AJ$84,$J$4:$J$84,"110",$K$4:$K$84,"p8")+SUMIFS($AJ$4:$AJ$84,$J$4:$J$84,"110",$K$4:$K$84,"p9")+SUMIFS($AJ$4:$AJ$84,$J$4:$J$84,"110",$K$4:$K$84,"p10")+SUMIFS($AJ$4:$AJ$84,$J$4:$J$84,"120",$K$4:$K$84,"p6")+SUMIFS($AJ$4:$AJ$84,$J$4:$J$84,"120",$K$4:$K$84,"p7")+SUMIFS($AJ$4:$AJ$84,$J$4:$J$84,"120",$K$4:$K$84,"p8")+SUMIFS($AJ$4:$AJ$84,$J$4:$J$84,"120",$K$4:$K$84,"p9")+SUMIFS($AJ$4:$AJ$84,$J$4:$J$84,"120",$K$4:$K$84,"p10")+SUMIFS($AJ$4:$AJ$84,$J$4:$J$84,"130",$K$4:$K$84,"p6")+SUMIFS($AJ$4:$AJ$84,$J$4:$J$84,"130",$K$4:$K$84,"p7")+SUMIFS($AJ$4:$AJ$84,$J$4:$J$84,"130",$K$4:$K$84,"p8")+SUMIFS($AJ$4:$AJ$84,$J$4:$J$84,"130",$K$4:$K$84,"p9")+SUMIFS($AJ$4:$AJ$84,$J$4:$J$84,"130",$K$4:$K$84,"p10")+SUMIFS($AJ$4:$AJ$84,$J$4:$J$84,"5101",$K$4:$K$84,"p6")+SUMIFS($AJ$4:$AJ$84,$J$4:$J$84,"5101",$K$4:$K$84,"p7")+SUMIFS($AJ$4:$AJ$84,$J$4:$J$84,"5101",$K$4:$K$84,"p8")+SUMIFS($AJ$4:$AJ$84,$J$4:$J$84,"5101",$K$4:$K$84,"p9")+SUMIFS($AJ$4:$AJ$84,$J$4:$J$84,"5101",$K$4:$K$84,"p10")+SUMIFS($AJ$4:$AJ$84,$J$4:$J$84,"5102",$K$4:$K$84,"p6")+SUMIFS($AJ$4:$AJ$84,$J$4:$J$84,"5102",$K$4:$K$84,"p7")+SUMIFS($AJ$4:$AJ$84,$J$4:$J$84,"5102",$K$4:$K$84,"p8")+SUMIFS($AJ$4:$AJ$84,$J$4:$J$84,"5102",$K$4:$K$84,"p9")+SUMIFS($AJ$4:$AJ$84,$J$4:$J$84,"5102",$K$4:$K$84,"p10"))/1000</f>
        <v>13.727504708758334</v>
      </c>
      <c r="N100">
        <f>(SUMIFS($AJ$4:$AJ$84,$J$4:$J$84,"140",$K$4:$K$84,"p1")+SUMIFS($AJ$4:$AJ$84,$J$4:$J$84,"140",$K$4:$K$84,"p2")+SUMIFS($AJ$4:$AJ$84,$J$4:$J$84,"140",$K$4:$K$84,"p3")+SUMIFS($AJ$4:$AJ$84,$J$4:$J$84,"140",$K$4:$K$84,"p4")+SUMIFS($AJ$4:$AJ$84,$J$4:$J$84,"140",$K$4:$K$84,"p5")+SUMIFS($AJ$4:$AJ$84,$J$4:$J$84,"150",$K$4:$K$84,"p1")+SUMIFS($AJ$4:$AJ$84,$J$4:$J$84,"150",$K$4:$K$84,"p2")+SUMIFS($AJ$4:$AJ$84,$J$4:$J$84,"150",$K$4:$K$84,"p3")+SUMIFS($AJ$4:$AJ$84,$J$4:$J$84,"150",$K$4:$K$84,"p4")+SUMIFS($AJ$4:$AJ$84,$J$4:$J$84,"150",$K$4:$K$84,"p5")+SUMIFS($AJ$4:$AJ$84,$J$4:$J$84,"160",$K$4:$K$84,"p1")+SUMIFS($AJ$4:$AJ$84,$J$4:$J$84,"160",$K$4:$K$84,"p2")+SUMIFS($AJ$4:$AJ$84,$J$4:$J$84,"160",$K$4:$K$84,"p3")+SUMIFS($AJ$4:$AJ$84,$J$4:$J$84,"160",$K$4:$K$84,"p4")+SUMIFS($AJ$4:$AJ$84,$J$4:$J$84,"160",$K$4:$K$84,"p5")+SUMIFS($AJ$4:$AJ$84,$J$4:$J$84,"190",$K$4:$K$84,"p1")+SUMIFS($AJ$4:$AJ$84,$J$4:$J$84,"190",$K$4:$K$84,"p2")+SUMIFS($AJ$4:$AJ$84,$J$4:$J$84,"190",$K$4:$K$84,"p3")+SUMIFS($AJ$4:$AJ$84,$J$4:$J$84,"190",$K$4:$K$84,"p4")+SUMIFS($AJ$4:$AJ$84,$J$4:$J$84,"190",$K$4:$K$84,"p5")+SUMIFS($AJ$4:$AJ$84,$J$4:$J$84,"0000",$K$4:$K$84,"p1")+SUMIFS($AJ$4:$AJ$84,$J$4:$J$84,"0000",$K$4:$K$84,"p2")+SUMIFS($AJ$4:$AJ$84,$J$4:$J$84,"0000",$K$4:$K$84,"p3")+SUMIFS($AJ$4:$AJ$84,$J$4:$J$84,"0000",$K$4:$K$84,"p4")+SUMIFS($AJ$4:$AJ$84,$J$4:$J$84,"0000",$K$4:$K$84,"p5"))/1000</f>
        <v>1.5265632187378206</v>
      </c>
      <c r="O100">
        <f>(SUMIFS($AJ$4:$AJ$84,$J$4:$J$84,"140",$K$4:$K$84,"p6")+SUMIFS($AJ$4:$AJ$84,$J$4:$J$84,"140",$K$4:$K$84,"p7")+SUMIFS($AJ$4:$AJ$84,$J$4:$J$84,"140",$K$4:$K$84,"p8")+SUMIFS($AJ$4:$AJ$84,$J$4:$J$84,"140",$K$4:$K$84,"p9")+SUMIFS($AJ$4:$AJ$84,$J$4:$J$84,"140",$K$4:$K$84,"p10")+SUMIFS($AJ$4:$AJ$84,$J$4:$J$84,"150",$K$4:$K$84,"p6")+SUMIFS($AJ$4:$AJ$84,$J$4:$J$84,"150",$K$4:$K$84,"p7")+SUMIFS($AJ$4:$AJ$84,$J$4:$J$84,"150",$K$4:$K$84,"p8")+SUMIFS($AJ$4:$AJ$84,$J$4:$J$84,"150",$K$4:$K$84,"p9")+SUMIFS($AJ$4:$AJ$84,$J$4:$J$84,"150",$K$4:$K$84,"p10")+SUMIFS($AJ$4:$AJ$84,$J$4:$J$84,"160",$K$4:$K$84,"p6")+SUMIFS($AJ$4:$AJ$84,$J$4:$J$84,"160",$K$4:$K$84,"p7")+SUMIFS($AJ$4:$AJ$84,$J$4:$J$84,"160",$K$4:$K$84,"p8")+SUMIFS($AJ$4:$AJ$84,$J$4:$J$84,"160",$K$4:$K$84,"p9")+SUMIFS($AJ$4:$AJ$84,$J$4:$J$84,"160",$K$4:$K$84,"p10")+SUMIFS($AJ$4:$AJ$84,$J$4:$J$84,"190",$K$4:$K$84,"p6")+SUMIFS($AJ$4:$AJ$84,$J$4:$J$84,"190",$K$4:$K$84,"p7")+SUMIFS($AJ$4:$AJ$84,$J$4:$J$84,"190",$K$4:$K$84,"p8")+SUMIFS($AJ$4:$AJ$84,$J$4:$J$84,"190",$K$4:$K$84,"p9")+SUMIFS($AJ$4:$AJ$84,$J$4:$J$84,"190",$K$4:$K$84,"p10")+SUMIFS($AJ$4:$AJ$84,$J$4:$J$84,"0000",$K$4:$K$84,"p6")+SUMIFS($AJ$4:$AJ$84,$J$4:$J$84,"0000",$K$4:$K$84,"p7")+SUMIFS($AJ$4:$AJ$84,$J$4:$J$84,"0000",$K$4:$K$84,"p8")+SUMIFS($AJ$4:$AJ$84,$J$4:$J$84,"0000",$K$4:$K$84,"p9")+SUMIFS($AJ$4:$AJ$84,$J$4:$J$84,"0000",$K$4:$K$84,"p10"))/1000</f>
        <v>5.0582935377442988</v>
      </c>
      <c r="P100">
        <f>(SUMIFS($AT$4:$AT$84,$J$4:$J$84,"110",$K$4:$K$84,"p1")+SUMIFS($AT$4:$AT$84,$J$4:$J$84,"110",$K$4:$K$84,"p2")+SUMIFS($AT$4:$AT$84,$J$4:$J$84,"110",$K$4:$K$84,"p3")+SUMIFS($AT$4:$AT$84,$J$4:$J$84,"110",$K$4:$K$84,"p4")+SUMIFS($AT$4:$AT$84,$J$4:$J$84,"110",$K$4:$K$84,"p5")+SUMIFS($AT$4:$AT$84,$J$4:$J$84,"120",$K$4:$K$84,"p1")+SUMIFS($AT$4:$AT$84,$J$4:$J$84,"120",$K$4:$K$84,"p2")+SUMIFS($AT$4:$AT$84,$J$4:$J$84,"120",$K$4:$K$84,"p3")+SUMIFS($AT$4:$AT$84,$J$4:$J$84,"120",$K$4:$K$84,"p4")+SUMIFS($AT$4:$AT$84,$J$4:$J$84,"120",$K$4:$K$84,"p5")+SUMIFS($AT$4:$AT$84,$J$4:$J$84,"130",$K$4:$K$84,"p1")+SUMIFS($AT$4:$AT$84,$J$4:$J$84,"130",$K$4:$K$84,"p2")+SUMIFS($AT$4:$AT$84,$J$4:$J$84,"130",$K$4:$K$84,"p3")+SUMIFS($AT$4:$AT$84,$J$4:$J$84,"130",$K$4:$K$84,"p4")+SUMIFS($AT$4:$AT$84,$J$4:$J$84,"130",$K$4:$K$84,"p5")+SUMIFS($AT$4:$AT$84,$J$4:$J$84,"5101",$K$4:$K$84,"p1")+SUMIFS($AT$4:$AT$84,$J$4:$J$84,"5101",$K$4:$K$84,"p2")+SUMIFS($AT$4:$AT$84,$J$4:$J$84,"5101",$K$4:$K$84,"p3")+SUMIFS($AT$4:$AT$84,$J$4:$J$84,"5101",$K$4:$K$84,"p4")+SUMIFS($AT$4:$AT$84,$J$4:$J$84,"5101",$K$4:$K$84,"p5")+SUMIFS($AT$4:$AT$84,$J$4:$J$84,"5102",$K$4:$K$84,"p1")+SUMIFS($AT$4:$AT$84,$J$4:$J$84,"5102",$K$4:$K$84,"p2")+SUMIFS($AT$4:$AT$84,$J$4:$J$84,"5102",$K$4:$K$84,"p3")+SUMIFS($AT$4:$AT$84,$J$4:$J$84,"5102",$K$4:$K$84,"p4")+SUMIFS($AT$4:$AT$84,$J$4:$J$84,"5102",$K$4:$K$84,"p5"))/1000</f>
        <v>1.9366458726476428</v>
      </c>
      <c r="Q100">
        <f>(SUMIFS($AT$4:$AT$84,$J$4:$J$84,"110",$K$4:$K$84,"p6")+SUMIFS($AT$4:$AT$84,$J$4:$J$84,"110",$K$4:$K$84,"p7")+SUMIFS($AT$4:$AT$84,$J$4:$J$84,"110",$K$4:$K$84,"p8")+SUMIFS($AT$4:$AT$84,$J$4:$J$84,"110",$K$4:$K$84,"p9")+SUMIFS($AT$4:$AT$84,$J$4:$J$84,"110",$K$4:$K$84,"p10")+SUMIFS($AT$4:$AT$84,$J$4:$J$84,"120",$K$4:$K$84,"p6")+SUMIFS($AT$4:$AT$84,$J$4:$J$84,"120",$K$4:$K$84,"p7")+SUMIFS($AT$4:$AT$84,$J$4:$J$84,"120",$K$4:$K$84,"p8")+SUMIFS($AT$4:$AT$84,$J$4:$J$84,"120",$K$4:$K$84,"p9")+SUMIFS($AT$4:$AT$84,$J$4:$J$84,"120",$K$4:$K$84,"p10")+SUMIFS($AT$4:$AT$84,$J$4:$J$84,"130",$K$4:$K$84,"p6")+SUMIFS($AT$4:$AT$84,$J$4:$J$84,"130",$K$4:$K$84,"p7")+SUMIFS($AT$4:$AT$84,$J$4:$J$84,"130",$K$4:$K$84,"p8")+SUMIFS($AT$4:$AT$84,$J$4:$J$84,"130",$K$4:$K$84,"p9")+SUMIFS($AT$4:$AT$84,$J$4:$J$84,"130",$K$4:$K$84,"p10")+SUMIFS($AT$4:$AT$84,$J$4:$J$84,"5101",$K$4:$K$84,"p6")+SUMIFS($AT$4:$AT$84,$J$4:$J$84,"5101",$K$4:$K$84,"p7")+SUMIFS($AT$4:$AT$84,$J$4:$J$84,"5101",$K$4:$K$84,"p8")+SUMIFS($AT$4:$AT$84,$J$4:$J$84,"5101",$K$4:$K$84,"p9")+SUMIFS($AT$4:$AT$84,$J$4:$J$84,"5101",$K$4:$K$84,"p10")+SUMIFS($AT$4:$AT$84,$J$4:$J$84,"5102",$K$4:$K$84,"p6")+SUMIFS($AT$4:$AT$84,$J$4:$J$84,"5102",$K$4:$K$84,"p7")+SUMIFS($AT$4:$AT$84,$J$4:$J$84,"5102",$K$4:$K$84,"p8")+SUMIFS($AT$4:$AT$84,$J$4:$J$84,"5102",$K$4:$K$84,"p9")+SUMIFS($AT$4:$AT$84,$J$4:$J$84,"5102",$K$4:$K$84,"p10"))/1000</f>
        <v>13.727504708758334</v>
      </c>
      <c r="R100">
        <f>(SUMIFS($AT$4:$AT$84,$J$4:$J$84,"140",$K$4:$K$84,"p1")+SUMIFS($AT$4:$AT$84,$J$4:$J$84,"140",$K$4:$K$84,"p2")+SUMIFS($AT$4:$AT$84,$J$4:$J$84,"140",$K$4:$K$84,"p3")+SUMIFS($AT$4:$AT$84,$J$4:$J$84,"140",$K$4:$K$84,"p4")+SUMIFS($AT$4:$AT$84,$J$4:$J$84,"140",$K$4:$K$84,"p5")+SUMIFS($AT$4:$AT$84,$J$4:$J$84,"150",$K$4:$K$84,"p1")+SUMIFS($AT$4:$AT$84,$J$4:$J$84,"150",$K$4:$K$84,"p2")+SUMIFS($AT$4:$AT$84,$J$4:$J$84,"150",$K$4:$K$84,"p3")+SUMIFS($AT$4:$AT$84,$J$4:$J$84,"150",$K$4:$K$84,"p4")+SUMIFS($AT$4:$AT$84,$J$4:$J$84,"150",$K$4:$K$84,"p5")+SUMIFS($AT$4:$AT$84,$J$4:$J$84,"160",$K$4:$K$84,"p1")+SUMIFS($AT$4:$AT$84,$J$4:$J$84,"160",$K$4:$K$84,"p2")+SUMIFS($AT$4:$AT$84,$J$4:$J$84,"160",$K$4:$K$84,"p3")+SUMIFS($AT$4:$AT$84,$J$4:$J$84,"160",$K$4:$K$84,"p4")+SUMIFS($AT$4:$AT$84,$J$4:$J$84,"160",$K$4:$K$84,"p5")+SUMIFS($AT$4:$AT$84,$J$4:$J$84,"190",$K$4:$K$84,"p1")+SUMIFS($AT$4:$AT$84,$J$4:$J$84,"190",$K$4:$K$84,"p2")+SUMIFS($AT$4:$AT$84,$J$4:$J$84,"190",$K$4:$K$84,"p3")+SUMIFS($AT$4:$AT$84,$J$4:$J$84,"190",$K$4:$K$84,"p4")+SUMIFS($AT$4:$AT$84,$J$4:$J$84,"190",$K$4:$K$84,"p5")+SUMIFS($AT$4:$AT$84,$J$4:$J$84,"0000",$K$4:$K$84,"p1")+SUMIFS($AT$4:$AT$84,$J$4:$J$84,"0000",$K$4:$K$84,"p2")+SUMIFS($AT$4:$AT$84,$J$4:$J$84,"0000",$K$4:$K$84,"p3")+SUMIFS($AT$4:$AT$84,$J$4:$J$84,"0000",$K$4:$K$84,"p4")+SUMIFS($AT$4:$AT$84,$J$4:$J$84,"0000",$K$4:$K$84,"p5"))/1000</f>
        <v>1.5265632187378206</v>
      </c>
      <c r="S100">
        <f>(SUMIFS($AT$4:$AT$84,$J$4:$J$84,"140",$K$4:$K$84,"p6")+SUMIFS($AT$4:$AT$84,$J$4:$J$84,"140",$K$4:$K$84,"p7")+SUMIFS($AT$4:$AT$84,$J$4:$J$84,"140",$K$4:$K$84,"p8")+SUMIFS($AT$4:$AT$84,$J$4:$J$84,"140",$K$4:$K$84,"p9")+SUMIFS($AT$4:$AT$84,$J$4:$J$84,"140",$K$4:$K$84,"p10")+SUMIFS($AT$4:$AT$84,$J$4:$J$84,"150",$K$4:$K$84,"p6")+SUMIFS($AT$4:$AT$84,$J$4:$J$84,"150",$K$4:$K$84,"p7")+SUMIFS($AT$4:$AT$84,$J$4:$J$84,"150",$K$4:$K$84,"p8")+SUMIFS($AT$4:$AT$84,$J$4:$J$84,"150",$K$4:$K$84,"p9")+SUMIFS($AT$4:$AT$84,$J$4:$J$84,"150",$K$4:$K$84,"p10")+SUMIFS($AT$4:$AT$84,$J$4:$J$84,"160",$K$4:$K$84,"p6")+SUMIFS($AT$4:$AT$84,$J$4:$J$84,"160",$K$4:$K$84,"p7")+SUMIFS($AT$4:$AT$84,$J$4:$J$84,"160",$K$4:$K$84,"p8")+SUMIFS($AT$4:$AT$84,$J$4:$J$84,"160",$K$4:$K$84,"p9")+SUMIFS($AT$4:$AT$84,$J$4:$J$84,"160",$K$4:$K$84,"p10")+SUMIFS($AT$4:$AT$84,$J$4:$J$84,"190",$K$4:$K$84,"p6")+SUMIFS($AT$4:$AT$84,$J$4:$J$84,"190",$K$4:$K$84,"p7")+SUMIFS($AT$4:$AT$84,$J$4:$J$84,"190",$K$4:$K$84,"p8")+SUMIFS($AT$4:$AT$84,$J$4:$J$84,"190",$K$4:$K$84,"p9")+SUMIFS($AT$4:$AT$84,$J$4:$J$84,"190",$K$4:$K$84,"p10")+SUMIFS($AT$4:$AT$84,$J$4:$J$84,"0000",$K$4:$K$84,"p6")+SUMIFS($AT$4:$AT$84,$J$4:$J$84,"0000",$K$4:$K$84,"p7")+SUMIFS($AT$4:$AT$84,$J$4:$J$84,"0000",$K$4:$K$84,"p8")+SUMIFS($AT$4:$AT$84,$J$4:$J$84,"0000",$K$4:$K$84,"p9")+SUMIFS($AT$4:$AT$84,$J$4:$J$84,"0000",$K$4:$K$84,"p10"))/1000</f>
        <v>5.0629299830966996</v>
      </c>
      <c r="T100">
        <f>(SUMIFS($BD$4:$BD$84,$J$4:$J$84,"110",$K$4:$K$84,"p1")+SUMIFS($BD$4:$BD$84,$J$4:$J$84,"110",$K$4:$K$84,"p2")+SUMIFS($BD$4:$BD$84,$J$4:$J$84,"110",$K$4:$K$84,"p3")+SUMIFS($BD$4:$BD$84,$J$4:$J$84,"110",$K$4:$K$84,"p4")+SUMIFS($BD$4:$BD$84,$J$4:$J$84,"110",$K$4:$K$84,"p5")+SUMIFS($BD$4:$BD$84,$J$4:$J$84,"120",$K$4:$K$84,"p1")+SUMIFS($BD$4:$BD$84,$J$4:$J$84,"120",$K$4:$K$84,"p2")+SUMIFS($BD$4:$BD$84,$J$4:$J$84,"120",$K$4:$K$84,"p3")+SUMIFS($BD$4:$BD$84,$J$4:$J$84,"120",$K$4:$K$84,"p4")+SUMIFS($BD$4:$BD$84,$J$4:$J$84,"120",$K$4:$K$84,"p5")+SUMIFS($BD$4:$BD$84,$J$4:$J$84,"130",$K$4:$K$84,"p1")+SUMIFS($BD$4:$BD$84,$J$4:$J$84,"130",$K$4:$K$84,"p2")+SUMIFS($BD$4:$BD$84,$J$4:$J$84,"130",$K$4:$K$84,"p3")+SUMIFS($BD$4:$BD$84,$J$4:$J$84,"130",$K$4:$K$84,"p4")+SUMIFS($BD$4:$BD$84,$J$4:$J$84,"130",$K$4:$K$84,"p5")+SUMIFS($BD$4:$BD$84,$J$4:$J$84,"5101",$K$4:$K$84,"p1")+SUMIFS($BD$4:$BD$84,$J$4:$J$84,"5101",$K$4:$K$84,"p2")+SUMIFS($BD$4:$BD$84,$J$4:$J$84,"5101",$K$4:$K$84,"p3")+SUMIFS($BD$4:$BD$84,$J$4:$J$84,"5101",$K$4:$K$84,"p4")+SUMIFS($BD$4:$BD$84,$J$4:$J$84,"5101",$K$4:$K$84,"p5")+SUMIFS($BD$4:$BD$84,$J$4:$J$84,"5102",$K$4:$K$84,"p1")+SUMIFS($BD$4:$BD$84,$J$4:$J$84,"5102",$K$4:$K$84,"p2")+SUMIFS($BD$4:$BD$84,$J$4:$J$84,"5102",$K$4:$K$84,"p3")+SUMIFS($BD$4:$BD$84,$J$4:$J$84,"5102",$K$4:$K$84,"p4")+SUMIFS($BD$4:$BD$84,$J$4:$J$84,"5102",$K$4:$K$84,"p5"))/1000</f>
        <v>1.9366458726476428</v>
      </c>
      <c r="U100">
        <f>(SUMIFS($BD$4:$BD$84,$J$4:$J$84,"110",$K$4:$K$84,"p6")+SUMIFS($BD$4:$BD$84,$J$4:$J$84,"110",$K$4:$K$84,"p7")+SUMIFS($BD$4:$BD$84,$J$4:$J$84,"110",$K$4:$K$84,"p8")+SUMIFS($BD$4:$BD$84,$J$4:$J$84,"110",$K$4:$K$84,"p9")+SUMIFS($BD$4:$BD$84,$J$4:$J$84,"110",$K$4:$K$84,"p10")+SUMIFS($BD$4:$BD$84,$J$4:$J$84,"120",$K$4:$K$84,"p6")+SUMIFS($BD$4:$BD$84,$J$4:$J$84,"120",$K$4:$K$84,"p7")+SUMIFS($BD$4:$BD$84,$J$4:$J$84,"120",$K$4:$K$84,"p8")+SUMIFS($BD$4:$BD$84,$J$4:$J$84,"120",$K$4:$K$84,"p9")+SUMIFS($BD$4:$BD$84,$J$4:$J$84,"120",$K$4:$K$84,"p10")+SUMIFS($BD$4:$BD$84,$J$4:$J$84,"130",$K$4:$K$84,"p6")+SUMIFS($BD$4:$BD$84,$J$4:$J$84,"130",$K$4:$K$84,"p7")+SUMIFS($BD$4:$BD$84,$J$4:$J$84,"130",$K$4:$K$84,"p8")+SUMIFS($BD$4:$BD$84,$J$4:$J$84,"130",$K$4:$K$84,"p9")+SUMIFS($BD$4:$BD$84,$J$4:$J$84,"130",$K$4:$K$84,"p10")+SUMIFS($BD$4:$BD$84,$J$4:$J$84,"5101",$K$4:$K$84,"p6")+SUMIFS($BD$4:$BD$84,$J$4:$J$84,"5101",$K$4:$K$84,"p7")+SUMIFS($BD$4:$BD$84,$J$4:$J$84,"5101",$K$4:$K$84,"p8")+SUMIFS($BD$4:$BD$84,$J$4:$J$84,"5101",$K$4:$K$84,"p9")+SUMIFS($BD$4:$BD$84,$J$4:$J$84,"5101",$K$4:$K$84,"p10")+SUMIFS($BD$4:$BD$84,$J$4:$J$84,"5102",$K$4:$K$84,"p6")+SUMIFS($BD$4:$BD$84,$J$4:$J$84,"5102",$K$4:$K$84,"p7")+SUMIFS($BD$4:$BD$84,$J$4:$J$84,"5102",$K$4:$K$84,"p8")+SUMIFS($BD$4:$BD$84,$J$4:$J$84,"5102",$K$4:$K$84,"p9")+SUMIFS($BD$4:$BD$84,$J$4:$J$84,"5102",$K$4:$K$84,"p10"))/1000</f>
        <v>13.727504708758334</v>
      </c>
      <c r="V100">
        <f>(SUMIFS($BD$4:$BD$84,$J$4:$J$84,"140",$K$4:$K$84,"p1")+SUMIFS($BD$4:$BD$84,$J$4:$J$84,"140",$K$4:$K$84,"p2")+SUMIFS($BD$4:$BD$84,$J$4:$J$84,"140",$K$4:$K$84,"p3")+SUMIFS($BD$4:$BD$84,$J$4:$J$84,"140",$K$4:$K$84,"p4")+SUMIFS($BD$4:$BD$84,$J$4:$J$84,"140",$K$4:$K$84,"p5")+SUMIFS($BD$4:$BD$84,$J$4:$J$84,"150",$K$4:$K$84,"p1")+SUMIFS($BD$4:$BD$84,$J$4:$J$84,"150",$K$4:$K$84,"p2")+SUMIFS($BD$4:$BD$84,$J$4:$J$84,"150",$K$4:$K$84,"p3")+SUMIFS($BD$4:$BD$84,$J$4:$J$84,"150",$K$4:$K$84,"p4")+SUMIFS($BD$4:$BD$84,$J$4:$J$84,"150",$K$4:$K$84,"p5")+SUMIFS($BD$4:$BD$84,$J$4:$J$84,"160",$K$4:$K$84,"p1")+SUMIFS($BD$4:$BD$84,$J$4:$J$84,"160",$K$4:$K$84,"p2")+SUMIFS($BD$4:$BD$84,$J$4:$J$84,"160",$K$4:$K$84,"p3")+SUMIFS($BD$4:$BD$84,$J$4:$J$84,"160",$K$4:$K$84,"p4")+SUMIFS($BD$4:$BD$84,$J$4:$J$84,"160",$K$4:$K$84,"p5")+SUMIFS($BD$4:$BD$84,$J$4:$J$84,"190",$K$4:$K$84,"p1")+SUMIFS($BD$4:$BD$84,$J$4:$J$84,"190",$K$4:$K$84,"p2")+SUMIFS($BD$4:$BD$84,$J$4:$J$84,"190",$K$4:$K$84,"p3")+SUMIFS($BD$4:$BD$84,$J$4:$J$84,"190",$K$4:$K$84,"p4")+SUMIFS($BD$4:$BD$84,$J$4:$J$84,"190",$K$4:$K$84,"p5")+SUMIFS($BD$4:$BD$84,$J$4:$J$84,"0000",$K$4:$K$84,"p1")+SUMIFS($BD$4:$BD$84,$J$4:$J$84,"0000",$K$4:$K$84,"p2")+SUMIFS($BD$4:$BD$84,$J$4:$J$84,"0000",$K$4:$K$84,"p3")+SUMIFS($BD$4:$BD$84,$J$4:$J$84,"0000",$K$4:$K$84,"p4")+SUMIFS($BD$4:$BD$84,$J$4:$J$84,"0000",$K$4:$K$84,"p5"))/1000</f>
        <v>1.5265632187378206</v>
      </c>
      <c r="W100">
        <f>(SUMIFS($BD$4:$BD$84,$J$4:$J$84,"140",$K$4:$K$84,"p6")+SUMIFS($BD$4:$BD$84,$J$4:$J$84,"140",$K$4:$K$84,"p7")+SUMIFS($BD$4:$BD$84,$J$4:$J$84,"140",$K$4:$K$84,"p8")+SUMIFS($BD$4:$BD$84,$J$4:$J$84,"140",$K$4:$K$84,"p9")+SUMIFS($BD$4:$BD$84,$J$4:$J$84,"140",$K$4:$K$84,"p10")+SUMIFS($BD$4:$BD$84,$J$4:$J$84,"150",$K$4:$K$84,"p6")+SUMIFS($BD$4:$BD$84,$J$4:$J$84,"150",$K$4:$K$84,"p7")+SUMIFS($BD$4:$BD$84,$J$4:$J$84,"150",$K$4:$K$84,"p8")+SUMIFS($BD$4:$BD$84,$J$4:$J$84,"150",$K$4:$K$84,"p9")+SUMIFS($BD$4:$BD$84,$J$4:$J$84,"150",$K$4:$K$84,"p10")+SUMIFS($BD$4:$BD$84,$J$4:$J$84,"160",$K$4:$K$84,"p6")+SUMIFS($BD$4:$BD$84,$J$4:$J$84,"160",$K$4:$K$84,"p7")+SUMIFS($BD$4:$BD$84,$J$4:$J$84,"160",$K$4:$K$84,"p8")+SUMIFS($BD$4:$BD$84,$J$4:$J$84,"160",$K$4:$K$84,"p9")+SUMIFS($BD$4:$BD$84,$J$4:$J$84,"160",$K$4:$K$84,"p10")+SUMIFS($BD$4:$BD$84,$J$4:$J$84,"190",$K$4:$K$84,"p6")+SUMIFS($BD$4:$BD$84,$J$4:$J$84,"190",$K$4:$K$84,"p7")+SUMIFS($BD$4:$BD$84,$J$4:$J$84,"190",$K$4:$K$84,"p8")+SUMIFS($BD$4:$BD$84,$J$4:$J$84,"190",$K$4:$K$84,"p9")+SUMIFS($BD$4:$BD$84,$J$4:$J$84,"190",$K$4:$K$84,"p10")+SUMIFS($BD$4:$BD$84,$J$4:$J$84,"0000",$K$4:$K$84,"p6")+SUMIFS($BD$4:$BD$84,$J$4:$J$84,"0000",$K$4:$K$84,"p7")+SUMIFS($BD$4:$BD$84,$J$4:$J$84,"0000",$K$4:$K$84,"p8")+SUMIFS($BD$4:$BD$84,$J$4:$J$84,"0000",$K$4:$K$84,"p9")+SUMIFS($BD$4:$BD$84,$J$4:$J$84,"0000",$K$4:$K$84,"p10"))/1000</f>
        <v>5.0640145885928982</v>
      </c>
      <c r="X100">
        <f>(SUMIFS($BN$4:$BN$84,$J$4:$J$84,"110",$K$4:$K$84,"p1")+SUMIFS($BN$4:$BN$84,$J$4:$J$84,"110",$K$4:$K$84,"p2")+SUMIFS($BN$4:$BN$84,$J$4:$J$84,"110",$K$4:$K$84,"p3")+SUMIFS($BN$4:$BN$84,$J$4:$J$84,"110",$K$4:$K$84,"p4")+SUMIFS($BN$4:$BN$84,$J$4:$J$84,"110",$K$4:$K$84,"p5")+SUMIFS($BN$4:$BN$84,$J$4:$J$84,"120",$K$4:$K$84,"p1")+SUMIFS($BN$4:$BN$84,$J$4:$J$84,"120",$K$4:$K$84,"p2")+SUMIFS($BN$4:$BN$84,$J$4:$J$84,"120",$K$4:$K$84,"p3")+SUMIFS($BN$4:$BN$84,$J$4:$J$84,"120",$K$4:$K$84,"p4")+SUMIFS($BN$4:$BN$84,$J$4:$J$84,"120",$K$4:$K$84,"p5")+SUMIFS($BN$4:$BN$84,$J$4:$J$84,"130",$K$4:$K$84,"p1")+SUMIFS($BN$4:$BN$84,$J$4:$J$84,"130",$K$4:$K$84,"p2")+SUMIFS($BN$4:$BN$84,$J$4:$J$84,"130",$K$4:$K$84,"p3")+SUMIFS($BN$4:$BN$84,$J$4:$J$84,"130",$K$4:$K$84,"p4")+SUMIFS($BN$4:$BN$84,$J$4:$J$84,"130",$K$4:$K$84,"p5")+SUMIFS($BN$4:$BN$84,$J$4:$J$84,"5101",$K$4:$K$84,"p1")+SUMIFS($BN$4:$BN$84,$J$4:$J$84,"5101",$K$4:$K$84,"p2")+SUMIFS($BN$4:$BN$84,$J$4:$J$84,"5101",$K$4:$K$84,"p3")+SUMIFS($BN$4:$BN$84,$J$4:$J$84,"5101",$K$4:$K$84,"p4")+SUMIFS($BN$4:$BN$84,$J$4:$J$84,"5101",$K$4:$K$84,"p5")+SUMIFS($BN$4:$BN$84,$J$4:$J$84,"5102",$K$4:$K$84,"p1")+SUMIFS($BN$4:$BN$84,$J$4:$J$84,"5102",$K$4:$K$84,"p2")+SUMIFS($BN$4:$BN$84,$J$4:$J$84,"5102",$K$4:$K$84,"p3")+SUMIFS($BN$4:$BN$84,$J$4:$J$84,"5102",$K$4:$K$84,"p4")+SUMIFS($BN$4:$BN$84,$J$4:$J$84,"5102",$K$4:$K$84,"p5"))/1000</f>
        <v>0.78427891171170405</v>
      </c>
      <c r="Y100">
        <f>(SUMIFS($BN$4:$BN$84,$J$4:$J$84,"110",$K$4:$K$84,"p6")+SUMIFS($BN$4:$BN$84,$J$4:$J$84,"110",$K$4:$K$84,"p7")+SUMIFS($BN$4:$BN$84,$J$4:$J$84,"110",$K$4:$K$84,"p8")+SUMIFS($BN$4:$BN$84,$J$4:$J$84,"110",$K$4:$K$84,"p9")+SUMIFS($BN$4:$BN$84,$J$4:$J$84,"110",$K$4:$K$84,"p10")+SUMIFS($BN$4:$BN$84,$J$4:$J$84,"120",$K$4:$K$84,"p6")+SUMIFS($BN$4:$BN$84,$J$4:$J$84,"120",$K$4:$K$84,"p7")+SUMIFS($BN$4:$BN$84,$J$4:$J$84,"120",$K$4:$K$84,"p8")+SUMIFS($BN$4:$BN$84,$J$4:$J$84,"120",$K$4:$K$84,"p9")+SUMIFS($BN$4:$BN$84,$J$4:$J$84,"120",$K$4:$K$84,"p10")+SUMIFS($BN$4:$BN$84,$J$4:$J$84,"130",$K$4:$K$84,"p6")+SUMIFS($BN$4:$BN$84,$J$4:$J$84,"130",$K$4:$K$84,"p7")+SUMIFS($BN$4:$BN$84,$J$4:$J$84,"130",$K$4:$K$84,"p8")+SUMIFS($BN$4:$BN$84,$J$4:$J$84,"130",$K$4:$K$84,"p9")+SUMIFS($BN$4:$BN$84,$J$4:$J$84,"130",$K$4:$K$84,"p10")+SUMIFS($BN$4:$BN$84,$J$4:$J$84,"5101",$K$4:$K$84,"p6")+SUMIFS($BN$4:$BN$84,$J$4:$J$84,"5101",$K$4:$K$84,"p7")+SUMIFS($BN$4:$BN$84,$J$4:$J$84,"5101",$K$4:$K$84,"p8")+SUMIFS($BN$4:$BN$84,$J$4:$J$84,"5101",$K$4:$K$84,"p9")+SUMIFS($BN$4:$BN$84,$J$4:$J$84,"5101",$K$4:$K$84,"p10")+SUMIFS($BN$4:$BN$84,$J$4:$J$84,"5102",$K$4:$K$84,"p6")+SUMIFS($BN$4:$BN$84,$J$4:$J$84,"5102",$K$4:$K$84,"p7")+SUMIFS($BN$4:$BN$84,$J$4:$J$84,"5102",$K$4:$K$84,"p8")+SUMIFS($BN$4:$BN$84,$J$4:$J$84,"5102",$K$4:$K$84,"p9")+SUMIFS($BN$4:$BN$84,$J$4:$J$84,"5102",$K$4:$K$84,"p10"))/1000</f>
        <v>7.9973371929584962</v>
      </c>
      <c r="Z100">
        <f>(SUMIFS($BN$4:$BN$84,$J$4:$J$84,"140",$K$4:$K$84,"p1")+SUMIFS($BN$4:$BN$84,$J$4:$J$84,"140",$K$4:$K$84,"p2")+SUMIFS($BN$4:$BN$84,$J$4:$J$84,"140",$K$4:$K$84,"p3")+SUMIFS($BN$4:$BN$84,$J$4:$J$84,"140",$K$4:$K$84,"p4")+SUMIFS($BN$4:$BN$84,$J$4:$J$84,"140",$K$4:$K$84,"p5")+SUMIFS($BN$4:$BN$84,$J$4:$J$84,"150",$K$4:$K$84,"p1")+SUMIFS($BN$4:$BN$84,$J$4:$J$84,"150",$K$4:$K$84,"p2")+SUMIFS($BN$4:$BN$84,$J$4:$J$84,"150",$K$4:$K$84,"p3")+SUMIFS($BN$4:$BN$84,$J$4:$J$84,"150",$K$4:$K$84,"p4")+SUMIFS($BN$4:$BN$84,$J$4:$J$84,"150",$K$4:$K$84,"p5")+SUMIFS($BN$4:$BN$84,$J$4:$J$84,"160",$K$4:$K$84,"p1")+SUMIFS($BN$4:$BN$84,$J$4:$J$84,"160",$K$4:$K$84,"p2")+SUMIFS($BN$4:$BN$84,$J$4:$J$84,"160",$K$4:$K$84,"p3")+SUMIFS($BN$4:$BN$84,$J$4:$J$84,"160",$K$4:$K$84,"p4")+SUMIFS($BN$4:$BN$84,$J$4:$J$84,"160",$K$4:$K$84,"p5")+SUMIFS($BN$4:$BN$84,$J$4:$J$84,"190",$K$4:$K$84,"p1")+SUMIFS($BN$4:$BN$84,$J$4:$J$84,"190",$K$4:$K$84,"p2")+SUMIFS($BN$4:$BN$84,$J$4:$J$84,"190",$K$4:$K$84,"p3")+SUMIFS($BN$4:$BN$84,$J$4:$J$84,"190",$K$4:$K$84,"p4")+SUMIFS($BN$4:$BN$84,$J$4:$J$84,"190",$K$4:$K$84,"p5")+SUMIFS($BN$4:$BN$84,$J$4:$J$84,"0000",$K$4:$K$84,"p1")+SUMIFS($BN$4:$BN$84,$J$4:$J$84,"0000",$K$4:$K$84,"p2")+SUMIFS($BN$4:$BN$84,$J$4:$J$84,"0000",$K$4:$K$84,"p3")+SUMIFS($BN$4:$BN$84,$J$4:$J$84,"0000",$K$4:$K$84,"p4")+SUMIFS($BN$4:$BN$84,$J$4:$J$84,"0000",$K$4:$K$84,"p5"))/1000</f>
        <v>0.7325427832136816</v>
      </c>
      <c r="AA100">
        <f>(SUMIFS($BN$4:$BN$84,$J$4:$J$84,"140",$K$4:$K$84,"p6")+SUMIFS($BN$4:$BN$84,$J$4:$J$84,"140",$K$4:$K$84,"p7")+SUMIFS($BN$4:$BN$84,$J$4:$J$84,"140",$K$4:$K$84,"p8")+SUMIFS($BN$4:$BN$84,$J$4:$J$84,"140",$K$4:$K$84,"p9")+SUMIFS($BN$4:$BN$84,$J$4:$J$84,"140",$K$4:$K$84,"p10")+SUMIFS($BN$4:$BN$84,$J$4:$J$84,"150",$K$4:$K$84,"p6")+SUMIFS($BN$4:$BN$84,$J$4:$J$84,"150",$K$4:$K$84,"p7")+SUMIFS($BN$4:$BN$84,$J$4:$J$84,"150",$K$4:$K$84,"p8")+SUMIFS($BN$4:$BN$84,$J$4:$J$84,"150",$K$4:$K$84,"p9")+SUMIFS($BN$4:$BN$84,$J$4:$J$84,"150",$K$4:$K$84,"p10")+SUMIFS($BN$4:$BN$84,$J$4:$J$84,"160",$K$4:$K$84,"p6")+SUMIFS($BN$4:$BN$84,$J$4:$J$84,"160",$K$4:$K$84,"p7")+SUMIFS($BN$4:$BN$84,$J$4:$J$84,"160",$K$4:$K$84,"p8")+SUMIFS($BN$4:$BN$84,$J$4:$J$84,"160",$K$4:$K$84,"p9")+SUMIFS($BN$4:$BN$84,$J$4:$J$84,"160",$K$4:$K$84,"p10")+SUMIFS($BN$4:$BN$84,$J$4:$J$84,"190",$K$4:$K$84,"p6")+SUMIFS($BN$4:$BN$84,$J$4:$J$84,"190",$K$4:$K$84,"p7")+SUMIFS($BN$4:$BN$84,$J$4:$J$84,"190",$K$4:$K$84,"p8")+SUMIFS($BN$4:$BN$84,$J$4:$J$84,"190",$K$4:$K$84,"p9")+SUMIFS($BN$4:$BN$84,$J$4:$J$84,"190",$K$4:$K$84,"p10")+SUMIFS($BN$4:$BN$84,$J$4:$J$84,"0000",$K$4:$K$84,"p6")+SUMIFS($BN$4:$BN$84,$J$4:$J$84,"0000",$K$4:$K$84,"p7")+SUMIFS($BN$4:$BN$84,$J$4:$J$84,"0000",$K$4:$K$84,"p8")+SUMIFS($BN$4:$BN$84,$J$4:$J$84,"0000",$K$4:$K$84,"p9")+SUMIFS($BN$4:$BN$84,$J$4:$J$84,"0000",$K$4:$K$84,"p10"))/1000</f>
        <v>3.0487253382619941</v>
      </c>
      <c r="AB100">
        <f>(SUMIFS($BX$4:$BX$84,$J$4:$J$84,"110",$K$4:$K$84,"p1")+SUMIFS($BX$4:$BX$84,$J$4:$J$84,"110",$K$4:$K$84,"p2")+SUMIFS($BX$4:$BX$84,$J$4:$J$84,"110",$K$4:$K$84,"p3")+SUMIFS($BX$4:$BX$84,$J$4:$J$84,"110",$K$4:$K$84,"p4")+SUMIFS($BX$4:$BX$84,$J$4:$J$84,"110",$K$4:$K$84,"p5")+SUMIFS($BX$4:$BX$84,$J$4:$J$84,"120",$K$4:$K$84,"p1")+SUMIFS($BX$4:$BX$84,$J$4:$J$84,"120",$K$4:$K$84,"p2")+SUMIFS($BX$4:$BX$84,$J$4:$J$84,"120",$K$4:$K$84,"p3")+SUMIFS($BX$4:$BX$84,$J$4:$J$84,"120",$K$4:$K$84,"p4")+SUMIFS($BX$4:$BX$84,$J$4:$J$84,"120",$K$4:$K$84,"p5")+SUMIFS($BX$4:$BX$84,$J$4:$J$84,"130",$K$4:$K$84,"p1")+SUMIFS($BX$4:$BX$84,$J$4:$J$84,"130",$K$4:$K$84,"p2")+SUMIFS($BX$4:$BX$84,$J$4:$J$84,"130",$K$4:$K$84,"p3")+SUMIFS($BX$4:$BX$84,$J$4:$J$84,"130",$K$4:$K$84,"p4")+SUMIFS($BX$4:$BX$84,$J$4:$J$84,"130",$K$4:$K$84,"p5")+SUMIFS($BX$4:$BX$84,$J$4:$J$84,"5101",$K$4:$K$84,"p1")+SUMIFS($BX$4:$BX$84,$J$4:$J$84,"5101",$K$4:$K$84,"p2")+SUMIFS($BX$4:$BX$84,$J$4:$J$84,"5101",$K$4:$K$84,"p3")+SUMIFS($BX$4:$BX$84,$J$4:$J$84,"5101",$K$4:$K$84,"p4")+SUMIFS($BX$4:$BX$84,$J$4:$J$84,"5101",$K$4:$K$84,"p5")+SUMIFS($BX$4:$BX$84,$J$4:$J$84,"5102",$K$4:$K$84,"p1")+SUMIFS($BX$4:$BX$84,$J$4:$J$84,"5102",$K$4:$K$84,"p2")+SUMIFS($BX$4:$BX$84,$J$4:$J$84,"5102",$K$4:$K$84,"p3")+SUMIFS($BX$4:$BX$84,$J$4:$J$84,"5102",$K$4:$K$84,"p4")+SUMIFS($BX$4:$BX$84,$J$4:$J$84,"5102",$K$4:$K$84,"p5"))/1000</f>
        <v>0.78427891171170405</v>
      </c>
      <c r="AC100">
        <f>(SUMIFS($BX$4:$BX$84,$J$4:$J$84,"110",$K$4:$K$84,"p6")+SUMIFS($BX$4:$BX$84,$J$4:$J$84,"110",$K$4:$K$84,"p7")+SUMIFS($BX$4:$BX$84,$J$4:$J$84,"110",$K$4:$K$84,"p8")+SUMIFS($BX$4:$BX$84,$J$4:$J$84,"110",$K$4:$K$84,"p9")+SUMIFS($BX$4:$BX$84,$J$4:$J$84,"110",$K$4:$K$84,"p10")+SUMIFS($BX$4:$BX$84,$J$4:$J$84,"120",$K$4:$K$84,"p6")+SUMIFS($BX$4:$BX$84,$J$4:$J$84,"120",$K$4:$K$84,"p7")+SUMIFS($BX$4:$BX$84,$J$4:$J$84,"120",$K$4:$K$84,"p8")+SUMIFS($BX$4:$BX$84,$J$4:$J$84,"120",$K$4:$K$84,"p9")+SUMIFS($BX$4:$BX$84,$J$4:$J$84,"120",$K$4:$K$84,"p10")+SUMIFS($BX$4:$BX$84,$J$4:$J$84,"130",$K$4:$K$84,"p6")+SUMIFS($BX$4:$BX$84,$J$4:$J$84,"130",$K$4:$K$84,"p7")+SUMIFS($BX$4:$BX$84,$J$4:$J$84,"130",$K$4:$K$84,"p8")+SUMIFS($BX$4:$BX$84,$J$4:$J$84,"130",$K$4:$K$84,"p9")+SUMIFS($BX$4:$BX$84,$J$4:$J$84,"130",$K$4:$K$84,"p10")+SUMIFS($BX$4:$BX$84,$J$4:$J$84,"5101",$K$4:$K$84,"p6")+SUMIFS($BX$4:$BX$84,$J$4:$J$84,"5101",$K$4:$K$84,"p7")+SUMIFS($BX$4:$BX$84,$J$4:$J$84,"5101",$K$4:$K$84,"p8")+SUMIFS($BX$4:$BX$84,$J$4:$J$84,"5101",$K$4:$K$84,"p9")+SUMIFS($BX$4:$BX$84,$J$4:$J$84,"5101",$K$4:$K$84,"p10")+SUMIFS($BX$4:$BX$84,$J$4:$J$84,"5102",$K$4:$K$84,"p6")+SUMIFS($BX$4:$BX$84,$J$4:$J$84,"5102",$K$4:$K$84,"p7")+SUMIFS($BX$4:$BX$84,$J$4:$J$84,"5102",$K$4:$K$84,"p8")+SUMIFS($BX$4:$BX$84,$J$4:$J$84,"5102",$K$4:$K$84,"p9")+SUMIFS($BX$4:$BX$84,$J$4:$J$84,"5102",$K$4:$K$84,"p10"))/1000</f>
        <v>7.9973371929584962</v>
      </c>
      <c r="AD100">
        <f>(SUMIFS($BX$4:$BX$84,$J$4:$J$84,"140",$K$4:$K$84,"p1")+SUMIFS($BX$4:$BX$84,$J$4:$J$84,"140",$K$4:$K$84,"p2")+SUMIFS($BX$4:$BX$84,$J$4:$J$84,"140",$K$4:$K$84,"p3")+SUMIFS($BX$4:$BX$84,$J$4:$J$84,"140",$K$4:$K$84,"p4")+SUMIFS($BX$4:$BX$84,$J$4:$J$84,"140",$K$4:$K$84,"p5")+SUMIFS($BX$4:$BX$84,$J$4:$J$84,"150",$K$4:$K$84,"p1")+SUMIFS($BX$4:$BX$84,$J$4:$J$84,"150",$K$4:$K$84,"p2")+SUMIFS($BX$4:$BX$84,$J$4:$J$84,"150",$K$4:$K$84,"p3")+SUMIFS($BX$4:$BX$84,$J$4:$J$84,"150",$K$4:$K$84,"p4")+SUMIFS($BX$4:$BX$84,$J$4:$J$84,"150",$K$4:$K$84,"p5")+SUMIFS($BX$4:$BX$84,$J$4:$J$84,"160",$K$4:$K$84,"p1")+SUMIFS($BX$4:$BX$84,$J$4:$J$84,"160",$K$4:$K$84,"p2")+SUMIFS($BX$4:$BX$84,$J$4:$J$84,"160",$K$4:$K$84,"p3")+SUMIFS($BX$4:$BX$84,$J$4:$J$84,"160",$K$4:$K$84,"p4")+SUMIFS($BX$4:$BX$84,$J$4:$J$84,"160",$K$4:$K$84,"p5")+SUMIFS($BX$4:$BX$84,$J$4:$J$84,"190",$K$4:$K$84,"p1")+SUMIFS($BX$4:$BX$84,$J$4:$J$84,"190",$K$4:$K$84,"p2")+SUMIFS($BX$4:$BX$84,$J$4:$J$84,"190",$K$4:$K$84,"p3")+SUMIFS($BX$4:$BX$84,$J$4:$J$84,"190",$K$4:$K$84,"p4")+SUMIFS($BX$4:$BX$84,$J$4:$J$84,"190",$K$4:$K$84,"p5")+SUMIFS($BX$4:$BX$84,$J$4:$J$84,"0000",$K$4:$K$84,"p1")+SUMIFS($BX$4:$BX$84,$J$4:$J$84,"0000",$K$4:$K$84,"p2")+SUMIFS($BX$4:$BX$84,$J$4:$J$84,"0000",$K$4:$K$84,"p3")+SUMIFS($BX$4:$BX$84,$J$4:$J$84,"0000",$K$4:$K$84,"p4")+SUMIFS($BX$4:$BX$84,$J$4:$J$84,"0000",$K$4:$K$84,"p5"))/1000</f>
        <v>0.7325427832136816</v>
      </c>
      <c r="AE100">
        <f>(SUMIFS($BX$4:$BX$84,$J$4:$J$84,"140",$K$4:$K$84,"p6")+SUMIFS($BX$4:$BX$84,$J$4:$J$84,"140",$K$4:$K$84,"p7")+SUMIFS($BX$4:$BX$84,$J$4:$J$84,"140",$K$4:$K$84,"p8")+SUMIFS($BX$4:$BX$84,$J$4:$J$84,"140",$K$4:$K$84,"p9")+SUMIFS($BX$4:$BX$84,$J$4:$J$84,"140",$K$4:$K$84,"p10")+SUMIFS($BX$4:$BX$84,$J$4:$J$84,"150",$K$4:$K$84,"p6")+SUMIFS($BX$4:$BX$84,$J$4:$J$84,"150",$K$4:$K$84,"p7")+SUMIFS($BX$4:$BX$84,$J$4:$J$84,"150",$K$4:$K$84,"p8")+SUMIFS($BX$4:$BX$84,$J$4:$J$84,"150",$K$4:$K$84,"p9")+SUMIFS($BX$4:$BX$84,$J$4:$J$84,"150",$K$4:$K$84,"p10")+SUMIFS($BX$4:$BX$84,$J$4:$J$84,"160",$K$4:$K$84,"p6")+SUMIFS($BX$4:$BX$84,$J$4:$J$84,"160",$K$4:$K$84,"p7")+SUMIFS($BX$4:$BX$84,$J$4:$J$84,"160",$K$4:$K$84,"p8")+SUMIFS($BX$4:$BX$84,$J$4:$J$84,"160",$K$4:$K$84,"p9")+SUMIFS($BX$4:$BX$84,$J$4:$J$84,"160",$K$4:$K$84,"p10")+SUMIFS($BX$4:$BX$84,$J$4:$J$84,"190",$K$4:$K$84,"p6")+SUMIFS($BX$4:$BX$84,$J$4:$J$84,"190",$K$4:$K$84,"p7")+SUMIFS($BX$4:$BX$84,$J$4:$J$84,"190",$K$4:$K$84,"p8")+SUMIFS($BX$4:$BX$84,$J$4:$J$84,"190",$K$4:$K$84,"p9")+SUMIFS($BX$4:$BX$84,$J$4:$J$84,"190",$K$4:$K$84,"p10")+SUMIFS($BX$4:$BX$84,$J$4:$J$84,"0000",$K$4:$K$84,"p6")+SUMIFS($BX$4:$BX$84,$J$4:$J$84,"0000",$K$4:$K$84,"p7")+SUMIFS($BX$4:$BX$84,$J$4:$J$84,"0000",$K$4:$K$84,"p8")+SUMIFS($BX$4:$BX$84,$J$4:$J$84,"0000",$K$4:$K$84,"p9")+SUMIFS($BX$4:$BX$84,$J$4:$J$84,"0000",$K$4:$K$84,"p10"))/1000</f>
        <v>3.0487253382619941</v>
      </c>
      <c r="AF100">
        <f>(SUMIFS($CH$4:$CH$84,$J$4:$J$84,"110",$K$4:$K$84,"p1")+SUMIFS($CH$4:$CH$84,$J$4:$J$84,"110",$K$4:$K$84,"p2")+SUMIFS($CH$4:$CH$84,$J$4:$J$84,"110",$K$4:$K$84,"p3")+SUMIFS($CH$4:$CH$84,$J$4:$J$84,"110",$K$4:$K$84,"p4")+SUMIFS($CH$4:$CH$84,$J$4:$J$84,"110",$K$4:$K$84,"p5")+SUMIFS($CH$4:$CH$84,$J$4:$J$84,"120",$K$4:$K$84,"p1")+SUMIFS($CH$4:$CH$84,$J$4:$J$84,"120",$K$4:$K$84,"p2")+SUMIFS($CH$4:$CH$84,$J$4:$J$84,"120",$K$4:$K$84,"p3")+SUMIFS($CH$4:$CH$84,$J$4:$J$84,"120",$K$4:$K$84,"p4")+SUMIFS($CH$4:$CH$84,$J$4:$J$84,"120",$K$4:$K$84,"p5")+SUMIFS($CH$4:$CH$84,$J$4:$J$84,"130",$K$4:$K$84,"p1")+SUMIFS($CH$4:$CH$84,$J$4:$J$84,"130",$K$4:$K$84,"p2")+SUMIFS($CH$4:$CH$84,$J$4:$J$84,"130",$K$4:$K$84,"p3")+SUMIFS($CH$4:$CH$84,$J$4:$J$84,"130",$K$4:$K$84,"p4")+SUMIFS($CH$4:$CH$84,$J$4:$J$84,"130",$K$4:$K$84,"p5")+SUMIFS($CH$4:$CH$84,$J$4:$J$84,"5101",$K$4:$K$84,"p1")+SUMIFS($CH$4:$CH$84,$J$4:$J$84,"5101",$K$4:$K$84,"p2")+SUMIFS($CH$4:$CH$84,$J$4:$J$84,"5101",$K$4:$K$84,"p3")+SUMIFS($CH$4:$CH$84,$J$4:$J$84,"5101",$K$4:$K$84,"p4")+SUMIFS($CH$4:$CH$84,$J$4:$J$84,"5101",$K$4:$K$84,"p5")+SUMIFS($CH$4:$CH$84,$J$4:$J$84,"5102",$K$4:$K$84,"p1")+SUMIFS($CH$4:$CH$84,$J$4:$J$84,"5102",$K$4:$K$84,"p2")+SUMIFS($CH$4:$CH$84,$J$4:$J$84,"5102",$K$4:$K$84,"p3")+SUMIFS($CH$4:$CH$84,$J$4:$J$84,"5102",$K$4:$K$84,"p4")+SUMIFS($CH$4:$CH$84,$J$4:$J$84,"5102",$K$4:$K$84,"p5"))/1000</f>
        <v>0.78427891171170405</v>
      </c>
      <c r="AG100">
        <f>(SUMIFS($CH$4:$CH$84,$J$4:$J$84,"110",$K$4:$K$84,"p6")+SUMIFS($CH$4:$CH$84,$J$4:$J$84,"110",$K$4:$K$84,"p7")+SUMIFS($CH$4:$CH$84,$J$4:$J$84,"110",$K$4:$K$84,"p8")+SUMIFS($CH$4:$CH$84,$J$4:$J$84,"110",$K$4:$K$84,"p9")+SUMIFS($CH$4:$CH$84,$J$4:$J$84,"110",$K$4:$K$84,"p10")+SUMIFS($CH$4:$CH$84,$J$4:$J$84,"120",$K$4:$K$84,"p6")+SUMIFS($CH$4:$CH$84,$J$4:$J$84,"120",$K$4:$K$84,"p7")+SUMIFS($CH$4:$CH$84,$J$4:$J$84,"120",$K$4:$K$84,"p8")+SUMIFS($CH$4:$CH$84,$J$4:$J$84,"120",$K$4:$K$84,"p9")+SUMIFS($CH$4:$CH$84,$J$4:$J$84,"120",$K$4:$K$84,"p10")+SUMIFS($CH$4:$CH$84,$J$4:$J$84,"130",$K$4:$K$84,"p6")+SUMIFS($CH$4:$CH$84,$J$4:$J$84,"130",$K$4:$K$84,"p7")+SUMIFS($CH$4:$CH$84,$J$4:$J$84,"130",$K$4:$K$84,"p8")+SUMIFS($CH$4:$CH$84,$J$4:$J$84,"130",$K$4:$K$84,"p9")+SUMIFS($CH$4:$CH$84,$J$4:$J$84,"130",$K$4:$K$84,"p10")+SUMIFS($CH$4:$CH$84,$J$4:$J$84,"5101",$K$4:$K$84,"p6")+SUMIFS($CH$4:$CH$84,$J$4:$J$84,"5101",$K$4:$K$84,"p7")+SUMIFS($CH$4:$CH$84,$J$4:$J$84,"5101",$K$4:$K$84,"p8")+SUMIFS($CH$4:$CH$84,$J$4:$J$84,"5101",$K$4:$K$84,"p9")+SUMIFS($CH$4:$CH$84,$J$4:$J$84,"5101",$K$4:$K$84,"p10")+SUMIFS($CH$4:$CH$84,$J$4:$J$84,"5102",$K$4:$K$84,"p6")+SUMIFS($CH$4:$CH$84,$J$4:$J$84,"5102",$K$4:$K$84,"p7")+SUMIFS($CH$4:$CH$84,$J$4:$J$84,"5102",$K$4:$K$84,"p8")+SUMIFS($CH$4:$CH$84,$J$4:$J$84,"5102",$K$4:$K$84,"p9")+SUMIFS($CH$4:$CH$84,$J$4:$J$84,"5102",$K$4:$K$84,"p10"))/1000</f>
        <v>7.9973371929584962</v>
      </c>
      <c r="AH100">
        <f>(SUMIFS($CH$4:$CH$84,$J$4:$J$84,"140",$K$4:$K$84,"p1")+SUMIFS($CH$4:$CH$84,$J$4:$J$84,"140",$K$4:$K$84,"p2")+SUMIFS($CH$4:$CH$84,$J$4:$J$84,"140",$K$4:$K$84,"p3")+SUMIFS($CH$4:$CH$84,$J$4:$J$84,"140",$K$4:$K$84,"p4")+SUMIFS($CH$4:$CH$84,$J$4:$J$84,"140",$K$4:$K$84,"p5")+SUMIFS($CH$4:$CH$84,$J$4:$J$84,"150",$K$4:$K$84,"p1")+SUMIFS($CH$4:$CH$84,$J$4:$J$84,"150",$K$4:$K$84,"p2")+SUMIFS($CH$4:$CH$84,$J$4:$J$84,"150",$K$4:$K$84,"p3")+SUMIFS($CH$4:$CH$84,$J$4:$J$84,"150",$K$4:$K$84,"p4")+SUMIFS($CH$4:$CH$84,$J$4:$J$84,"150",$K$4:$K$84,"p5")+SUMIFS($CH$4:$CH$84,$J$4:$J$84,"160",$K$4:$K$84,"p1")+SUMIFS($CH$4:$CH$84,$J$4:$J$84,"160",$K$4:$K$84,"p2")+SUMIFS($CH$4:$CH$84,$J$4:$J$84,"160",$K$4:$K$84,"p3")+SUMIFS($CH$4:$CH$84,$J$4:$J$84,"160",$K$4:$K$84,"p4")+SUMIFS($CH$4:$CH$84,$J$4:$J$84,"160",$K$4:$K$84,"p5")+SUMIFS($CH$4:$CH$84,$J$4:$J$84,"190",$K$4:$K$84,"p1")+SUMIFS($CH$4:$CH$84,$J$4:$J$84,"190",$K$4:$K$84,"p2")+SUMIFS($CH$4:$CH$84,$J$4:$J$84,"190",$K$4:$K$84,"p3")+SUMIFS($CH$4:$CH$84,$J$4:$J$84,"190",$K$4:$K$84,"p4")+SUMIFS($CH$4:$CH$84,$J$4:$J$84,"190",$K$4:$K$84,"p5")+SUMIFS($CH$4:$CH$84,$J$4:$J$84,"0000",$K$4:$K$84,"p1")+SUMIFS($CH$4:$CH$84,$J$4:$J$84,"0000",$K$4:$K$84,"p2")+SUMIFS($CH$4:$CH$84,$J$4:$J$84,"0000",$K$4:$K$84,"p3")+SUMIFS($CH$4:$CH$84,$J$4:$J$84,"0000",$K$4:$K$84,"p4")+SUMIFS($CH$4:$CH$84,$J$4:$J$84,"0000",$K$4:$K$84,"p5"))/1000</f>
        <v>0.7325427832136816</v>
      </c>
      <c r="AI100">
        <f>(SUMIFS($CH$4:$CH$84,$J$4:$J$84,"140",$K$4:$K$84,"p6")+SUMIFS($CH$4:$CH$84,$J$4:$J$84,"140",$K$4:$K$84,"p7")+SUMIFS($CH$4:$CH$84,$J$4:$J$84,"140",$K$4:$K$84,"p8")+SUMIFS($CH$4:$CH$84,$J$4:$J$84,"140",$K$4:$K$84,"p9")+SUMIFS($CH$4:$CH$84,$J$4:$J$84,"140",$K$4:$K$84,"p10")+SUMIFS($CH$4:$CH$84,$J$4:$J$84,"150",$K$4:$K$84,"p6")+SUMIFS($CH$4:$CH$84,$J$4:$J$84,"150",$K$4:$K$84,"p7")+SUMIFS($CH$4:$CH$84,$J$4:$J$84,"150",$K$4:$K$84,"p8")+SUMIFS($CH$4:$CH$84,$J$4:$J$84,"150",$K$4:$K$84,"p9")+SUMIFS($CH$4:$CH$84,$J$4:$J$84,"150",$K$4:$K$84,"p10")+SUMIFS($CH$4:$CH$84,$J$4:$J$84,"160",$K$4:$K$84,"p6")+SUMIFS($CH$4:$CH$84,$J$4:$J$84,"160",$K$4:$K$84,"p7")+SUMIFS($CH$4:$CH$84,$J$4:$J$84,"160",$K$4:$K$84,"p8")+SUMIFS($CH$4:$CH$84,$J$4:$J$84,"160",$K$4:$K$84,"p9")+SUMIFS($CH$4:$CH$84,$J$4:$J$84,"160",$K$4:$K$84,"p10")+SUMIFS($CH$4:$CH$84,$J$4:$J$84,"190",$K$4:$K$84,"p6")+SUMIFS($CH$4:$CH$84,$J$4:$J$84,"190",$K$4:$K$84,"p7")+SUMIFS($CH$4:$CH$84,$J$4:$J$84,"190",$K$4:$K$84,"p8")+SUMIFS($CH$4:$CH$84,$J$4:$J$84,"190",$K$4:$K$84,"p9")+SUMIFS($CH$4:$CH$84,$J$4:$J$84,"190",$K$4:$K$84,"p10")+SUMIFS($CH$4:$CH$84,$J$4:$J$84,"0000",$K$4:$K$84,"p6")+SUMIFS($CH$4:$CH$84,$J$4:$J$84,"0000",$K$4:$K$84,"p7")+SUMIFS($CH$4:$CH$84,$J$4:$J$84,"0000",$K$4:$K$84,"p8")+SUMIFS($CH$4:$CH$84,$J$4:$J$84,"0000",$K$4:$K$84,"p9")+SUMIFS($CH$4:$CH$84,$J$4:$J$84,"0000",$K$4:$K$84,"p10"))/1000</f>
        <v>3.0487253382619941</v>
      </c>
      <c r="AJ100">
        <f>(SUMIFS($CR$4:$CR$84,$J$4:$J$84,"110",$K$4:$K$84,"p1")+SUMIFS($CR$4:$CR$84,$J$4:$J$84,"110",$K$4:$K$84,"p2")+SUMIFS($CR$4:$CR$84,$J$4:$J$84,"110",$K$4:$K$84,"p3")+SUMIFS($CR$4:$CR$84,$J$4:$J$84,"110",$K$4:$K$84,"p4")+SUMIFS($CR$4:$CR$84,$J$4:$J$84,"110",$K$4:$K$84,"p5")+SUMIFS($CR$4:$CR$84,$J$4:$J$84,"120",$K$4:$K$84,"p1")+SUMIFS($CR$4:$CR$84,$J$4:$J$84,"120",$K$4:$K$84,"p2")+SUMIFS($CR$4:$CR$84,$J$4:$J$84,"120",$K$4:$K$84,"p3")+SUMIFS($CR$4:$CR$84,$J$4:$J$84,"120",$K$4:$K$84,"p4")+SUMIFS($CR$4:$CR$84,$J$4:$J$84,"120",$K$4:$K$84,"p5")+SUMIFS($CR$4:$CR$84,$J$4:$J$84,"130",$K$4:$K$84,"p1")+SUMIFS($CR$4:$CR$84,$J$4:$J$84,"130",$K$4:$K$84,"p2")+SUMIFS($CR$4:$CR$84,$J$4:$J$84,"130",$K$4:$K$84,"p3")+SUMIFS($CR$4:$CR$84,$J$4:$J$84,"130",$K$4:$K$84,"p4")+SUMIFS($CR$4:$CR$84,$J$4:$J$84,"130",$K$4:$K$84,"p5")+SUMIFS($CR$4:$CR$84,$J$4:$J$84,"5101",$K$4:$K$84,"p1")+SUMIFS($CR$4:$CR$84,$J$4:$J$84,"5101",$K$4:$K$84,"p2")+SUMIFS($CR$4:$CR$84,$J$4:$J$84,"5101",$K$4:$K$84,"p3")+SUMIFS($CR$4:$CR$84,$J$4:$J$84,"5101",$K$4:$K$84,"p4")+SUMIFS($CR$4:$CR$84,$J$4:$J$84,"5101",$K$4:$K$84,"p5")+SUMIFS($CR$4:$CR$84,$J$4:$J$84,"5102",$K$4:$K$84,"p1")+SUMIFS($CR$4:$CR$84,$J$4:$J$84,"5102",$K$4:$K$84,"p2")+SUMIFS($CR$4:$CR$84,$J$4:$J$84,"5102",$K$4:$K$84,"p3")+SUMIFS($CR$4:$CR$84,$J$4:$J$84,"5102",$K$4:$K$84,"p4")+SUMIFS($CR$4:$CR$84,$J$4:$J$84,"5102",$K$4:$K$84,"p5"))/1000</f>
        <v>0.47056734702702252</v>
      </c>
      <c r="AK100">
        <f>(SUMIFS($CR$4:$CR$84,$J$4:$J$84,"110",$K$4:$K$84,"p6")+SUMIFS($CR$4:$CR$84,$J$4:$J$84,"110",$K$4:$K$84,"p7")+SUMIFS($CR$4:$CR$84,$J$4:$J$84,"110",$K$4:$K$84,"p8")+SUMIFS($CR$4:$CR$84,$J$4:$J$84,"110",$K$4:$K$84,"p9")+SUMIFS($CR$4:$CR$84,$J$4:$J$84,"110",$K$4:$K$84,"p10")+SUMIFS($CR$4:$CR$84,$J$4:$J$84,"120",$K$4:$K$84,"p6")+SUMIFS($CR$4:$CR$84,$J$4:$J$84,"120",$K$4:$K$84,"p7")+SUMIFS($CR$4:$CR$84,$J$4:$J$84,"120",$K$4:$K$84,"p8")+SUMIFS($CR$4:$CR$84,$J$4:$J$84,"120",$K$4:$K$84,"p9")+SUMIFS($CR$4:$CR$84,$J$4:$J$84,"120",$K$4:$K$84,"p10")+SUMIFS($CR$4:$CR$84,$J$4:$J$84,"130",$K$4:$K$84,"p6")+SUMIFS($CR$4:$CR$84,$J$4:$J$84,"130",$K$4:$K$84,"p7")+SUMIFS($CR$4:$CR$84,$J$4:$J$84,"130",$K$4:$K$84,"p8")+SUMIFS($CR$4:$CR$84,$J$4:$J$84,"130",$K$4:$K$84,"p9")+SUMIFS($CR$4:$CR$84,$J$4:$J$84,"130",$K$4:$K$84,"p10")+SUMIFS($CR$4:$CR$84,$J$4:$J$84,"5101",$K$4:$K$84,"p6")+SUMIFS($CR$4:$CR$84,$J$4:$J$84,"5101",$K$4:$K$84,"p7")+SUMIFS($CR$4:$CR$84,$J$4:$J$84,"5101",$K$4:$K$84,"p8")+SUMIFS($CR$4:$CR$84,$J$4:$J$84,"5101",$K$4:$K$84,"p9")+SUMIFS($CR$4:$CR$84,$J$4:$J$84,"5101",$K$4:$K$84,"p10")+SUMIFS($CR$4:$CR$84,$J$4:$J$84,"5102",$K$4:$K$84,"p6")+SUMIFS($CR$4:$CR$84,$J$4:$J$84,"5102",$K$4:$K$84,"p7")+SUMIFS($CR$4:$CR$84,$J$4:$J$84,"5102",$K$4:$K$84,"p8")+SUMIFS($CR$4:$CR$84,$J$4:$J$84,"5102",$K$4:$K$84,"p9")+SUMIFS($CR$4:$CR$84,$J$4:$J$84,"5102",$K$4:$K$84,"p10"))/1000</f>
        <v>4.798402315775097</v>
      </c>
      <c r="AL100">
        <f>(SUMIFS($CR$4:$CR$84,$J$4:$J$84,"140",$K$4:$K$84,"p1")+SUMIFS($CR$4:$CR$84,$J$4:$J$84,"140",$K$4:$K$84,"p2")+SUMIFS($CR$4:$CR$84,$J$4:$J$84,"140",$K$4:$K$84,"p3")+SUMIFS($CR$4:$CR$84,$J$4:$J$84,"140",$K$4:$K$84,"p4")+SUMIFS($CR$4:$CR$84,$J$4:$J$84,"140",$K$4:$K$84,"p5")+SUMIFS($CR$4:$CR$84,$J$4:$J$84,"150",$K$4:$K$84,"p1")+SUMIFS($CR$4:$CR$84,$J$4:$J$84,"150",$K$4:$K$84,"p2")+SUMIFS($CR$4:$CR$84,$J$4:$J$84,"150",$K$4:$K$84,"p3")+SUMIFS($CR$4:$CR$84,$J$4:$J$84,"150",$K$4:$K$84,"p4")+SUMIFS($CR$4:$CR$84,$J$4:$J$84,"150",$K$4:$K$84,"p5")+SUMIFS($CR$4:$CR$84,$J$4:$J$84,"160",$K$4:$K$84,"p1")+SUMIFS($CR$4:$CR$84,$J$4:$J$84,"160",$K$4:$K$84,"p2")+SUMIFS($CR$4:$CR$84,$J$4:$J$84,"160",$K$4:$K$84,"p3")+SUMIFS($CR$4:$CR$84,$J$4:$J$84,"160",$K$4:$K$84,"p4")+SUMIFS($CR$4:$CR$84,$J$4:$J$84,"160",$K$4:$K$84,"p5")+SUMIFS($CR$4:$CR$84,$J$4:$J$84,"190",$K$4:$K$84,"p1")+SUMIFS($CR$4:$CR$84,$J$4:$J$84,"190",$K$4:$K$84,"p2")+SUMIFS($CR$4:$CR$84,$J$4:$J$84,"190",$K$4:$K$84,"p3")+SUMIFS($CR$4:$CR$84,$J$4:$J$84,"190",$K$4:$K$84,"p4")+SUMIFS($CR$4:$CR$84,$J$4:$J$84,"190",$K$4:$K$84,"p5")+SUMIFS($CR$4:$CR$84,$J$4:$J$84,"0000",$K$4:$K$84,"p1")+SUMIFS($CR$4:$CR$84,$J$4:$J$84,"0000",$K$4:$K$84,"p2")+SUMIFS($CR$4:$CR$84,$J$4:$J$84,"0000",$K$4:$K$84,"p3")+SUMIFS($CR$4:$CR$84,$J$4:$J$84,"0000",$K$4:$K$84,"p4")+SUMIFS($CR$4:$CR$84,$J$4:$J$84,"0000",$K$4:$K$84,"p5"))/1000</f>
        <v>0.43952566992820885</v>
      </c>
      <c r="AM100">
        <f>(SUMIFS($CR$4:$CR$84,$J$4:$J$84,"140",$K$4:$K$84,"p6")+SUMIFS($CR$4:$CR$84,$J$4:$J$84,"140",$K$4:$K$84,"p7")+SUMIFS($CR$4:$CR$84,$J$4:$J$84,"140",$K$4:$K$84,"p8")+SUMIFS($CR$4:$CR$84,$J$4:$J$84,"140",$K$4:$K$84,"p9")+SUMIFS($CR$4:$CR$84,$J$4:$J$84,"140",$K$4:$K$84,"p10")+SUMIFS($CR$4:$CR$84,$J$4:$J$84,"150",$K$4:$K$84,"p6")+SUMIFS($CR$4:$CR$84,$J$4:$J$84,"150",$K$4:$K$84,"p7")+SUMIFS($CR$4:$CR$84,$J$4:$J$84,"150",$K$4:$K$84,"p8")+SUMIFS($CR$4:$CR$84,$J$4:$J$84,"150",$K$4:$K$84,"p9")+SUMIFS($CR$4:$CR$84,$J$4:$J$84,"150",$K$4:$K$84,"p10")+SUMIFS($CR$4:$CR$84,$J$4:$J$84,"160",$K$4:$K$84,"p6")+SUMIFS($CR$4:$CR$84,$J$4:$J$84,"160",$K$4:$K$84,"p7")+SUMIFS($CR$4:$CR$84,$J$4:$J$84,"160",$K$4:$K$84,"p8")+SUMIFS($CR$4:$CR$84,$J$4:$J$84,"160",$K$4:$K$84,"p9")+SUMIFS($CR$4:$CR$84,$J$4:$J$84,"160",$K$4:$K$84,"p10")+SUMIFS($CR$4:$CR$84,$J$4:$J$84,"190",$K$4:$K$84,"p6")+SUMIFS($CR$4:$CR$84,$J$4:$J$84,"190",$K$4:$K$84,"p7")+SUMIFS($CR$4:$CR$84,$J$4:$J$84,"190",$K$4:$K$84,"p8")+SUMIFS($CR$4:$CR$84,$J$4:$J$84,"190",$K$4:$K$84,"p9")+SUMIFS($CR$4:$CR$84,$J$4:$J$84,"190",$K$4:$K$84,"p10")+SUMIFS($CR$4:$CR$84,$J$4:$J$84,"0000",$K$4:$K$84,"p6")+SUMIFS($CR$4:$CR$84,$J$4:$J$84,"0000",$K$4:$K$84,"p7")+SUMIFS($CR$4:$CR$84,$J$4:$J$84,"0000",$K$4:$K$84,"p8")+SUMIFS($CR$4:$CR$84,$J$4:$J$84,"0000",$K$4:$K$84,"p9")+SUMIFS($CR$4:$CR$84,$J$4:$J$84,"0000",$K$4:$K$84,"p10"))/1000</f>
        <v>1.8292352029571963</v>
      </c>
      <c r="AN100">
        <f>(SUMIFS($DB$4:$DB$84,$J$4:$J$84,"110",$K$4:$K$84,"p1")+SUMIFS($DB$4:$DB$84,$J$4:$J$84,"110",$K$4:$K$84,"p2")+SUMIFS($DB$4:$DB$84,$J$4:$J$84,"110",$K$4:$K$84,"p3")+SUMIFS($DB$4:$DB$84,$J$4:$J$84,"110",$K$4:$K$84,"p4")+SUMIFS($DB$4:$DB$84,$J$4:$J$84,"110",$K$4:$K$84,"p5")+SUMIFS($DB$4:$DB$84,$J$4:$J$84,"120",$K$4:$K$84,"p1")+SUMIFS($DB$4:$DB$84,$J$4:$J$84,"120",$K$4:$K$84,"p2")+SUMIFS($DB$4:$DB$84,$J$4:$J$84,"120",$K$4:$K$84,"p3")+SUMIFS($DB$4:$DB$84,$J$4:$J$84,"120",$K$4:$K$84,"p4")+SUMIFS($DB$4:$DB$84,$J$4:$J$84,"120",$K$4:$K$84,"p5")+SUMIFS($DB$4:$DB$84,$J$4:$J$84,"130",$K$4:$K$84,"p1")+SUMIFS($DB$4:$DB$84,$J$4:$J$84,"130",$K$4:$K$84,"p2")+SUMIFS($DB$4:$DB$84,$J$4:$J$84,"130",$K$4:$K$84,"p3")+SUMIFS($DB$4:$DB$84,$J$4:$J$84,"130",$K$4:$K$84,"p4")+SUMIFS($DB$4:$DB$84,$J$4:$J$84,"130",$K$4:$K$84,"p5")+SUMIFS($DB$4:$DB$84,$J$4:$J$84,"5101",$K$4:$K$84,"p1")+SUMIFS($DB$4:$DB$84,$J$4:$J$84,"5101",$K$4:$K$84,"p2")+SUMIFS($DB$4:$DB$84,$J$4:$J$84,"5101",$K$4:$K$84,"p3")+SUMIFS($DB$4:$DB$84,$J$4:$J$84,"5101",$K$4:$K$84,"p4")+SUMIFS($DB$4:$DB$84,$J$4:$J$84,"5101",$K$4:$K$84,"p5")+SUMIFS($DB$4:$DB$84,$J$4:$J$84,"5102",$K$4:$K$84,"p1")+SUMIFS($DB$4:$DB$84,$J$4:$J$84,"5102",$K$4:$K$84,"p2")+SUMIFS($DB$4:$DB$84,$J$4:$J$84,"5102",$K$4:$K$84,"p3")+SUMIFS($DB$4:$DB$84,$J$4:$J$84,"5102",$K$4:$K$84,"p4")+SUMIFS($DB$4:$DB$84,$J$4:$J$84,"5102",$K$4:$K$84,"p5"))/1000</f>
        <v>0.47056734702702252</v>
      </c>
      <c r="AO100">
        <f>(SUMIFS($DB$4:$DB$84,$J$4:$J$84,"110",$K$4:$K$84,"p6")+SUMIFS($DB$4:$DB$84,$J$4:$J$84,"110",$K$4:$K$84,"p7")+SUMIFS($DB$4:$DB$84,$J$4:$J$84,"110",$K$4:$K$84,"p8")+SUMIFS($DB$4:$DB$84,$J$4:$J$84,"110",$K$4:$K$84,"p9")+SUMIFS($DB$4:$DB$84,$J$4:$J$84,"110",$K$4:$K$84,"p10")+SUMIFS($DB$4:$DB$84,$J$4:$J$84,"120",$K$4:$K$84,"p6")+SUMIFS($DB$4:$DB$84,$J$4:$J$84,"120",$K$4:$K$84,"p7")+SUMIFS($DB$4:$DB$84,$J$4:$J$84,"120",$K$4:$K$84,"p8")+SUMIFS($DB$4:$DB$84,$J$4:$J$84,"120",$K$4:$K$84,"p9")+SUMIFS($DB$4:$DB$84,$J$4:$J$84,"120",$K$4:$K$84,"p10")+SUMIFS($DB$4:$DB$84,$J$4:$J$84,"130",$K$4:$K$84,"p6")+SUMIFS($DB$4:$DB$84,$J$4:$J$84,"130",$K$4:$K$84,"p7")+SUMIFS($DB$4:$DB$84,$J$4:$J$84,"130",$K$4:$K$84,"p8")+SUMIFS($DB$4:$DB$84,$J$4:$J$84,"130",$K$4:$K$84,"p9")+SUMIFS($DB$4:$DB$84,$J$4:$J$84,"130",$K$4:$K$84,"p10")+SUMIFS($DB$4:$DB$84,$J$4:$J$84,"5101",$K$4:$K$84,"p6")+SUMIFS($DB$4:$DB$84,$J$4:$J$84,"5101",$K$4:$K$84,"p7")+SUMIFS($DB$4:$DB$84,$J$4:$J$84,"5101",$K$4:$K$84,"p8")+SUMIFS($DB$4:$DB$84,$J$4:$J$84,"5101",$K$4:$K$84,"p9")+SUMIFS($DB$4:$DB$84,$J$4:$J$84,"5101",$K$4:$K$84,"p10")+SUMIFS($DB$4:$DB$84,$J$4:$J$84,"5102",$K$4:$K$84,"p6")+SUMIFS($DB$4:$DB$84,$J$4:$J$84,"5102",$K$4:$K$84,"p7")+SUMIFS($DB$4:$DB$84,$J$4:$J$84,"5102",$K$4:$K$84,"p8")+SUMIFS($DB$4:$DB$84,$J$4:$J$84,"5102",$K$4:$K$84,"p9")+SUMIFS($DB$4:$DB$84,$J$4:$J$84,"5102",$K$4:$K$84,"p10"))/1000</f>
        <v>4.798402315775097</v>
      </c>
      <c r="AP100">
        <f>(SUMIFS($DB$4:$DB$84,$J$4:$J$84,"140",$K$4:$K$84,"p1")+SUMIFS($DB$4:$DB$84,$J$4:$J$84,"140",$K$4:$K$84,"p2")+SUMIFS($DB$4:$DB$84,$J$4:$J$84,"140",$K$4:$K$84,"p3")+SUMIFS($DB$4:$DB$84,$J$4:$J$84,"140",$K$4:$K$84,"p4")+SUMIFS($DB$4:$DB$84,$J$4:$J$84,"140",$K$4:$K$84,"p5")+SUMIFS($DB$4:$DB$84,$J$4:$J$84,"150",$K$4:$K$84,"p1")+SUMIFS($DB$4:$DB$84,$J$4:$J$84,"150",$K$4:$K$84,"p2")+SUMIFS($DB$4:$DB$84,$J$4:$J$84,"150",$K$4:$K$84,"p3")+SUMIFS($DB$4:$DB$84,$J$4:$J$84,"150",$K$4:$K$84,"p4")+SUMIFS($DB$4:$DB$84,$J$4:$J$84,"150",$K$4:$K$84,"p5")+SUMIFS($DB$4:$DB$84,$J$4:$J$84,"160",$K$4:$K$84,"p1")+SUMIFS($DB$4:$DB$84,$J$4:$J$84,"160",$K$4:$K$84,"p2")+SUMIFS($DB$4:$DB$84,$J$4:$J$84,"160",$K$4:$K$84,"p3")+SUMIFS($DB$4:$DB$84,$J$4:$J$84,"160",$K$4:$K$84,"p4")+SUMIFS($DB$4:$DB$84,$J$4:$J$84,"160",$K$4:$K$84,"p5")+SUMIFS($DB$4:$DB$84,$J$4:$J$84,"190",$K$4:$K$84,"p1")+SUMIFS($DB$4:$DB$84,$J$4:$J$84,"190",$K$4:$K$84,"p2")+SUMIFS($DB$4:$DB$84,$J$4:$J$84,"190",$K$4:$K$84,"p3")+SUMIFS($DB$4:$DB$84,$J$4:$J$84,"190",$K$4:$K$84,"p4")+SUMIFS($DB$4:$DB$84,$J$4:$J$84,"190",$K$4:$K$84,"p5")+SUMIFS($DB$4:$DB$84,$J$4:$J$84,"0000",$K$4:$K$84,"p1")+SUMIFS($DB$4:$DB$84,$J$4:$J$84,"0000",$K$4:$K$84,"p2")+SUMIFS($DB$4:$DB$84,$J$4:$J$84,"0000",$K$4:$K$84,"p3")+SUMIFS($DB$4:$DB$84,$J$4:$J$84,"0000",$K$4:$K$84,"p4")+SUMIFS($DB$4:$DB$84,$J$4:$J$84,"0000",$K$4:$K$84,"p5"))/1000</f>
        <v>0.43952566992820885</v>
      </c>
      <c r="AQ100">
        <f>(SUMIFS($DB$4:$DB$84,$J$4:$J$84,"140",$K$4:$K$84,"p6")+SUMIFS($DB$4:$DB$84,$J$4:$J$84,"140",$K$4:$K$84,"p7")+SUMIFS($DB$4:$DB$84,$J$4:$J$84,"140",$K$4:$K$84,"p8")+SUMIFS($DB$4:$DB$84,$J$4:$J$84,"140",$K$4:$K$84,"p9")+SUMIFS($DB$4:$DB$84,$J$4:$J$84,"140",$K$4:$K$84,"p10")+SUMIFS($DB$4:$DB$84,$J$4:$J$84,"150",$K$4:$K$84,"p6")+SUMIFS($DB$4:$DB$84,$J$4:$J$84,"150",$K$4:$K$84,"p7")+SUMIFS($DB$4:$DB$84,$J$4:$J$84,"150",$K$4:$K$84,"p8")+SUMIFS($DB$4:$DB$84,$J$4:$J$84,"150",$K$4:$K$84,"p9")+SUMIFS($DB$4:$DB$84,$J$4:$J$84,"150",$K$4:$K$84,"p10")+SUMIFS($DB$4:$DB$84,$J$4:$J$84,"160",$K$4:$K$84,"p6")+SUMIFS($DB$4:$DB$84,$J$4:$J$84,"160",$K$4:$K$84,"p7")+SUMIFS($DB$4:$DB$84,$J$4:$J$84,"160",$K$4:$K$84,"p8")+SUMIFS($DB$4:$DB$84,$J$4:$J$84,"160",$K$4:$K$84,"p9")+SUMIFS($DB$4:$DB$84,$J$4:$J$84,"160",$K$4:$K$84,"p10")+SUMIFS($DB$4:$DB$84,$J$4:$J$84,"190",$K$4:$K$84,"p6")+SUMIFS($DB$4:$DB$84,$J$4:$J$84,"190",$K$4:$K$84,"p7")+SUMIFS($DB$4:$DB$84,$J$4:$J$84,"190",$K$4:$K$84,"p8")+SUMIFS($DB$4:$DB$84,$J$4:$J$84,"190",$K$4:$K$84,"p9")+SUMIFS($DB$4:$DB$84,$J$4:$J$84,"190",$K$4:$K$84,"p10")+SUMIFS($DB$4:$DB$84,$J$4:$J$84,"0000",$K$4:$K$84,"p6")+SUMIFS($DB$4:$DB$84,$J$4:$J$84,"0000",$K$4:$K$84,"p7")+SUMIFS($DB$4:$DB$84,$J$4:$J$84,"0000",$K$4:$K$84,"p8")+SUMIFS($DB$4:$DB$84,$J$4:$J$84,"0000",$K$4:$K$84,"p9")+SUMIFS($DB$4:$DB$84,$J$4:$J$84,"0000",$K$4:$K$84,"p10"))/1000</f>
        <v>1.8292352029571963</v>
      </c>
      <c r="AR100">
        <f>(SUMIFS($DL$4:$DL$84,$J$4:$J$84,"110",$K$4:$K$84,"p1")+SUMIFS($DL$4:$DL$84,$J$4:$J$84,"110",$K$4:$K$84,"p2")+SUMIFS($DL$4:$DL$84,$J$4:$J$84,"110",$K$4:$K$84,"p3")+SUMIFS($DL$4:$DL$84,$J$4:$J$84,"110",$K$4:$K$84,"p4")+SUMIFS($DL$4:$DL$84,$J$4:$J$84,"110",$K$4:$K$84,"p5")+SUMIFS($DL$4:$DL$84,$J$4:$J$84,"120",$K$4:$K$84,"p1")+SUMIFS($DL$4:$DL$84,$J$4:$J$84,"120",$K$4:$K$84,"p2")+SUMIFS($DL$4:$DL$84,$J$4:$J$84,"120",$K$4:$K$84,"p3")+SUMIFS($DL$4:$DL$84,$J$4:$J$84,"120",$K$4:$K$84,"p4")+SUMIFS($DL$4:$DL$84,$J$4:$J$84,"120",$K$4:$K$84,"p5")+SUMIFS($DL$4:$DL$84,$J$4:$J$84,"130",$K$4:$K$84,"p1")+SUMIFS($DL$4:$DL$84,$J$4:$J$84,"130",$K$4:$K$84,"p2")+SUMIFS($DL$4:$DL$84,$J$4:$J$84,"130",$K$4:$K$84,"p3")+SUMIFS($DL$4:$DL$84,$J$4:$J$84,"130",$K$4:$K$84,"p4")+SUMIFS($DL$4:$DL$84,$J$4:$J$84,"130",$K$4:$K$84,"p5")+SUMIFS($DL$4:$DL$84,$J$4:$J$84,"5101",$K$4:$K$84,"p1")+SUMIFS($DL$4:$DL$84,$J$4:$J$84,"5101",$K$4:$K$84,"p2")+SUMIFS($DL$4:$DL$84,$J$4:$J$84,"5101",$K$4:$K$84,"p3")+SUMIFS($DL$4:$DL$84,$J$4:$J$84,"5101",$K$4:$K$84,"p4")+SUMIFS($DL$4:$DL$84,$J$4:$J$84,"5101",$K$4:$K$84,"p5")+SUMIFS($DL$4:$DL$84,$J$4:$J$84,"5102",$K$4:$K$84,"p1")+SUMIFS($DL$4:$DL$84,$J$4:$J$84,"5102",$K$4:$K$84,"p2")+SUMIFS($DL$4:$DL$84,$J$4:$J$84,"5102",$K$4:$K$84,"p3")+SUMIFS($DL$4:$DL$84,$J$4:$J$84,"5102",$K$4:$K$84,"p4")+SUMIFS($DL$4:$DL$84,$J$4:$J$84,"5102",$K$4:$K$84,"p5"))/1000</f>
        <v>0.47056734702702252</v>
      </c>
      <c r="AS100">
        <f>(SUMIFS($DL$4:$DL$84,$J$4:$J$84,"110",$K$4:$K$84,"p6")+SUMIFS($DL$4:$DL$84,$J$4:$J$84,"110",$K$4:$K$84,"p7")+SUMIFS($DL$4:$DL$84,$J$4:$J$84,"110",$K$4:$K$84,"p8")+SUMIFS($DL$4:$DL$84,$J$4:$J$84,"110",$K$4:$K$84,"p9")+SUMIFS($DL$4:$DL$84,$J$4:$J$84,"110",$K$4:$K$84,"p10")+SUMIFS($DL$4:$DL$84,$J$4:$J$84,"120",$K$4:$K$84,"p6")+SUMIFS($DL$4:$DL$84,$J$4:$J$84,"120",$K$4:$K$84,"p7")+SUMIFS($DL$4:$DL$84,$J$4:$J$84,"120",$K$4:$K$84,"p8")+SUMIFS($DL$4:$DL$84,$J$4:$J$84,"120",$K$4:$K$84,"p9")+SUMIFS($DL$4:$DL$84,$J$4:$J$84,"120",$K$4:$K$84,"p10")+SUMIFS($DL$4:$DL$84,$J$4:$J$84,"130",$K$4:$K$84,"p6")+SUMIFS($DL$4:$DL$84,$J$4:$J$84,"130",$K$4:$K$84,"p7")+SUMIFS($DL$4:$DL$84,$J$4:$J$84,"130",$K$4:$K$84,"p8")+SUMIFS($DL$4:$DL$84,$J$4:$J$84,"130",$K$4:$K$84,"p9")+SUMIFS($DL$4:$DL$84,$J$4:$J$84,"130",$K$4:$K$84,"p10")+SUMIFS($DL$4:$DL$84,$J$4:$J$84,"5101",$K$4:$K$84,"p6")+SUMIFS($DL$4:$DL$84,$J$4:$J$84,"5101",$K$4:$K$84,"p7")+SUMIFS($DL$4:$DL$84,$J$4:$J$84,"5101",$K$4:$K$84,"p8")+SUMIFS($DL$4:$DL$84,$J$4:$J$84,"5101",$K$4:$K$84,"p9")+SUMIFS($DL$4:$DL$84,$J$4:$J$84,"5101",$K$4:$K$84,"p10")+SUMIFS($DL$4:$DL$84,$J$4:$J$84,"5102",$K$4:$K$84,"p6")+SUMIFS($DL$4:$DL$84,$J$4:$J$84,"5102",$K$4:$K$84,"p7")+SUMIFS($DL$4:$DL$84,$J$4:$J$84,"5102",$K$4:$K$84,"p8")+SUMIFS($DL$4:$DL$84,$J$4:$J$84,"5102",$K$4:$K$84,"p9")+SUMIFS($DL$4:$DL$84,$J$4:$J$84,"5102",$K$4:$K$84,"p10"))/1000</f>
        <v>4.798402315775097</v>
      </c>
      <c r="AT100">
        <f>(SUMIFS($DL$4:$DL$84,$J$4:$J$84,"140",$K$4:$K$84,"p1")+SUMIFS($DL$4:$DL$84,$J$4:$J$84,"140",$K$4:$K$84,"p2")+SUMIFS($DL$4:$DL$84,$J$4:$J$84,"140",$K$4:$K$84,"p3")+SUMIFS($DL$4:$DL$84,$J$4:$J$84,"140",$K$4:$K$84,"p4")+SUMIFS($DL$4:$DL$84,$J$4:$J$84,"140",$K$4:$K$84,"p5")+SUMIFS($DL$4:$DL$84,$J$4:$J$84,"150",$K$4:$K$84,"p1")+SUMIFS($DL$4:$DL$84,$J$4:$J$84,"150",$K$4:$K$84,"p2")+SUMIFS($DL$4:$DL$84,$J$4:$J$84,"150",$K$4:$K$84,"p3")+SUMIFS($DL$4:$DL$84,$J$4:$J$84,"150",$K$4:$K$84,"p4")+SUMIFS($DL$4:$DL$84,$J$4:$J$84,"150",$K$4:$K$84,"p5")+SUMIFS($DL$4:$DL$84,$J$4:$J$84,"160",$K$4:$K$84,"p1")+SUMIFS($DL$4:$DL$84,$J$4:$J$84,"160",$K$4:$K$84,"p2")+SUMIFS($DL$4:$DL$84,$J$4:$J$84,"160",$K$4:$K$84,"p3")+SUMIFS($DL$4:$DL$84,$J$4:$J$84,"160",$K$4:$K$84,"p4")+SUMIFS($DL$4:$DL$84,$J$4:$J$84,"160",$K$4:$K$84,"p5")+SUMIFS($DL$4:$DL$84,$J$4:$J$84,"190",$K$4:$K$84,"p1")+SUMIFS($DL$4:$DL$84,$J$4:$J$84,"190",$K$4:$K$84,"p2")+SUMIFS($DL$4:$DL$84,$J$4:$J$84,"190",$K$4:$K$84,"p3")+SUMIFS($DL$4:$DL$84,$J$4:$J$84,"190",$K$4:$K$84,"p4")+SUMIFS($DL$4:$DL$84,$J$4:$J$84,"190",$K$4:$K$84,"p5")+SUMIFS($DL$4:$DL$84,$J$4:$J$84,"0000",$K$4:$K$84,"p1")+SUMIFS($DL$4:$DL$84,$J$4:$J$84,"0000",$K$4:$K$84,"p2")+SUMIFS($DL$4:$DL$84,$J$4:$J$84,"0000",$K$4:$K$84,"p3")+SUMIFS($DL$4:$DL$84,$J$4:$J$84,"0000",$K$4:$K$84,"p4")+SUMIFS($DL$4:$DL$84,$J$4:$J$84,"0000",$K$4:$K$84,"p5"))/1000</f>
        <v>0.43952566992820885</v>
      </c>
      <c r="AU100">
        <f>(SUMIFS($DL$4:$DL$84,$J$4:$J$84,"140",$K$4:$K$84,"p6")+SUMIFS($DL$4:$DL$84,$J$4:$J$84,"140",$K$4:$K$84,"p7")+SUMIFS($DL$4:$DL$84,$J$4:$J$84,"140",$K$4:$K$84,"p8")+SUMIFS($DL$4:$DL$84,$J$4:$J$84,"140",$K$4:$K$84,"p9")+SUMIFS($DL$4:$DL$84,$J$4:$J$84,"140",$K$4:$K$84,"p10")+SUMIFS($DL$4:$DL$84,$J$4:$J$84,"150",$K$4:$K$84,"p6")+SUMIFS($DL$4:$DL$84,$J$4:$J$84,"150",$K$4:$K$84,"p7")+SUMIFS($DL$4:$DL$84,$J$4:$J$84,"150",$K$4:$K$84,"p8")+SUMIFS($DL$4:$DL$84,$J$4:$J$84,"150",$K$4:$K$84,"p9")+SUMIFS($DL$4:$DL$84,$J$4:$J$84,"150",$K$4:$K$84,"p10")+SUMIFS($DL$4:$DL$84,$J$4:$J$84,"160",$K$4:$K$84,"p6")+SUMIFS($DL$4:$DL$84,$J$4:$J$84,"160",$K$4:$K$84,"p7")+SUMIFS($DL$4:$DL$84,$J$4:$J$84,"160",$K$4:$K$84,"p8")+SUMIFS($DL$4:$DL$84,$J$4:$J$84,"160",$K$4:$K$84,"p9")+SUMIFS($DL$4:$DL$84,$J$4:$J$84,"160",$K$4:$K$84,"p10")+SUMIFS($DL$4:$DL$84,$J$4:$J$84,"190",$K$4:$K$84,"p6")+SUMIFS($DL$4:$DL$84,$J$4:$J$84,"190",$K$4:$K$84,"p7")+SUMIFS($DL$4:$DL$84,$J$4:$J$84,"190",$K$4:$K$84,"p8")+SUMIFS($DL$4:$DL$84,$J$4:$J$84,"190",$K$4:$K$84,"p9")+SUMIFS($DL$4:$DL$84,$J$4:$J$84,"190",$K$4:$K$84,"p10")+SUMIFS($DL$4:$DL$84,$J$4:$J$84,"0000",$K$4:$K$84,"p6")+SUMIFS($DL$4:$DL$84,$J$4:$J$84,"0000",$K$4:$K$84,"p7")+SUMIFS($DL$4:$DL$84,$J$4:$J$84,"0000",$K$4:$K$84,"p8")+SUMIFS($DL$4:$DL$84,$J$4:$J$84,"0000",$K$4:$K$84,"p9")+SUMIFS($DL$4:$DL$84,$J$4:$J$84,"0000",$K$4:$K$84,"p10"))/1000</f>
        <v>1.8292352029571963</v>
      </c>
    </row>
    <row r="101" spans="1:47" x14ac:dyDescent="0.25">
      <c r="A101">
        <v>100</v>
      </c>
      <c r="B101" t="s">
        <v>7</v>
      </c>
      <c r="C101" t="s">
        <v>12</v>
      </c>
      <c r="D101">
        <v>130</v>
      </c>
      <c r="E101" t="s">
        <v>26</v>
      </c>
      <c r="F101">
        <v>1</v>
      </c>
      <c r="G101">
        <v>270</v>
      </c>
      <c r="J101" s="14" t="s">
        <v>15</v>
      </c>
      <c r="K101" s="15" t="s">
        <v>13</v>
      </c>
      <c r="L101">
        <f>(SUMIFS($AK$4:$AK$84,$J$4:$J$84,"110",$K$4:$K$84,"p1")+SUMIFS($AK$4:$AK$84,$J$4:$J$84,"110",$K$4:$K$84,"p2")+SUMIFS($AK$4:$AK$84,$J$4:$J$84,"110",$K$4:$K$84,"p3")+SUMIFS($AK$4:$AK$84,$J$4:$J$84,"110",$K$4:$K$84,"p4")+SUMIFS($AK$4:$AK$84,$J$4:$J$84,"110",$K$4:$K$84,"p5")+SUMIFS($AK$4:$AK$84,$J$4:$J$84,"120",$K$4:$K$84,"p1")+SUMIFS($AK$4:$AK$84,$J$4:$J$84,"120",$K$4:$K$84,"p2")+SUMIFS($AK$4:$AK$84,$J$4:$J$84,"120",$K$4:$K$84,"p3")+SUMIFS($AK$4:$AK$84,$J$4:$J$84,"120",$K$4:$K$84,"p4")+SUMIFS($AK$4:$AK$84,$J$4:$J$84,"120",$K$4:$K$84,"p5")+SUMIFS($AK$4:$AK$84,$J$4:$J$84,"130",$K$4:$K$84,"p1")+SUMIFS($AK$4:$AK$84,$J$4:$J$84,"130",$K$4:$K$84,"p2")+SUMIFS($AK$4:$AK$84,$J$4:$J$84,"130",$K$4:$K$84,"p3")+SUMIFS($AK$4:$AK$84,$J$4:$J$84,"130",$K$4:$K$84,"p4")+SUMIFS($AK$4:$AK$84,$J$4:$J$84,"130",$K$4:$K$84,"p5")+SUMIFS($AK$4:$AK$84,$J$4:$J$84,"5101",$K$4:$K$84,"p1")+SUMIFS($AK$4:$AK$84,$J$4:$J$84,"5101",$K$4:$K$84,"p2")+SUMIFS($AK$4:$AK$84,$J$4:$J$84,"5101",$K$4:$K$84,"p3")+SUMIFS($AK$4:$AK$84,$J$4:$J$84,"5101",$K$4:$K$84,"p4")+SUMIFS($AK$4:$AK$84,$J$4:$J$84,"5101",$K$4:$K$84,"p5")+SUMIFS($AK$4:$AK$84,$J$4:$J$84,"5102",$K$4:$K$84,"p1")+SUMIFS($AK$4:$AK$84,$J$4:$J$84,"5102",$K$4:$K$84,"p2")+SUMIFS($AK$4:$AK$84,$J$4:$J$84,"5102",$K$4:$K$84,"p3")+SUMIFS($AK$4:$AK$84,$J$4:$J$84,"5102",$K$4:$K$84,"p4")+SUMIFS($AK$4:$AK$84,$J$4:$J$84,"5102",$K$4:$K$84,"p5"))/1000</f>
        <v>0.36216322301729986</v>
      </c>
      <c r="M101">
        <f>(SUMIFS($AK$4:$AK$84,$J$4:$J$84,"110",$K$4:$K$84,"p6")+SUMIFS($AK$4:$AK$84,$J$4:$J$84,"110",$K$4:$K$84,"p7")+SUMIFS($AK$4:$AK$84,$J$4:$J$84,"110",$K$4:$K$84,"p8")+SUMIFS($AK$4:$AK$84,$J$4:$J$84,"110",$K$4:$K$84,"p9")+SUMIFS($AK$4:$AK$84,$J$4:$J$84,"110",$K$4:$K$84,"p10")+SUMIFS($AK$4:$AK$84,$J$4:$J$84,"120",$K$4:$K$84,"p6")+SUMIFS($AK$4:$AK$84,$J$4:$J$84,"120",$K$4:$K$84,"p7")+SUMIFS($AK$4:$AK$84,$J$4:$J$84,"120",$K$4:$K$84,"p8")+SUMIFS($AK$4:$AK$84,$J$4:$J$84,"120",$K$4:$K$84,"p9")+SUMIFS($AK$4:$AK$84,$J$4:$J$84,"120",$K$4:$K$84,"p10")+SUMIFS($AK$4:$AK$84,$J$4:$J$84,"130",$K$4:$K$84,"p6")+SUMIFS($AK$4:$AK$84,$J$4:$J$84,"130",$K$4:$K$84,"p7")+SUMIFS($AK$4:$AK$84,$J$4:$J$84,"130",$K$4:$K$84,"p8")+SUMIFS($AK$4:$AK$84,$J$4:$J$84,"130",$K$4:$K$84,"p9")+SUMIFS($AK$4:$AK$84,$J$4:$J$84,"130",$K$4:$K$84,"p10")+SUMIFS($AK$4:$AK$84,$J$4:$J$84,"5101",$K$4:$K$84,"p6")+SUMIFS($AK$4:$AK$84,$J$4:$J$84,"5101",$K$4:$K$84,"p7")+SUMIFS($AK$4:$AK$84,$J$4:$J$84,"5101",$K$4:$K$84,"p8")+SUMIFS($AK$4:$AK$84,$J$4:$J$84,"5101",$K$4:$K$84,"p9")+SUMIFS($AK$4:$AK$84,$J$4:$J$84,"5101",$K$4:$K$84,"p10")+SUMIFS($AK$4:$AK$84,$J$4:$J$84,"5102",$K$4:$K$84,"p6")+SUMIFS($AK$4:$AK$84,$J$4:$J$84,"5102",$K$4:$K$84,"p7")+SUMIFS($AK$4:$AK$84,$J$4:$J$84,"5102",$K$4:$K$84,"p8")+SUMIFS($AK$4:$AK$84,$J$4:$J$84,"5102",$K$4:$K$84,"p9")+SUMIFS($AK$4:$AK$84,$J$4:$J$84,"5102",$K$4:$K$84,"p10"))/1000</f>
        <v>3.3056017897764343</v>
      </c>
      <c r="N101">
        <f>(SUMIFS($AK$4:$AK$84,$J$4:$J$84,"140",$K$4:$K$84,"p1")+SUMIFS($AK$4:$AK$84,$J$4:$J$84,"140",$K$4:$K$84,"p2")+SUMIFS($AK$4:$AK$84,$J$4:$J$84,"140",$K$4:$K$84,"p3")+SUMIFS($AK$4:$AK$84,$J$4:$J$84,"140",$K$4:$K$84,"p4")+SUMIFS($AK$4:$AK$84,$J$4:$J$84,"140",$K$4:$K$84,"p5")+SUMIFS($AK$4:$AK$84,$J$4:$J$84,"150",$K$4:$K$84,"p1")+SUMIFS($AK$4:$AK$84,$J$4:$J$84,"150",$K$4:$K$84,"p2")+SUMIFS($AK$4:$AK$84,$J$4:$J$84,"150",$K$4:$K$84,"p3")+SUMIFS($AK$4:$AK$84,$J$4:$J$84,"150",$K$4:$K$84,"p4")+SUMIFS($AK$4:$AK$84,$J$4:$J$84,"150",$K$4:$K$84,"p5")+SUMIFS($AK$4:$AK$84,$J$4:$J$84,"160",$K$4:$K$84,"p1")+SUMIFS($AK$4:$AK$84,$J$4:$J$84,"160",$K$4:$K$84,"p2")+SUMIFS($AK$4:$AK$84,$J$4:$J$84,"160",$K$4:$K$84,"p3")+SUMIFS($AK$4:$AK$84,$J$4:$J$84,"160",$K$4:$K$84,"p4")+SUMIFS($AK$4:$AK$84,$J$4:$J$84,"160",$K$4:$K$84,"p5")+SUMIFS($AK$4:$AK$84,$J$4:$J$84,"190",$K$4:$K$84,"p1")+SUMIFS($AK$4:$AK$84,$J$4:$J$84,"190",$K$4:$K$84,"p2")+SUMIFS($AK$4:$AK$84,$J$4:$J$84,"190",$K$4:$K$84,"p3")+SUMIFS($AK$4:$AK$84,$J$4:$J$84,"190",$K$4:$K$84,"p4")+SUMIFS($AK$4:$AK$84,$J$4:$J$84,"190",$K$4:$K$84,"p5")+SUMIFS($AK$4:$AK$84,$J$4:$J$84,"0000",$K$4:$K$84,"p1")+SUMIFS($AK$4:$AK$84,$J$4:$J$84,"0000",$K$4:$K$84,"p2")+SUMIFS($AK$4:$AK$84,$J$4:$J$84,"0000",$K$4:$K$84,"p3")+SUMIFS($AK$4:$AK$84,$J$4:$J$84,"0000",$K$4:$K$84,"p4")+SUMIFS($AK$4:$AK$84,$J$4:$J$84,"0000",$K$4:$K$84,"p5"))/1000</f>
        <v>0.10314849009359953</v>
      </c>
      <c r="O101">
        <f>(SUMIFS($AK$4:$AK$84,$J$4:$J$84,"140",$K$4:$K$84,"p6")+SUMIFS($AK$4:$AK$84,$J$4:$J$84,"140",$K$4:$K$84,"p7")+SUMIFS($AK$4:$AK$84,$J$4:$J$84,"140",$K$4:$K$84,"p8")+SUMIFS($AK$4:$AK$84,$J$4:$J$84,"140",$K$4:$K$84,"p9")+SUMIFS($AK$4:$AK$84,$J$4:$J$84,"140",$K$4:$K$84,"p10")+SUMIFS($AK$4:$AK$84,$J$4:$J$84,"150",$K$4:$K$84,"p6")+SUMIFS($AK$4:$AK$84,$J$4:$J$84,"150",$K$4:$K$84,"p7")+SUMIFS($AK$4:$AK$84,$J$4:$J$84,"150",$K$4:$K$84,"p8")+SUMIFS($AK$4:$AK$84,$J$4:$J$84,"150",$K$4:$K$84,"p9")+SUMIFS($AK$4:$AK$84,$J$4:$J$84,"150",$K$4:$K$84,"p10")+SUMIFS($AK$4:$AK$84,$J$4:$J$84,"160",$K$4:$K$84,"p6")+SUMIFS($AK$4:$AK$84,$J$4:$J$84,"160",$K$4:$K$84,"p7")+SUMIFS($AK$4:$AK$84,$J$4:$J$84,"160",$K$4:$K$84,"p8")+SUMIFS($AK$4:$AK$84,$J$4:$J$84,"160",$K$4:$K$84,"p9")+SUMIFS($AK$4:$AK$84,$J$4:$J$84,"160",$K$4:$K$84,"p10")+SUMIFS($AK$4:$AK$84,$J$4:$J$84,"190",$K$4:$K$84,"p6")+SUMIFS($AK$4:$AK$84,$J$4:$J$84,"190",$K$4:$K$84,"p7")+SUMIFS($AK$4:$AK$84,$J$4:$J$84,"190",$K$4:$K$84,"p8")+SUMIFS($AK$4:$AK$84,$J$4:$J$84,"190",$K$4:$K$84,"p9")+SUMIFS($AK$4:$AK$84,$J$4:$J$84,"190",$K$4:$K$84,"p10")+SUMIFS($AK$4:$AK$84,$J$4:$J$84,"0000",$K$4:$K$84,"p6")+SUMIFS($AK$4:$AK$84,$J$4:$J$84,"0000",$K$4:$K$84,"p7")+SUMIFS($AK$4:$AK$84,$J$4:$J$84,"0000",$K$4:$K$84,"p8")+SUMIFS($AK$4:$AK$84,$J$4:$J$84,"0000",$K$4:$K$84,"p9")+SUMIFS($AK$4:$AK$84,$J$4:$J$84,"0000",$K$4:$K$84,"p10"))/1000</f>
        <v>0.10921358578063194</v>
      </c>
      <c r="P101">
        <f>(SUMIFS($AU$4:$AU$84,$J$4:$J$84,"110",$K$4:$K$84,"p1")+SUMIFS($AU$4:$AU$84,$J$4:$J$84,"110",$K$4:$K$84,"p2")+SUMIFS($AU$4:$AU$84,$J$4:$J$84,"110",$K$4:$K$84,"p3")+SUMIFS($AU$4:$AU$84,$J$4:$J$84,"110",$K$4:$K$84,"p4")+SUMIFS($AU$4:$AU$84,$J$4:$J$84,"110",$K$4:$K$84,"p5")+SUMIFS($AU$4:$AU$84,$J$4:$J$84,"120",$K$4:$K$84,"p1")+SUMIFS($AU$4:$AU$84,$J$4:$J$84,"120",$K$4:$K$84,"p2")+SUMIFS($AU$4:$AU$84,$J$4:$J$84,"120",$K$4:$K$84,"p3")+SUMIFS($AU$4:$AU$84,$J$4:$J$84,"120",$K$4:$K$84,"p4")+SUMIFS($AU$4:$AU$84,$J$4:$J$84,"120",$K$4:$K$84,"p5")+SUMIFS($AU$4:$AU$84,$J$4:$J$84,"130",$K$4:$K$84,"p1")+SUMIFS($AU$4:$AU$84,$J$4:$J$84,"130",$K$4:$K$84,"p2")+SUMIFS($AU$4:$AU$84,$J$4:$J$84,"130",$K$4:$K$84,"p3")+SUMIFS($AU$4:$AU$84,$J$4:$J$84,"130",$K$4:$K$84,"p4")+SUMIFS($AU$4:$AU$84,$J$4:$J$84,"130",$K$4:$K$84,"p5")+SUMIFS($AU$4:$AU$84,$J$4:$J$84,"5101",$K$4:$K$84,"p1")+SUMIFS($AU$4:$AU$84,$J$4:$J$84,"5101",$K$4:$K$84,"p2")+SUMIFS($AU$4:$AU$84,$J$4:$J$84,"5101",$K$4:$K$84,"p3")+SUMIFS($AU$4:$AU$84,$J$4:$J$84,"5101",$K$4:$K$84,"p4")+SUMIFS($AU$4:$AU$84,$J$4:$J$84,"5101",$K$4:$K$84,"p5")+SUMIFS($AU$4:$AU$84,$J$4:$J$84,"5102",$K$4:$K$84,"p1")+SUMIFS($AU$4:$AU$84,$J$4:$J$84,"5102",$K$4:$K$84,"p2")+SUMIFS($AU$4:$AU$84,$J$4:$J$84,"5102",$K$4:$K$84,"p3")+SUMIFS($AU$4:$AU$84,$J$4:$J$84,"5102",$K$4:$K$84,"p4")+SUMIFS($AU$4:$AU$84,$J$4:$J$84,"5102",$K$4:$K$84,"p5"))/1000</f>
        <v>0.36216322301729986</v>
      </c>
      <c r="Q101">
        <f>(SUMIFS($AU$4:$AU$84,$J$4:$J$84,"110",$K$4:$K$84,"p6")+SUMIFS($AU$4:$AU$84,$J$4:$J$84,"110",$K$4:$K$84,"p7")+SUMIFS($AU$4:$AU$84,$J$4:$J$84,"110",$K$4:$K$84,"p8")+SUMIFS($AU$4:$AU$84,$J$4:$J$84,"110",$K$4:$K$84,"p9")+SUMIFS($AU$4:$AU$84,$J$4:$J$84,"110",$K$4:$K$84,"p10")+SUMIFS($AU$4:$AU$84,$J$4:$J$84,"120",$K$4:$K$84,"p6")+SUMIFS($AU$4:$AU$84,$J$4:$J$84,"120",$K$4:$K$84,"p7")+SUMIFS($AU$4:$AU$84,$J$4:$J$84,"120",$K$4:$K$84,"p8")+SUMIFS($AU$4:$AU$84,$J$4:$J$84,"120",$K$4:$K$84,"p9")+SUMIFS($AU$4:$AU$84,$J$4:$J$84,"120",$K$4:$K$84,"p10")+SUMIFS($AU$4:$AU$84,$J$4:$J$84,"130",$K$4:$K$84,"p6")+SUMIFS($AU$4:$AU$84,$J$4:$J$84,"130",$K$4:$K$84,"p7")+SUMIFS($AU$4:$AU$84,$J$4:$J$84,"130",$K$4:$K$84,"p8")+SUMIFS($AU$4:$AU$84,$J$4:$J$84,"130",$K$4:$K$84,"p9")+SUMIFS($AU$4:$AU$84,$J$4:$J$84,"130",$K$4:$K$84,"p10")+SUMIFS($AU$4:$AU$84,$J$4:$J$84,"5101",$K$4:$K$84,"p6")+SUMIFS($AU$4:$AU$84,$J$4:$J$84,"5101",$K$4:$K$84,"p7")+SUMIFS($AU$4:$AU$84,$J$4:$J$84,"5101",$K$4:$K$84,"p8")+SUMIFS($AU$4:$AU$84,$J$4:$J$84,"5101",$K$4:$K$84,"p9")+SUMIFS($AU$4:$AU$84,$J$4:$J$84,"5101",$K$4:$K$84,"p10")+SUMIFS($AU$4:$AU$84,$J$4:$J$84,"5102",$K$4:$K$84,"p6")+SUMIFS($AU$4:$AU$84,$J$4:$J$84,"5102",$K$4:$K$84,"p7")+SUMIFS($AU$4:$AU$84,$J$4:$J$84,"5102",$K$4:$K$84,"p8")+SUMIFS($AU$4:$AU$84,$J$4:$J$84,"5102",$K$4:$K$84,"p9")+SUMIFS($AU$4:$AU$84,$J$4:$J$84,"5102",$K$4:$K$84,"p10"))/1000</f>
        <v>3.3056017897764343</v>
      </c>
      <c r="R101">
        <f>(SUMIFS($AU$4:$AU$84,$J$4:$J$84,"140",$K$4:$K$84,"p1")+SUMIFS($AU$4:$AU$84,$J$4:$J$84,"140",$K$4:$K$84,"p2")+SUMIFS($AU$4:$AU$84,$J$4:$J$84,"140",$K$4:$K$84,"p3")+SUMIFS($AU$4:$AU$84,$J$4:$J$84,"140",$K$4:$K$84,"p4")+SUMIFS($AU$4:$AU$84,$J$4:$J$84,"140",$K$4:$K$84,"p5")+SUMIFS($AU$4:$AU$84,$J$4:$J$84,"150",$K$4:$K$84,"p1")+SUMIFS($AU$4:$AU$84,$J$4:$J$84,"150",$K$4:$K$84,"p2")+SUMIFS($AU$4:$AU$84,$J$4:$J$84,"150",$K$4:$K$84,"p3")+SUMIFS($AU$4:$AU$84,$J$4:$J$84,"150",$K$4:$K$84,"p4")+SUMIFS($AU$4:$AU$84,$J$4:$J$84,"150",$K$4:$K$84,"p5")+SUMIFS($AU$4:$AU$84,$J$4:$J$84,"160",$K$4:$K$84,"p1")+SUMIFS($AU$4:$AU$84,$J$4:$J$84,"160",$K$4:$K$84,"p2")+SUMIFS($AU$4:$AU$84,$J$4:$J$84,"160",$K$4:$K$84,"p3")+SUMIFS($AU$4:$AU$84,$J$4:$J$84,"160",$K$4:$K$84,"p4")+SUMIFS($AU$4:$AU$84,$J$4:$J$84,"160",$K$4:$K$84,"p5")+SUMIFS($AU$4:$AU$84,$J$4:$J$84,"190",$K$4:$K$84,"p1")+SUMIFS($AU$4:$AU$84,$J$4:$J$84,"190",$K$4:$K$84,"p2")+SUMIFS($AU$4:$AU$84,$J$4:$J$84,"190",$K$4:$K$84,"p3")+SUMIFS($AU$4:$AU$84,$J$4:$J$84,"190",$K$4:$K$84,"p4")+SUMIFS($AU$4:$AU$84,$J$4:$J$84,"190",$K$4:$K$84,"p5")+SUMIFS($AU$4:$AU$84,$J$4:$J$84,"0000",$K$4:$K$84,"p1")+SUMIFS($AU$4:$AU$84,$J$4:$J$84,"0000",$K$4:$K$84,"p2")+SUMIFS($AU$4:$AU$84,$J$4:$J$84,"0000",$K$4:$K$84,"p3")+SUMIFS($AU$4:$AU$84,$J$4:$J$84,"0000",$K$4:$K$84,"p4")+SUMIFS($AU$4:$AU$84,$J$4:$J$84,"0000",$K$4:$K$84,"p5"))/1000</f>
        <v>0.10314849009359953</v>
      </c>
      <c r="S101">
        <f>(SUMIFS($AU$4:$AU$84,$J$4:$J$84,"140",$K$4:$K$84,"p6")+SUMIFS($AU$4:$AU$84,$J$4:$J$84,"140",$K$4:$K$84,"p7")+SUMIFS($AU$4:$AU$84,$J$4:$J$84,"140",$K$4:$K$84,"p8")+SUMIFS($AU$4:$AU$84,$J$4:$J$84,"140",$K$4:$K$84,"p9")+SUMIFS($AU$4:$AU$84,$J$4:$J$84,"140",$K$4:$K$84,"p10")+SUMIFS($AU$4:$AU$84,$J$4:$J$84,"150",$K$4:$K$84,"p6")+SUMIFS($AU$4:$AU$84,$J$4:$J$84,"150",$K$4:$K$84,"p7")+SUMIFS($AU$4:$AU$84,$J$4:$J$84,"150",$K$4:$K$84,"p8")+SUMIFS($AU$4:$AU$84,$J$4:$J$84,"150",$K$4:$K$84,"p9")+SUMIFS($AU$4:$AU$84,$J$4:$J$84,"150",$K$4:$K$84,"p10")+SUMIFS($AU$4:$AU$84,$J$4:$J$84,"160",$K$4:$K$84,"p6")+SUMIFS($AU$4:$AU$84,$J$4:$J$84,"160",$K$4:$K$84,"p7")+SUMIFS($AU$4:$AU$84,$J$4:$J$84,"160",$K$4:$K$84,"p8")+SUMIFS($AU$4:$AU$84,$J$4:$J$84,"160",$K$4:$K$84,"p9")+SUMIFS($AU$4:$AU$84,$J$4:$J$84,"160",$K$4:$K$84,"p10")+SUMIFS($AU$4:$AU$84,$J$4:$J$84,"190",$K$4:$K$84,"p6")+SUMIFS($AU$4:$AU$84,$J$4:$J$84,"190",$K$4:$K$84,"p7")+SUMIFS($AU$4:$AU$84,$J$4:$J$84,"190",$K$4:$K$84,"p8")+SUMIFS($AU$4:$AU$84,$J$4:$J$84,"190",$K$4:$K$84,"p9")+SUMIFS($AU$4:$AU$84,$J$4:$J$84,"190",$K$4:$K$84,"p10")+SUMIFS($AU$4:$AU$84,$J$4:$J$84,"0000",$K$4:$K$84,"p6")+SUMIFS($AU$4:$AU$84,$J$4:$J$84,"0000",$K$4:$K$84,"p7")+SUMIFS($AU$4:$AU$84,$J$4:$J$84,"0000",$K$4:$K$84,"p8")+SUMIFS($AU$4:$AU$84,$J$4:$J$84,"0000",$K$4:$K$84,"p9")+SUMIFS($AU$4:$AU$84,$J$4:$J$84,"0000",$K$4:$K$84,"p10"))/1000</f>
        <v>0.11555724938294722</v>
      </c>
      <c r="T101">
        <f>(SUMIFS($BE$4:$BE$84,$J$4:$J$84,"110",$K$4:$K$84,"p1")+SUMIFS($BE$4:$BE$84,$J$4:$J$84,"110",$K$4:$K$84,"p2")+SUMIFS($BE$4:$BE$84,$J$4:$J$84,"110",$K$4:$K$84,"p3")+SUMIFS($BE$4:$BE$84,$J$4:$J$84,"110",$K$4:$K$84,"p4")+SUMIFS($BE$4:$BE$84,$J$4:$J$84,"110",$K$4:$K$84,"p5")+SUMIFS($BE$4:$BE$84,$J$4:$J$84,"120",$K$4:$K$84,"p1")+SUMIFS($BE$4:$BE$84,$J$4:$J$84,"120",$K$4:$K$84,"p2")+SUMIFS($BE$4:$BE$84,$J$4:$J$84,"120",$K$4:$K$84,"p3")+SUMIFS($BE$4:$BE$84,$J$4:$J$84,"120",$K$4:$K$84,"p4")+SUMIFS($BE$4:$BE$84,$J$4:$J$84,"120",$K$4:$K$84,"p5")+SUMIFS($BE$4:$BE$84,$J$4:$J$84,"130",$K$4:$K$84,"p1")+SUMIFS($BE$4:$BE$84,$J$4:$J$84,"130",$K$4:$K$84,"p2")+SUMIFS($BE$4:$BE$84,$J$4:$J$84,"130",$K$4:$K$84,"p3")+SUMIFS($BE$4:$BE$84,$J$4:$J$84,"130",$K$4:$K$84,"p4")+SUMIFS($BE$4:$BE$84,$J$4:$J$84,"130",$K$4:$K$84,"p5")+SUMIFS($BE$4:$BE$84,$J$4:$J$84,"5101",$K$4:$K$84,"p1")+SUMIFS($BE$4:$BE$84,$J$4:$J$84,"5101",$K$4:$K$84,"p2")+SUMIFS($BE$4:$BE$84,$J$4:$J$84,"5101",$K$4:$K$84,"p3")+SUMIFS($BE$4:$BE$84,$J$4:$J$84,"5101",$K$4:$K$84,"p4")+SUMIFS($BE$4:$BE$84,$J$4:$J$84,"5101",$K$4:$K$84,"p5")+SUMIFS($BE$4:$BE$84,$J$4:$J$84,"5102",$K$4:$K$84,"p1")+SUMIFS($BE$4:$BE$84,$J$4:$J$84,"5102",$K$4:$K$84,"p2")+SUMIFS($BE$4:$BE$84,$J$4:$J$84,"5102",$K$4:$K$84,"p3")+SUMIFS($BE$4:$BE$84,$J$4:$J$84,"5102",$K$4:$K$84,"p4")+SUMIFS($BE$4:$BE$84,$J$4:$J$84,"5102",$K$4:$K$84,"p5"))/1000</f>
        <v>0.36216322301729986</v>
      </c>
      <c r="U101">
        <f>(SUMIFS($BE$4:$BE$84,$J$4:$J$84,"110",$K$4:$K$84,"p6")+SUMIFS($BE$4:$BE$84,$J$4:$J$84,"110",$K$4:$K$84,"p7")+SUMIFS($BE$4:$BE$84,$J$4:$J$84,"110",$K$4:$K$84,"p8")+SUMIFS($BE$4:$BE$84,$J$4:$J$84,"110",$K$4:$K$84,"p9")+SUMIFS($BE$4:$BE$84,$J$4:$J$84,"110",$K$4:$K$84,"p10")+SUMIFS($BE$4:$BE$84,$J$4:$J$84,"120",$K$4:$K$84,"p6")+SUMIFS($BE$4:$BE$84,$J$4:$J$84,"120",$K$4:$K$84,"p7")+SUMIFS($BE$4:$BE$84,$J$4:$J$84,"120",$K$4:$K$84,"p8")+SUMIFS($BE$4:$BE$84,$J$4:$J$84,"120",$K$4:$K$84,"p9")+SUMIFS($BE$4:$BE$84,$J$4:$J$84,"120",$K$4:$K$84,"p10")+SUMIFS($BE$4:$BE$84,$J$4:$J$84,"130",$K$4:$K$84,"p6")+SUMIFS($BE$4:$BE$84,$J$4:$J$84,"130",$K$4:$K$84,"p7")+SUMIFS($BE$4:$BE$84,$J$4:$J$84,"130",$K$4:$K$84,"p8")+SUMIFS($BE$4:$BE$84,$J$4:$J$84,"130",$K$4:$K$84,"p9")+SUMIFS($BE$4:$BE$84,$J$4:$J$84,"130",$K$4:$K$84,"p10")+SUMIFS($BE$4:$BE$84,$J$4:$J$84,"5101",$K$4:$K$84,"p6")+SUMIFS($BE$4:$BE$84,$J$4:$J$84,"5101",$K$4:$K$84,"p7")+SUMIFS($BE$4:$BE$84,$J$4:$J$84,"5101",$K$4:$K$84,"p8")+SUMIFS($BE$4:$BE$84,$J$4:$J$84,"5101",$K$4:$K$84,"p9")+SUMIFS($BE$4:$BE$84,$J$4:$J$84,"5101",$K$4:$K$84,"p10")+SUMIFS($BE$4:$BE$84,$J$4:$J$84,"5102",$K$4:$K$84,"p6")+SUMIFS($BE$4:$BE$84,$J$4:$J$84,"5102",$K$4:$K$84,"p7")+SUMIFS($BE$4:$BE$84,$J$4:$J$84,"5102",$K$4:$K$84,"p8")+SUMIFS($BE$4:$BE$84,$J$4:$J$84,"5102",$K$4:$K$84,"p9")+SUMIFS($BE$4:$BE$84,$J$4:$J$84,"5102",$K$4:$K$84,"p10"))/1000</f>
        <v>3.3056017897764343</v>
      </c>
      <c r="V101">
        <f>(SUMIFS($BE$4:$BE$84,$J$4:$J$84,"140",$K$4:$K$84,"p1")+SUMIFS($BE$4:$BE$84,$J$4:$J$84,"140",$K$4:$K$84,"p2")+SUMIFS($BE$4:$BE$84,$J$4:$J$84,"140",$K$4:$K$84,"p3")+SUMIFS($BE$4:$BE$84,$J$4:$J$84,"140",$K$4:$K$84,"p4")+SUMIFS($BE$4:$BE$84,$J$4:$J$84,"140",$K$4:$K$84,"p5")+SUMIFS($BE$4:$BE$84,$J$4:$J$84,"150",$K$4:$K$84,"p1")+SUMIFS($BE$4:$BE$84,$J$4:$J$84,"150",$K$4:$K$84,"p2")+SUMIFS($BE$4:$BE$84,$J$4:$J$84,"150",$K$4:$K$84,"p3")+SUMIFS($BE$4:$BE$84,$J$4:$J$84,"150",$K$4:$K$84,"p4")+SUMIFS($BE$4:$BE$84,$J$4:$J$84,"150",$K$4:$K$84,"p5")+SUMIFS($BE$4:$BE$84,$J$4:$J$84,"160",$K$4:$K$84,"p1")+SUMIFS($BE$4:$BE$84,$J$4:$J$84,"160",$K$4:$K$84,"p2")+SUMIFS($BE$4:$BE$84,$J$4:$J$84,"160",$K$4:$K$84,"p3")+SUMIFS($BE$4:$BE$84,$J$4:$J$84,"160",$K$4:$K$84,"p4")+SUMIFS($BE$4:$BE$84,$J$4:$J$84,"160",$K$4:$K$84,"p5")+SUMIFS($BE$4:$BE$84,$J$4:$J$84,"190",$K$4:$K$84,"p1")+SUMIFS($BE$4:$BE$84,$J$4:$J$84,"190",$K$4:$K$84,"p2")+SUMIFS($BE$4:$BE$84,$J$4:$J$84,"190",$K$4:$K$84,"p3")+SUMIFS($BE$4:$BE$84,$J$4:$J$84,"190",$K$4:$K$84,"p4")+SUMIFS($BE$4:$BE$84,$J$4:$J$84,"190",$K$4:$K$84,"p5")+SUMIFS($BE$4:$BE$84,$J$4:$J$84,"0000",$K$4:$K$84,"p1")+SUMIFS($BE$4:$BE$84,$J$4:$J$84,"0000",$K$4:$K$84,"p2")+SUMIFS($BE$4:$BE$84,$J$4:$J$84,"0000",$K$4:$K$84,"p3")+SUMIFS($BE$4:$BE$84,$J$4:$J$84,"0000",$K$4:$K$84,"p4")+SUMIFS($BE$4:$BE$84,$J$4:$J$84,"0000",$K$4:$K$84,"p5"))/1000</f>
        <v>0.10314849009359953</v>
      </c>
      <c r="W101">
        <f>(SUMIFS($BE$4:$BE$84,$J$4:$J$84,"140",$K$4:$K$84,"p6")+SUMIFS($BE$4:$BE$84,$J$4:$J$84,"140",$K$4:$K$84,"p7")+SUMIFS($BE$4:$BE$84,$J$4:$J$84,"140",$K$4:$K$84,"p8")+SUMIFS($BE$4:$BE$84,$J$4:$J$84,"140",$K$4:$K$84,"p9")+SUMIFS($BE$4:$BE$84,$J$4:$J$84,"140",$K$4:$K$84,"p10")+SUMIFS($BE$4:$BE$84,$J$4:$J$84,"150",$K$4:$K$84,"p6")+SUMIFS($BE$4:$BE$84,$J$4:$J$84,"150",$K$4:$K$84,"p7")+SUMIFS($BE$4:$BE$84,$J$4:$J$84,"150",$K$4:$K$84,"p8")+SUMIFS($BE$4:$BE$84,$J$4:$J$84,"150",$K$4:$K$84,"p9")+SUMIFS($BE$4:$BE$84,$J$4:$J$84,"150",$K$4:$K$84,"p10")+SUMIFS($BE$4:$BE$84,$J$4:$J$84,"160",$K$4:$K$84,"p6")+SUMIFS($BE$4:$BE$84,$J$4:$J$84,"160",$K$4:$K$84,"p7")+SUMIFS($BE$4:$BE$84,$J$4:$J$84,"160",$K$4:$K$84,"p8")+SUMIFS($BE$4:$BE$84,$J$4:$J$84,"160",$K$4:$K$84,"p9")+SUMIFS($BE$4:$BE$84,$J$4:$J$84,"160",$K$4:$K$84,"p10")+SUMIFS($BE$4:$BE$84,$J$4:$J$84,"190",$K$4:$K$84,"p6")+SUMIFS($BE$4:$BE$84,$J$4:$J$84,"190",$K$4:$K$84,"p7")+SUMIFS($BE$4:$BE$84,$J$4:$J$84,"190",$K$4:$K$84,"p8")+SUMIFS($BE$4:$BE$84,$J$4:$J$84,"190",$K$4:$K$84,"p9")+SUMIFS($BE$4:$BE$84,$J$4:$J$84,"190",$K$4:$K$84,"p10")+SUMIFS($BE$4:$BE$84,$J$4:$J$84,"0000",$K$4:$K$84,"p6")+SUMIFS($BE$4:$BE$84,$J$4:$J$84,"0000",$K$4:$K$84,"p7")+SUMIFS($BE$4:$BE$84,$J$4:$J$84,"0000",$K$4:$K$84,"p8")+SUMIFS($BE$4:$BE$84,$J$4:$J$84,"0000",$K$4:$K$84,"p9")+SUMIFS($BE$4:$BE$84,$J$4:$J$84,"0000",$K$4:$K$84,"p10"))/1000</f>
        <v>0.11704122511999375</v>
      </c>
      <c r="X101">
        <f>(SUMIFS($BO$4:$BO$84,$J$4:$J$84,"110",$K$4:$K$84,"p1")+SUMIFS($BO$4:$BO$84,$J$4:$J$84,"110",$K$4:$K$84,"p2")+SUMIFS($BO$4:$BO$84,$J$4:$J$84,"110",$K$4:$K$84,"p3")+SUMIFS($BO$4:$BO$84,$J$4:$J$84,"110",$K$4:$K$84,"p4")+SUMIFS($BO$4:$BO$84,$J$4:$J$84,"110",$K$4:$K$84,"p5")+SUMIFS($BO$4:$BO$84,$J$4:$J$84,"120",$K$4:$K$84,"p1")+SUMIFS($BO$4:$BO$84,$J$4:$J$84,"120",$K$4:$K$84,"p2")+SUMIFS($BO$4:$BO$84,$J$4:$J$84,"120",$K$4:$K$84,"p3")+SUMIFS($BO$4:$BO$84,$J$4:$J$84,"120",$K$4:$K$84,"p4")+SUMIFS($BO$4:$BO$84,$J$4:$J$84,"120",$K$4:$K$84,"p5")+SUMIFS($BO$4:$BO$84,$J$4:$J$84,"130",$K$4:$K$84,"p1")+SUMIFS($BO$4:$BO$84,$J$4:$J$84,"130",$K$4:$K$84,"p2")+SUMIFS($BO$4:$BO$84,$J$4:$J$84,"130",$K$4:$K$84,"p3")+SUMIFS($BO$4:$BO$84,$J$4:$J$84,"130",$K$4:$K$84,"p4")+SUMIFS($BO$4:$BO$84,$J$4:$J$84,"130",$K$4:$K$84,"p5")+SUMIFS($BO$4:$BO$84,$J$4:$J$84,"5101",$K$4:$K$84,"p1")+SUMIFS($BO$4:$BO$84,$J$4:$J$84,"5101",$K$4:$K$84,"p2")+SUMIFS($BO$4:$BO$84,$J$4:$J$84,"5101",$K$4:$K$84,"p3")+SUMIFS($BO$4:$BO$84,$J$4:$J$84,"5101",$K$4:$K$84,"p4")+SUMIFS($BO$4:$BO$84,$J$4:$J$84,"5101",$K$4:$K$84,"p5")+SUMIFS($BO$4:$BO$84,$J$4:$J$84,"5102",$K$4:$K$84,"p1")+SUMIFS($BO$4:$BO$84,$J$4:$J$84,"5102",$K$4:$K$84,"p2")+SUMIFS($BO$4:$BO$84,$J$4:$J$84,"5102",$K$4:$K$84,"p3")+SUMIFS($BO$4:$BO$84,$J$4:$J$84,"5102",$K$4:$K$84,"p4")+SUMIFS($BO$4:$BO$84,$J$4:$J$84,"5102",$K$4:$K$84,"p5"))/1000</f>
        <v>0.14662569696122973</v>
      </c>
      <c r="Y101">
        <f>(SUMIFS($BO$4:$BO$84,$J$4:$J$84,"110",$K$4:$K$84,"p6")+SUMIFS($BO$4:$BO$84,$J$4:$J$84,"110",$K$4:$K$84,"p7")+SUMIFS($BO$4:$BO$84,$J$4:$J$84,"110",$K$4:$K$84,"p8")+SUMIFS($BO$4:$BO$84,$J$4:$J$84,"110",$K$4:$K$84,"p9")+SUMIFS($BO$4:$BO$84,$J$4:$J$84,"110",$K$4:$K$84,"p10")+SUMIFS($BO$4:$BO$84,$J$4:$J$84,"120",$K$4:$K$84,"p6")+SUMIFS($BO$4:$BO$84,$J$4:$J$84,"120",$K$4:$K$84,"p7")+SUMIFS($BO$4:$BO$84,$J$4:$J$84,"120",$K$4:$K$84,"p8")+SUMIFS($BO$4:$BO$84,$J$4:$J$84,"120",$K$4:$K$84,"p9")+SUMIFS($BO$4:$BO$84,$J$4:$J$84,"120",$K$4:$K$84,"p10")+SUMIFS($BO$4:$BO$84,$J$4:$J$84,"130",$K$4:$K$84,"p6")+SUMIFS($BO$4:$BO$84,$J$4:$J$84,"130",$K$4:$K$84,"p7")+SUMIFS($BO$4:$BO$84,$J$4:$J$84,"130",$K$4:$K$84,"p8")+SUMIFS($BO$4:$BO$84,$J$4:$J$84,"130",$K$4:$K$84,"p9")+SUMIFS($BO$4:$BO$84,$J$4:$J$84,"130",$K$4:$K$84,"p10")+SUMIFS($BO$4:$BO$84,$J$4:$J$84,"5101",$K$4:$K$84,"p6")+SUMIFS($BO$4:$BO$84,$J$4:$J$84,"5101",$K$4:$K$84,"p7")+SUMIFS($BO$4:$BO$84,$J$4:$J$84,"5101",$K$4:$K$84,"p8")+SUMIFS($BO$4:$BO$84,$J$4:$J$84,"5101",$K$4:$K$84,"p9")+SUMIFS($BO$4:$BO$84,$J$4:$J$84,"5101",$K$4:$K$84,"p10")+SUMIFS($BO$4:$BO$84,$J$4:$J$84,"5102",$K$4:$K$84,"p6")+SUMIFS($BO$4:$BO$84,$J$4:$J$84,"5102",$K$4:$K$84,"p7")+SUMIFS($BO$4:$BO$84,$J$4:$J$84,"5102",$K$4:$K$84,"p8")+SUMIFS($BO$4:$BO$84,$J$4:$J$84,"5102",$K$4:$K$84,"p9")+SUMIFS($BO$4:$BO$84,$J$4:$J$84,"5102",$K$4:$K$84,"p10"))/1000</f>
        <v>1.9125303700228125</v>
      </c>
      <c r="Z101">
        <f>(SUMIFS($BO$4:$BO$84,$J$4:$J$84,"140",$K$4:$K$84,"p1")+SUMIFS($BO$4:$BO$84,$J$4:$J$84,"140",$K$4:$K$84,"p2")+SUMIFS($BO$4:$BO$84,$J$4:$J$84,"140",$K$4:$K$84,"p3")+SUMIFS($BO$4:$BO$84,$J$4:$J$84,"140",$K$4:$K$84,"p4")+SUMIFS($BO$4:$BO$84,$J$4:$J$84,"140",$K$4:$K$84,"p5")+SUMIFS($BO$4:$BO$84,$J$4:$J$84,"150",$K$4:$K$84,"p1")+SUMIFS($BO$4:$BO$84,$J$4:$J$84,"150",$K$4:$K$84,"p2")+SUMIFS($BO$4:$BO$84,$J$4:$J$84,"150",$K$4:$K$84,"p3")+SUMIFS($BO$4:$BO$84,$J$4:$J$84,"150",$K$4:$K$84,"p4")+SUMIFS($BO$4:$BO$84,$J$4:$J$84,"150",$K$4:$K$84,"p5")+SUMIFS($BO$4:$BO$84,$J$4:$J$84,"160",$K$4:$K$84,"p1")+SUMIFS($BO$4:$BO$84,$J$4:$J$84,"160",$K$4:$K$84,"p2")+SUMIFS($BO$4:$BO$84,$J$4:$J$84,"160",$K$4:$K$84,"p3")+SUMIFS($BO$4:$BO$84,$J$4:$J$84,"160",$K$4:$K$84,"p4")+SUMIFS($BO$4:$BO$84,$J$4:$J$84,"160",$K$4:$K$84,"p5")+SUMIFS($BO$4:$BO$84,$J$4:$J$84,"190",$K$4:$K$84,"p1")+SUMIFS($BO$4:$BO$84,$J$4:$J$84,"190",$K$4:$K$84,"p2")+SUMIFS($BO$4:$BO$84,$J$4:$J$84,"190",$K$4:$K$84,"p3")+SUMIFS($BO$4:$BO$84,$J$4:$J$84,"190",$K$4:$K$84,"p4")+SUMIFS($BO$4:$BO$84,$J$4:$J$84,"190",$K$4:$K$84,"p5")+SUMIFS($BO$4:$BO$84,$J$4:$J$84,"0000",$K$4:$K$84,"p1")+SUMIFS($BO$4:$BO$84,$J$4:$J$84,"0000",$K$4:$K$84,"p2")+SUMIFS($BO$4:$BO$84,$J$4:$J$84,"0000",$K$4:$K$84,"p3")+SUMIFS($BO$4:$BO$84,$J$4:$J$84,"0000",$K$4:$K$84,"p4")+SUMIFS($BO$4:$BO$84,$J$4:$J$84,"0000",$K$4:$K$84,"p5"))/1000</f>
        <v>4.9002188388464332E-2</v>
      </c>
      <c r="AA101">
        <f>(SUMIFS($BO$4:$BO$84,$J$4:$J$84,"140",$K$4:$K$84,"p6")+SUMIFS($BO$4:$BO$84,$J$4:$J$84,"140",$K$4:$K$84,"p7")+SUMIFS($BO$4:$BO$84,$J$4:$J$84,"140",$K$4:$K$84,"p8")+SUMIFS($BO$4:$BO$84,$J$4:$J$84,"140",$K$4:$K$84,"p9")+SUMIFS($BO$4:$BO$84,$J$4:$J$84,"140",$K$4:$K$84,"p10")+SUMIFS($BO$4:$BO$84,$J$4:$J$84,"150",$K$4:$K$84,"p6")+SUMIFS($BO$4:$BO$84,$J$4:$J$84,"150",$K$4:$K$84,"p7")+SUMIFS($BO$4:$BO$84,$J$4:$J$84,"150",$K$4:$K$84,"p8")+SUMIFS($BO$4:$BO$84,$J$4:$J$84,"150",$K$4:$K$84,"p9")+SUMIFS($BO$4:$BO$84,$J$4:$J$84,"150",$K$4:$K$84,"p10")+SUMIFS($BO$4:$BO$84,$J$4:$J$84,"160",$K$4:$K$84,"p6")+SUMIFS($BO$4:$BO$84,$J$4:$J$84,"160",$K$4:$K$84,"p7")+SUMIFS($BO$4:$BO$84,$J$4:$J$84,"160",$K$4:$K$84,"p8")+SUMIFS($BO$4:$BO$84,$J$4:$J$84,"160",$K$4:$K$84,"p9")+SUMIFS($BO$4:$BO$84,$J$4:$J$84,"160",$K$4:$K$84,"p10")+SUMIFS($BO$4:$BO$84,$J$4:$J$84,"190",$K$4:$K$84,"p6")+SUMIFS($BO$4:$BO$84,$J$4:$J$84,"190",$K$4:$K$84,"p7")+SUMIFS($BO$4:$BO$84,$J$4:$J$84,"190",$K$4:$K$84,"p8")+SUMIFS($BO$4:$BO$84,$J$4:$J$84,"190",$K$4:$K$84,"p9")+SUMIFS($BO$4:$BO$84,$J$4:$J$84,"190",$K$4:$K$84,"p10")+SUMIFS($BO$4:$BO$84,$J$4:$J$84,"0000",$K$4:$K$84,"p6")+SUMIFS($BO$4:$BO$84,$J$4:$J$84,"0000",$K$4:$K$84,"p7")+SUMIFS($BO$4:$BO$84,$J$4:$J$84,"0000",$K$4:$K$84,"p8")+SUMIFS($BO$4:$BO$84,$J$4:$J$84,"0000",$K$4:$K$84,"p9")+SUMIFS($BO$4:$BO$84,$J$4:$J$84,"0000",$K$4:$K$84,"p10"))/1000</f>
        <v>6.0256796864618385E-2</v>
      </c>
      <c r="AB101">
        <f>(SUMIFS($BY$4:$BY$84,$J$4:$J$84,"110",$K$4:$K$84,"p1")+SUMIFS($BY$4:$BY$84,$J$4:$J$84,"110",$K$4:$K$84,"p2")+SUMIFS($BY$4:$BY$84,$J$4:$J$84,"110",$K$4:$K$84,"p3")+SUMIFS($BY$4:$BY$84,$J$4:$J$84,"110",$K$4:$K$84,"p4")+SUMIFS($BY$4:$BY$84,$J$4:$J$84,"110",$K$4:$K$84,"p5")+SUMIFS($BY$4:$BY$84,$J$4:$J$84,"120",$K$4:$K$84,"p1")+SUMIFS($BY$4:$BY$84,$J$4:$J$84,"120",$K$4:$K$84,"p2")+SUMIFS($BY$4:$BY$84,$J$4:$J$84,"120",$K$4:$K$84,"p3")+SUMIFS($BY$4:$BY$84,$J$4:$J$84,"120",$K$4:$K$84,"p4")+SUMIFS($BY$4:$BY$84,$J$4:$J$84,"120",$K$4:$K$84,"p5")+SUMIFS($BY$4:$BY$84,$J$4:$J$84,"130",$K$4:$K$84,"p1")+SUMIFS($BY$4:$BY$84,$J$4:$J$84,"130",$K$4:$K$84,"p2")+SUMIFS($BY$4:$BY$84,$J$4:$J$84,"130",$K$4:$K$84,"p3")+SUMIFS($BY$4:$BY$84,$J$4:$J$84,"130",$K$4:$K$84,"p4")+SUMIFS($BY$4:$BY$84,$J$4:$J$84,"130",$K$4:$K$84,"p5")+SUMIFS($BY$4:$BY$84,$J$4:$J$84,"5101",$K$4:$K$84,"p1")+SUMIFS($BY$4:$BY$84,$J$4:$J$84,"5101",$K$4:$K$84,"p2")+SUMIFS($BY$4:$BY$84,$J$4:$J$84,"5101",$K$4:$K$84,"p3")+SUMIFS($BY$4:$BY$84,$J$4:$J$84,"5101",$K$4:$K$84,"p4")+SUMIFS($BY$4:$BY$84,$J$4:$J$84,"5101",$K$4:$K$84,"p5")+SUMIFS($BY$4:$BY$84,$J$4:$J$84,"5102",$K$4:$K$84,"p1")+SUMIFS($BY$4:$BY$84,$J$4:$J$84,"5102",$K$4:$K$84,"p2")+SUMIFS($BY$4:$BY$84,$J$4:$J$84,"5102",$K$4:$K$84,"p3")+SUMIFS($BY$4:$BY$84,$J$4:$J$84,"5102",$K$4:$K$84,"p4")+SUMIFS($BY$4:$BY$84,$J$4:$J$84,"5102",$K$4:$K$84,"p5"))/1000</f>
        <v>0.14662569696122973</v>
      </c>
      <c r="AC101">
        <f>(SUMIFS($BY$4:$BY$84,$J$4:$J$84,"110",$K$4:$K$84,"p6")+SUMIFS($BY$4:$BY$84,$J$4:$J$84,"110",$K$4:$K$84,"p7")+SUMIFS($BY$4:$BY$84,$J$4:$J$84,"110",$K$4:$K$84,"p8")+SUMIFS($BY$4:$BY$84,$J$4:$J$84,"110",$K$4:$K$84,"p9")+SUMIFS($BY$4:$BY$84,$J$4:$J$84,"110",$K$4:$K$84,"p10")+SUMIFS($BY$4:$BY$84,$J$4:$J$84,"120",$K$4:$K$84,"p6")+SUMIFS($BY$4:$BY$84,$J$4:$J$84,"120",$K$4:$K$84,"p7")+SUMIFS($BY$4:$BY$84,$J$4:$J$84,"120",$K$4:$K$84,"p8")+SUMIFS($BY$4:$BY$84,$J$4:$J$84,"120",$K$4:$K$84,"p9")+SUMIFS($BY$4:$BY$84,$J$4:$J$84,"120",$K$4:$K$84,"p10")+SUMIFS($BY$4:$BY$84,$J$4:$J$84,"130",$K$4:$K$84,"p6")+SUMIFS($BY$4:$BY$84,$J$4:$J$84,"130",$K$4:$K$84,"p7")+SUMIFS($BY$4:$BY$84,$J$4:$J$84,"130",$K$4:$K$84,"p8")+SUMIFS($BY$4:$BY$84,$J$4:$J$84,"130",$K$4:$K$84,"p9")+SUMIFS($BY$4:$BY$84,$J$4:$J$84,"130",$K$4:$K$84,"p10")+SUMIFS($BY$4:$BY$84,$J$4:$J$84,"5101",$K$4:$K$84,"p6")+SUMIFS($BY$4:$BY$84,$J$4:$J$84,"5101",$K$4:$K$84,"p7")+SUMIFS($BY$4:$BY$84,$J$4:$J$84,"5101",$K$4:$K$84,"p8")+SUMIFS($BY$4:$BY$84,$J$4:$J$84,"5101",$K$4:$K$84,"p9")+SUMIFS($BY$4:$BY$84,$J$4:$J$84,"5101",$K$4:$K$84,"p10")+SUMIFS($BY$4:$BY$84,$J$4:$J$84,"5102",$K$4:$K$84,"p6")+SUMIFS($BY$4:$BY$84,$J$4:$J$84,"5102",$K$4:$K$84,"p7")+SUMIFS($BY$4:$BY$84,$J$4:$J$84,"5102",$K$4:$K$84,"p8")+SUMIFS($BY$4:$BY$84,$J$4:$J$84,"5102",$K$4:$K$84,"p9")+SUMIFS($BY$4:$BY$84,$J$4:$J$84,"5102",$K$4:$K$84,"p10"))/1000</f>
        <v>1.9125303700228125</v>
      </c>
      <c r="AD101">
        <f>(SUMIFS($BY$4:$BY$84,$J$4:$J$84,"140",$K$4:$K$84,"p1")+SUMIFS($BY$4:$BY$84,$J$4:$J$84,"140",$K$4:$K$84,"p2")+SUMIFS($BY$4:$BY$84,$J$4:$J$84,"140",$K$4:$K$84,"p3")+SUMIFS($BY$4:$BY$84,$J$4:$J$84,"140",$K$4:$K$84,"p4")+SUMIFS($BY$4:$BY$84,$J$4:$J$84,"140",$K$4:$K$84,"p5")+SUMIFS($BY$4:$BY$84,$J$4:$J$84,"150",$K$4:$K$84,"p1")+SUMIFS($BY$4:$BY$84,$J$4:$J$84,"150",$K$4:$K$84,"p2")+SUMIFS($BY$4:$BY$84,$J$4:$J$84,"150",$K$4:$K$84,"p3")+SUMIFS($BY$4:$BY$84,$J$4:$J$84,"150",$K$4:$K$84,"p4")+SUMIFS($BY$4:$BY$84,$J$4:$J$84,"150",$K$4:$K$84,"p5")+SUMIFS($BY$4:$BY$84,$J$4:$J$84,"160",$K$4:$K$84,"p1")+SUMIFS($BY$4:$BY$84,$J$4:$J$84,"160",$K$4:$K$84,"p2")+SUMIFS($BY$4:$BY$84,$J$4:$J$84,"160",$K$4:$K$84,"p3")+SUMIFS($BY$4:$BY$84,$J$4:$J$84,"160",$K$4:$K$84,"p4")+SUMIFS($BY$4:$BY$84,$J$4:$J$84,"160",$K$4:$K$84,"p5")+SUMIFS($BY$4:$BY$84,$J$4:$J$84,"190",$K$4:$K$84,"p1")+SUMIFS($BY$4:$BY$84,$J$4:$J$84,"190",$K$4:$K$84,"p2")+SUMIFS($BY$4:$BY$84,$J$4:$J$84,"190",$K$4:$K$84,"p3")+SUMIFS($BY$4:$BY$84,$J$4:$J$84,"190",$K$4:$K$84,"p4")+SUMIFS($BY$4:$BY$84,$J$4:$J$84,"190",$K$4:$K$84,"p5")+SUMIFS($BY$4:$BY$84,$J$4:$J$84,"0000",$K$4:$K$84,"p1")+SUMIFS($BY$4:$BY$84,$J$4:$J$84,"0000",$K$4:$K$84,"p2")+SUMIFS($BY$4:$BY$84,$J$4:$J$84,"0000",$K$4:$K$84,"p3")+SUMIFS($BY$4:$BY$84,$J$4:$J$84,"0000",$K$4:$K$84,"p4")+SUMIFS($BY$4:$BY$84,$J$4:$J$84,"0000",$K$4:$K$84,"p5"))/1000</f>
        <v>4.9002188388464332E-2</v>
      </c>
      <c r="AE101">
        <f>(SUMIFS($BY$4:$BY$84,$J$4:$J$84,"140",$K$4:$K$84,"p6")+SUMIFS($BY$4:$BY$84,$J$4:$J$84,"140",$K$4:$K$84,"p7")+SUMIFS($BY$4:$BY$84,$J$4:$J$84,"140",$K$4:$K$84,"p8")+SUMIFS($BY$4:$BY$84,$J$4:$J$84,"140",$K$4:$K$84,"p9")+SUMIFS($BY$4:$BY$84,$J$4:$J$84,"140",$K$4:$K$84,"p10")+SUMIFS($BY$4:$BY$84,$J$4:$J$84,"150",$K$4:$K$84,"p6")+SUMIFS($BY$4:$BY$84,$J$4:$J$84,"150",$K$4:$K$84,"p7")+SUMIFS($BY$4:$BY$84,$J$4:$J$84,"150",$K$4:$K$84,"p8")+SUMIFS($BY$4:$BY$84,$J$4:$J$84,"150",$K$4:$K$84,"p9")+SUMIFS($BY$4:$BY$84,$J$4:$J$84,"150",$K$4:$K$84,"p10")+SUMIFS($BY$4:$BY$84,$J$4:$J$84,"160",$K$4:$K$84,"p6")+SUMIFS($BY$4:$BY$84,$J$4:$J$84,"160",$K$4:$K$84,"p7")+SUMIFS($BY$4:$BY$84,$J$4:$J$84,"160",$K$4:$K$84,"p8")+SUMIFS($BY$4:$BY$84,$J$4:$J$84,"160",$K$4:$K$84,"p9")+SUMIFS($BY$4:$BY$84,$J$4:$J$84,"160",$K$4:$K$84,"p10")+SUMIFS($BY$4:$BY$84,$J$4:$J$84,"190",$K$4:$K$84,"p6")+SUMIFS($BY$4:$BY$84,$J$4:$J$84,"190",$K$4:$K$84,"p7")+SUMIFS($BY$4:$BY$84,$J$4:$J$84,"190",$K$4:$K$84,"p8")+SUMIFS($BY$4:$BY$84,$J$4:$J$84,"190",$K$4:$K$84,"p9")+SUMIFS($BY$4:$BY$84,$J$4:$J$84,"190",$K$4:$K$84,"p10")+SUMIFS($BY$4:$BY$84,$J$4:$J$84,"0000",$K$4:$K$84,"p6")+SUMIFS($BY$4:$BY$84,$J$4:$J$84,"0000",$K$4:$K$84,"p7")+SUMIFS($BY$4:$BY$84,$J$4:$J$84,"0000",$K$4:$K$84,"p8")+SUMIFS($BY$4:$BY$84,$J$4:$J$84,"0000",$K$4:$K$84,"p9")+SUMIFS($BY$4:$BY$84,$J$4:$J$84,"0000",$K$4:$K$84,"p10"))/1000</f>
        <v>6.0256796864618385E-2</v>
      </c>
      <c r="AF101">
        <f>(SUMIFS($CI$4:$CI$84,$J$4:$J$84,"110",$K$4:$K$84,"p1")+SUMIFS($CI$4:$CI$84,$J$4:$J$84,"110",$K$4:$K$84,"p2")+SUMIFS($CI$4:$CI$84,$J$4:$J$84,"110",$K$4:$K$84,"p3")+SUMIFS($CI$4:$CI$84,$J$4:$J$84,"110",$K$4:$K$84,"p4")+SUMIFS($CI$4:$CI$84,$J$4:$J$84,"110",$K$4:$K$84,"p5")+SUMIFS($CI$4:$CI$84,$J$4:$J$84,"120",$K$4:$K$84,"p1")+SUMIFS($CI$4:$CI$84,$J$4:$J$84,"120",$K$4:$K$84,"p2")+SUMIFS($CI$4:$CI$84,$J$4:$J$84,"120",$K$4:$K$84,"p3")+SUMIFS($CI$4:$CI$84,$J$4:$J$84,"120",$K$4:$K$84,"p4")+SUMIFS($CI$4:$CI$84,$J$4:$J$84,"120",$K$4:$K$84,"p5")+SUMIFS($CI$4:$CI$84,$J$4:$J$84,"130",$K$4:$K$84,"p1")+SUMIFS($CI$4:$CI$84,$J$4:$J$84,"130",$K$4:$K$84,"p2")+SUMIFS($CI$4:$CI$84,$J$4:$J$84,"130",$K$4:$K$84,"p3")+SUMIFS($CI$4:$CI$84,$J$4:$J$84,"130",$K$4:$K$84,"p4")+SUMIFS($CI$4:$CI$84,$J$4:$J$84,"130",$K$4:$K$84,"p5")+SUMIFS($CI$4:$CI$84,$J$4:$J$84,"5101",$K$4:$K$84,"p1")+SUMIFS($CI$4:$CI$84,$J$4:$J$84,"5101",$K$4:$K$84,"p2")+SUMIFS($CI$4:$CI$84,$J$4:$J$84,"5101",$K$4:$K$84,"p3")+SUMIFS($CI$4:$CI$84,$J$4:$J$84,"5101",$K$4:$K$84,"p4")+SUMIFS($CI$4:$CI$84,$J$4:$J$84,"5101",$K$4:$K$84,"p5")+SUMIFS($CI$4:$CI$84,$J$4:$J$84,"5102",$K$4:$K$84,"p1")+SUMIFS($CI$4:$CI$84,$J$4:$J$84,"5102",$K$4:$K$84,"p2")+SUMIFS($CI$4:$CI$84,$J$4:$J$84,"5102",$K$4:$K$84,"p3")+SUMIFS($CI$4:$CI$84,$J$4:$J$84,"5102",$K$4:$K$84,"p4")+SUMIFS($CI$4:$CI$84,$J$4:$J$84,"5102",$K$4:$K$84,"p5"))/1000</f>
        <v>0.14662569696122973</v>
      </c>
      <c r="AG101">
        <f>(SUMIFS($CI$4:$CI$84,$J$4:$J$84,"110",$K$4:$K$84,"p6")+SUMIFS($CI$4:$CI$84,$J$4:$J$84,"110",$K$4:$K$84,"p7")+SUMIFS($CI$4:$CI$84,$J$4:$J$84,"110",$K$4:$K$84,"p8")+SUMIFS($CI$4:$CI$84,$J$4:$J$84,"110",$K$4:$K$84,"p9")+SUMIFS($CI$4:$CI$84,$J$4:$J$84,"110",$K$4:$K$84,"p10")+SUMIFS($CI$4:$CI$84,$J$4:$J$84,"120",$K$4:$K$84,"p6")+SUMIFS($CI$4:$CI$84,$J$4:$J$84,"120",$K$4:$K$84,"p7")+SUMIFS($CI$4:$CI$84,$J$4:$J$84,"120",$K$4:$K$84,"p8")+SUMIFS($CI$4:$CI$84,$J$4:$J$84,"120",$K$4:$K$84,"p9")+SUMIFS($CI$4:$CI$84,$J$4:$J$84,"120",$K$4:$K$84,"p10")+SUMIFS($CI$4:$CI$84,$J$4:$J$84,"130",$K$4:$K$84,"p6")+SUMIFS($CI$4:$CI$84,$J$4:$J$84,"130",$K$4:$K$84,"p7")+SUMIFS($CI$4:$CI$84,$J$4:$J$84,"130",$K$4:$K$84,"p8")+SUMIFS($CI$4:$CI$84,$J$4:$J$84,"130",$K$4:$K$84,"p9")+SUMIFS($CI$4:$CI$84,$J$4:$J$84,"130",$K$4:$K$84,"p10")+SUMIFS($CI$4:$CI$84,$J$4:$J$84,"5101",$K$4:$K$84,"p6")+SUMIFS($CI$4:$CI$84,$J$4:$J$84,"5101",$K$4:$K$84,"p7")+SUMIFS($CI$4:$CI$84,$J$4:$J$84,"5101",$K$4:$K$84,"p8")+SUMIFS($CI$4:$CI$84,$J$4:$J$84,"5101",$K$4:$K$84,"p9")+SUMIFS($CI$4:$CI$84,$J$4:$J$84,"5101",$K$4:$K$84,"p10")+SUMIFS($CI$4:$CI$84,$J$4:$J$84,"5102",$K$4:$K$84,"p6")+SUMIFS($CI$4:$CI$84,$J$4:$J$84,"5102",$K$4:$K$84,"p7")+SUMIFS($CI$4:$CI$84,$J$4:$J$84,"5102",$K$4:$K$84,"p8")+SUMIFS($CI$4:$CI$84,$J$4:$J$84,"5102",$K$4:$K$84,"p9")+SUMIFS($CI$4:$CI$84,$J$4:$J$84,"5102",$K$4:$K$84,"p10"))/1000</f>
        <v>1.9125303700228125</v>
      </c>
      <c r="AH101">
        <f>(SUMIFS($CI$4:$CI$84,$J$4:$J$84,"140",$K$4:$K$84,"p1")+SUMIFS($CI$4:$CI$84,$J$4:$J$84,"140",$K$4:$K$84,"p2")+SUMIFS($CI$4:$CI$84,$J$4:$J$84,"140",$K$4:$K$84,"p3")+SUMIFS($CI$4:$CI$84,$J$4:$J$84,"140",$K$4:$K$84,"p4")+SUMIFS($CI$4:$CI$84,$J$4:$J$84,"140",$K$4:$K$84,"p5")+SUMIFS($CI$4:$CI$84,$J$4:$J$84,"150",$K$4:$K$84,"p1")+SUMIFS($CI$4:$CI$84,$J$4:$J$84,"150",$K$4:$K$84,"p2")+SUMIFS($CI$4:$CI$84,$J$4:$J$84,"150",$K$4:$K$84,"p3")+SUMIFS($CI$4:$CI$84,$J$4:$J$84,"150",$K$4:$K$84,"p4")+SUMIFS($CI$4:$CI$84,$J$4:$J$84,"150",$K$4:$K$84,"p5")+SUMIFS($CI$4:$CI$84,$J$4:$J$84,"160",$K$4:$K$84,"p1")+SUMIFS($CI$4:$CI$84,$J$4:$J$84,"160",$K$4:$K$84,"p2")+SUMIFS($CI$4:$CI$84,$J$4:$J$84,"160",$K$4:$K$84,"p3")+SUMIFS($CI$4:$CI$84,$J$4:$J$84,"160",$K$4:$K$84,"p4")+SUMIFS($CI$4:$CI$84,$J$4:$J$84,"160",$K$4:$K$84,"p5")+SUMIFS($CI$4:$CI$84,$J$4:$J$84,"190",$K$4:$K$84,"p1")+SUMIFS($CI$4:$CI$84,$J$4:$J$84,"190",$K$4:$K$84,"p2")+SUMIFS($CI$4:$CI$84,$J$4:$J$84,"190",$K$4:$K$84,"p3")+SUMIFS($CI$4:$CI$84,$J$4:$J$84,"190",$K$4:$K$84,"p4")+SUMIFS($CI$4:$CI$84,$J$4:$J$84,"190",$K$4:$K$84,"p5")+SUMIFS($CI$4:$CI$84,$J$4:$J$84,"0000",$K$4:$K$84,"p1")+SUMIFS($CI$4:$CI$84,$J$4:$J$84,"0000",$K$4:$K$84,"p2")+SUMIFS($CI$4:$CI$84,$J$4:$J$84,"0000",$K$4:$K$84,"p3")+SUMIFS($CI$4:$CI$84,$J$4:$J$84,"0000",$K$4:$K$84,"p4")+SUMIFS($CI$4:$CI$84,$J$4:$J$84,"0000",$K$4:$K$84,"p5"))/1000</f>
        <v>4.9002188388464332E-2</v>
      </c>
      <c r="AI101">
        <f>(SUMIFS($CI$4:$CI$84,$J$4:$J$84,"140",$K$4:$K$84,"p6")+SUMIFS($CI$4:$CI$84,$J$4:$J$84,"140",$K$4:$K$84,"p7")+SUMIFS($CI$4:$CI$84,$J$4:$J$84,"140",$K$4:$K$84,"p8")+SUMIFS($CI$4:$CI$84,$J$4:$J$84,"140",$K$4:$K$84,"p9")+SUMIFS($CI$4:$CI$84,$J$4:$J$84,"140",$K$4:$K$84,"p10")+SUMIFS($CI$4:$CI$84,$J$4:$J$84,"150",$K$4:$K$84,"p6")+SUMIFS($CI$4:$CI$84,$J$4:$J$84,"150",$K$4:$K$84,"p7")+SUMIFS($CI$4:$CI$84,$J$4:$J$84,"150",$K$4:$K$84,"p8")+SUMIFS($CI$4:$CI$84,$J$4:$J$84,"150",$K$4:$K$84,"p9")+SUMIFS($CI$4:$CI$84,$J$4:$J$84,"150",$K$4:$K$84,"p10")+SUMIFS($CI$4:$CI$84,$J$4:$J$84,"160",$K$4:$K$84,"p6")+SUMIFS($CI$4:$CI$84,$J$4:$J$84,"160",$K$4:$K$84,"p7")+SUMIFS($CI$4:$CI$84,$J$4:$J$84,"160",$K$4:$K$84,"p8")+SUMIFS($CI$4:$CI$84,$J$4:$J$84,"160",$K$4:$K$84,"p9")+SUMIFS($CI$4:$CI$84,$J$4:$J$84,"160",$K$4:$K$84,"p10")+SUMIFS($CI$4:$CI$84,$J$4:$J$84,"190",$K$4:$K$84,"p6")+SUMIFS($CI$4:$CI$84,$J$4:$J$84,"190",$K$4:$K$84,"p7")+SUMIFS($CI$4:$CI$84,$J$4:$J$84,"190",$K$4:$K$84,"p8")+SUMIFS($CI$4:$CI$84,$J$4:$J$84,"190",$K$4:$K$84,"p9")+SUMIFS($CI$4:$CI$84,$J$4:$J$84,"190",$K$4:$K$84,"p10")+SUMIFS($CI$4:$CI$84,$J$4:$J$84,"0000",$K$4:$K$84,"p6")+SUMIFS($CI$4:$CI$84,$J$4:$J$84,"0000",$K$4:$K$84,"p7")+SUMIFS($CI$4:$CI$84,$J$4:$J$84,"0000",$K$4:$K$84,"p8")+SUMIFS($CI$4:$CI$84,$J$4:$J$84,"0000",$K$4:$K$84,"p9")+SUMIFS($CI$4:$CI$84,$J$4:$J$84,"0000",$K$4:$K$84,"p10"))/1000</f>
        <v>6.0256796864618385E-2</v>
      </c>
      <c r="AJ101">
        <f>(SUMIFS($CS$4:$CS$84,$J$4:$J$84,"110",$K$4:$K$84,"p1")+SUMIFS($CS$4:$CS$84,$J$4:$J$84,"110",$K$4:$K$84,"p2")+SUMIFS($CS$4:$CS$84,$J$4:$J$84,"110",$K$4:$K$84,"p3")+SUMIFS($CS$4:$CS$84,$J$4:$J$84,"110",$K$4:$K$84,"p4")+SUMIFS($CS$4:$CS$84,$J$4:$J$84,"110",$K$4:$K$84,"p5")+SUMIFS($CS$4:$CS$84,$J$4:$J$84,"120",$K$4:$K$84,"p1")+SUMIFS($CS$4:$CS$84,$J$4:$J$84,"120",$K$4:$K$84,"p2")+SUMIFS($CS$4:$CS$84,$J$4:$J$84,"120",$K$4:$K$84,"p3")+SUMIFS($CS$4:$CS$84,$J$4:$J$84,"120",$K$4:$K$84,"p4")+SUMIFS($CS$4:$CS$84,$J$4:$J$84,"120",$K$4:$K$84,"p5")+SUMIFS($CS$4:$CS$84,$J$4:$J$84,"130",$K$4:$K$84,"p1")+SUMIFS($CS$4:$CS$84,$J$4:$J$84,"130",$K$4:$K$84,"p2")+SUMIFS($CS$4:$CS$84,$J$4:$J$84,"130",$K$4:$K$84,"p3")+SUMIFS($CS$4:$CS$84,$J$4:$J$84,"130",$K$4:$K$84,"p4")+SUMIFS($CS$4:$CS$84,$J$4:$J$84,"130",$K$4:$K$84,"p5")+SUMIFS($CS$4:$CS$84,$J$4:$J$84,"5101",$K$4:$K$84,"p1")+SUMIFS($CS$4:$CS$84,$J$4:$J$84,"5101",$K$4:$K$84,"p2")+SUMIFS($CS$4:$CS$84,$J$4:$J$84,"5101",$K$4:$K$84,"p3")+SUMIFS($CS$4:$CS$84,$J$4:$J$84,"5101",$K$4:$K$84,"p4")+SUMIFS($CS$4:$CS$84,$J$4:$J$84,"5101",$K$4:$K$84,"p5")+SUMIFS($CS$4:$CS$84,$J$4:$J$84,"5102",$K$4:$K$84,"p1")+SUMIFS($CS$4:$CS$84,$J$4:$J$84,"5102",$K$4:$K$84,"p2")+SUMIFS($CS$4:$CS$84,$J$4:$J$84,"5102",$K$4:$K$84,"p3")+SUMIFS($CS$4:$CS$84,$J$4:$J$84,"5102",$K$4:$K$84,"p4")+SUMIFS($CS$4:$CS$84,$J$4:$J$84,"5102",$K$4:$K$84,"p5"))/1000</f>
        <v>8.7975418176737832E-2</v>
      </c>
      <c r="AK101">
        <f>(SUMIFS($CS$4:$CS$84,$J$4:$J$84,"110",$K$4:$K$84,"p6")+SUMIFS($CS$4:$CS$84,$J$4:$J$84,"110",$K$4:$K$84,"p7")+SUMIFS($CS$4:$CS$84,$J$4:$J$84,"110",$K$4:$K$84,"p8")+SUMIFS($CS$4:$CS$84,$J$4:$J$84,"110",$K$4:$K$84,"p9")+SUMIFS($CS$4:$CS$84,$J$4:$J$84,"110",$K$4:$K$84,"p10")+SUMIFS($CS$4:$CS$84,$J$4:$J$84,"120",$K$4:$K$84,"p6")+SUMIFS($CS$4:$CS$84,$J$4:$J$84,"120",$K$4:$K$84,"p7")+SUMIFS($CS$4:$CS$84,$J$4:$J$84,"120",$K$4:$K$84,"p8")+SUMIFS($CS$4:$CS$84,$J$4:$J$84,"120",$K$4:$K$84,"p9")+SUMIFS($CS$4:$CS$84,$J$4:$J$84,"120",$K$4:$K$84,"p10")+SUMIFS($CS$4:$CS$84,$J$4:$J$84,"130",$K$4:$K$84,"p6")+SUMIFS($CS$4:$CS$84,$J$4:$J$84,"130",$K$4:$K$84,"p7")+SUMIFS($CS$4:$CS$84,$J$4:$J$84,"130",$K$4:$K$84,"p8")+SUMIFS($CS$4:$CS$84,$J$4:$J$84,"130",$K$4:$K$84,"p9")+SUMIFS($CS$4:$CS$84,$J$4:$J$84,"130",$K$4:$K$84,"p10")+SUMIFS($CS$4:$CS$84,$J$4:$J$84,"5101",$K$4:$K$84,"p6")+SUMIFS($CS$4:$CS$84,$J$4:$J$84,"5101",$K$4:$K$84,"p7")+SUMIFS($CS$4:$CS$84,$J$4:$J$84,"5101",$K$4:$K$84,"p8")+SUMIFS($CS$4:$CS$84,$J$4:$J$84,"5101",$K$4:$K$84,"p9")+SUMIFS($CS$4:$CS$84,$J$4:$J$84,"5101",$K$4:$K$84,"p10")+SUMIFS($CS$4:$CS$84,$J$4:$J$84,"5102",$K$4:$K$84,"p6")+SUMIFS($CS$4:$CS$84,$J$4:$J$84,"5102",$K$4:$K$84,"p7")+SUMIFS($CS$4:$CS$84,$J$4:$J$84,"5102",$K$4:$K$84,"p8")+SUMIFS($CS$4:$CS$84,$J$4:$J$84,"5102",$K$4:$K$84,"p9")+SUMIFS($CS$4:$CS$84,$J$4:$J$84,"5102",$K$4:$K$84,"p10"))/1000</f>
        <v>1.1475182220136875</v>
      </c>
      <c r="AL101">
        <f>(SUMIFS($CS$4:$CS$84,$J$4:$J$84,"140",$K$4:$K$84,"p1")+SUMIFS($CS$4:$CS$84,$J$4:$J$84,"140",$K$4:$K$84,"p2")+SUMIFS($CS$4:$CS$84,$J$4:$J$84,"140",$K$4:$K$84,"p3")+SUMIFS($CS$4:$CS$84,$J$4:$J$84,"140",$K$4:$K$84,"p4")+SUMIFS($CS$4:$CS$84,$J$4:$J$84,"140",$K$4:$K$84,"p5")+SUMIFS($CS$4:$CS$84,$J$4:$J$84,"150",$K$4:$K$84,"p1")+SUMIFS($CS$4:$CS$84,$J$4:$J$84,"150",$K$4:$K$84,"p2")+SUMIFS($CS$4:$CS$84,$J$4:$J$84,"150",$K$4:$K$84,"p3")+SUMIFS($CS$4:$CS$84,$J$4:$J$84,"150",$K$4:$K$84,"p4")+SUMIFS($CS$4:$CS$84,$J$4:$J$84,"150",$K$4:$K$84,"p5")+SUMIFS($CS$4:$CS$84,$J$4:$J$84,"160",$K$4:$K$84,"p1")+SUMIFS($CS$4:$CS$84,$J$4:$J$84,"160",$K$4:$K$84,"p2")+SUMIFS($CS$4:$CS$84,$J$4:$J$84,"160",$K$4:$K$84,"p3")+SUMIFS($CS$4:$CS$84,$J$4:$J$84,"160",$K$4:$K$84,"p4")+SUMIFS($CS$4:$CS$84,$J$4:$J$84,"160",$K$4:$K$84,"p5")+SUMIFS($CS$4:$CS$84,$J$4:$J$84,"190",$K$4:$K$84,"p1")+SUMIFS($CS$4:$CS$84,$J$4:$J$84,"190",$K$4:$K$84,"p2")+SUMIFS($CS$4:$CS$84,$J$4:$J$84,"190",$K$4:$K$84,"p3")+SUMIFS($CS$4:$CS$84,$J$4:$J$84,"190",$K$4:$K$84,"p4")+SUMIFS($CS$4:$CS$84,$J$4:$J$84,"190",$K$4:$K$84,"p5")+SUMIFS($CS$4:$CS$84,$J$4:$J$84,"0000",$K$4:$K$84,"p1")+SUMIFS($CS$4:$CS$84,$J$4:$J$84,"0000",$K$4:$K$84,"p2")+SUMIFS($CS$4:$CS$84,$J$4:$J$84,"0000",$K$4:$K$84,"p3")+SUMIFS($CS$4:$CS$84,$J$4:$J$84,"0000",$K$4:$K$84,"p4")+SUMIFS($CS$4:$CS$84,$J$4:$J$84,"0000",$K$4:$K$84,"p5"))/1000</f>
        <v>2.9401313033078597E-2</v>
      </c>
      <c r="AM101">
        <f>(SUMIFS($CS$4:$CS$84,$J$4:$J$84,"140",$K$4:$K$84,"p6")+SUMIFS($CS$4:$CS$84,$J$4:$J$84,"140",$K$4:$K$84,"p7")+SUMIFS($CS$4:$CS$84,$J$4:$J$84,"140",$K$4:$K$84,"p8")+SUMIFS($CS$4:$CS$84,$J$4:$J$84,"140",$K$4:$K$84,"p9")+SUMIFS($CS$4:$CS$84,$J$4:$J$84,"140",$K$4:$K$84,"p10")+SUMIFS($CS$4:$CS$84,$J$4:$J$84,"150",$K$4:$K$84,"p6")+SUMIFS($CS$4:$CS$84,$J$4:$J$84,"150",$K$4:$K$84,"p7")+SUMIFS($CS$4:$CS$84,$J$4:$J$84,"150",$K$4:$K$84,"p8")+SUMIFS($CS$4:$CS$84,$J$4:$J$84,"150",$K$4:$K$84,"p9")+SUMIFS($CS$4:$CS$84,$J$4:$J$84,"150",$K$4:$K$84,"p10")+SUMIFS($CS$4:$CS$84,$J$4:$J$84,"160",$K$4:$K$84,"p6")+SUMIFS($CS$4:$CS$84,$J$4:$J$84,"160",$K$4:$K$84,"p7")+SUMIFS($CS$4:$CS$84,$J$4:$J$84,"160",$K$4:$K$84,"p8")+SUMIFS($CS$4:$CS$84,$J$4:$J$84,"160",$K$4:$K$84,"p9")+SUMIFS($CS$4:$CS$84,$J$4:$J$84,"160",$K$4:$K$84,"p10")+SUMIFS($CS$4:$CS$84,$J$4:$J$84,"190",$K$4:$K$84,"p6")+SUMIFS($CS$4:$CS$84,$J$4:$J$84,"190",$K$4:$K$84,"p7")+SUMIFS($CS$4:$CS$84,$J$4:$J$84,"190",$K$4:$K$84,"p8")+SUMIFS($CS$4:$CS$84,$J$4:$J$84,"190",$K$4:$K$84,"p9")+SUMIFS($CS$4:$CS$84,$J$4:$J$84,"190",$K$4:$K$84,"p10")+SUMIFS($CS$4:$CS$84,$J$4:$J$84,"0000",$K$4:$K$84,"p6")+SUMIFS($CS$4:$CS$84,$J$4:$J$84,"0000",$K$4:$K$84,"p7")+SUMIFS($CS$4:$CS$84,$J$4:$J$84,"0000",$K$4:$K$84,"p8")+SUMIFS($CS$4:$CS$84,$J$4:$J$84,"0000",$K$4:$K$84,"p9")+SUMIFS($CS$4:$CS$84,$J$4:$J$84,"0000",$K$4:$K$84,"p10"))/1000</f>
        <v>3.6154078118771034E-2</v>
      </c>
      <c r="AN101">
        <f>(SUMIFS($DC$4:$DC$84,$J$4:$J$84,"110",$K$4:$K$84,"p1")+SUMIFS($DC$4:$DC$84,$J$4:$J$84,"110",$K$4:$K$84,"p2")+SUMIFS($DC$4:$DC$84,$J$4:$J$84,"110",$K$4:$K$84,"p3")+SUMIFS($DC$4:$DC$84,$J$4:$J$84,"110",$K$4:$K$84,"p4")+SUMIFS($DC$4:$DC$84,$J$4:$J$84,"110",$K$4:$K$84,"p5")+SUMIFS($DC$4:$DC$84,$J$4:$J$84,"120",$K$4:$K$84,"p1")+SUMIFS($DC$4:$DC$84,$J$4:$J$84,"120",$K$4:$K$84,"p2")+SUMIFS($DC$4:$DC$84,$J$4:$J$84,"120",$K$4:$K$84,"p3")+SUMIFS($DC$4:$DC$84,$J$4:$J$84,"120",$K$4:$K$84,"p4")+SUMIFS($DC$4:$DC$84,$J$4:$J$84,"120",$K$4:$K$84,"p5")+SUMIFS($DC$4:$DC$84,$J$4:$J$84,"130",$K$4:$K$84,"p1")+SUMIFS($DC$4:$DC$84,$J$4:$J$84,"130",$K$4:$K$84,"p2")+SUMIFS($DC$4:$DC$84,$J$4:$J$84,"130",$K$4:$K$84,"p3")+SUMIFS($DC$4:$DC$84,$J$4:$J$84,"130",$K$4:$K$84,"p4")+SUMIFS($DC$4:$DC$84,$J$4:$J$84,"130",$K$4:$K$84,"p5")+SUMIFS($DC$4:$DC$84,$J$4:$J$84,"5101",$K$4:$K$84,"p1")+SUMIFS($DC$4:$DC$84,$J$4:$J$84,"5101",$K$4:$K$84,"p2")+SUMIFS($DC$4:$DC$84,$J$4:$J$84,"5101",$K$4:$K$84,"p3")+SUMIFS($DC$4:$DC$84,$J$4:$J$84,"5101",$K$4:$K$84,"p4")+SUMIFS($DC$4:$DC$84,$J$4:$J$84,"5101",$K$4:$K$84,"p5")+SUMIFS($DC$4:$DC$84,$J$4:$J$84,"5102",$K$4:$K$84,"p1")+SUMIFS($DC$4:$DC$84,$J$4:$J$84,"5102",$K$4:$K$84,"p2")+SUMIFS($DC$4:$DC$84,$J$4:$J$84,"5102",$K$4:$K$84,"p3")+SUMIFS($DC$4:$DC$84,$J$4:$J$84,"5102",$K$4:$K$84,"p4")+SUMIFS($DC$4:$DC$84,$J$4:$J$84,"5102",$K$4:$K$84,"p5"))/1000</f>
        <v>8.7975418176737832E-2</v>
      </c>
      <c r="AO101">
        <f>(SUMIFS($DC$4:$DC$84,$J$4:$J$84,"110",$K$4:$K$84,"p6")+SUMIFS($DC$4:$DC$84,$J$4:$J$84,"110",$K$4:$K$84,"p7")+SUMIFS($DC$4:$DC$84,$J$4:$J$84,"110",$K$4:$K$84,"p8")+SUMIFS($DC$4:$DC$84,$J$4:$J$84,"110",$K$4:$K$84,"p9")+SUMIFS($DC$4:$DC$84,$J$4:$J$84,"110",$K$4:$K$84,"p10")+SUMIFS($DC$4:$DC$84,$J$4:$J$84,"120",$K$4:$K$84,"p6")+SUMIFS($DC$4:$DC$84,$J$4:$J$84,"120",$K$4:$K$84,"p7")+SUMIFS($DC$4:$DC$84,$J$4:$J$84,"120",$K$4:$K$84,"p8")+SUMIFS($DC$4:$DC$84,$J$4:$J$84,"120",$K$4:$K$84,"p9")+SUMIFS($DC$4:$DC$84,$J$4:$J$84,"120",$K$4:$K$84,"p10")+SUMIFS($DC$4:$DC$84,$J$4:$J$84,"130",$K$4:$K$84,"p6")+SUMIFS($DC$4:$DC$84,$J$4:$J$84,"130",$K$4:$K$84,"p7")+SUMIFS($DC$4:$DC$84,$J$4:$J$84,"130",$K$4:$K$84,"p8")+SUMIFS($DC$4:$DC$84,$J$4:$J$84,"130",$K$4:$K$84,"p9")+SUMIFS($DC$4:$DC$84,$J$4:$J$84,"130",$K$4:$K$84,"p10")+SUMIFS($DC$4:$DC$84,$J$4:$J$84,"5101",$K$4:$K$84,"p6")+SUMIFS($DC$4:$DC$84,$J$4:$J$84,"5101",$K$4:$K$84,"p7")+SUMIFS($DC$4:$DC$84,$J$4:$J$84,"5101",$K$4:$K$84,"p8")+SUMIFS($DC$4:$DC$84,$J$4:$J$84,"5101",$K$4:$K$84,"p9")+SUMIFS($DC$4:$DC$84,$J$4:$J$84,"5101",$K$4:$K$84,"p10")+SUMIFS($DC$4:$DC$84,$J$4:$J$84,"5102",$K$4:$K$84,"p6")+SUMIFS($DC$4:$DC$84,$J$4:$J$84,"5102",$K$4:$K$84,"p7")+SUMIFS($DC$4:$DC$84,$J$4:$J$84,"5102",$K$4:$K$84,"p8")+SUMIFS($DC$4:$DC$84,$J$4:$J$84,"5102",$K$4:$K$84,"p9")+SUMIFS($DC$4:$DC$84,$J$4:$J$84,"5102",$K$4:$K$84,"p10"))/1000</f>
        <v>1.1475182220136875</v>
      </c>
      <c r="AP101">
        <f>(SUMIFS($DC$4:$DC$84,$J$4:$J$84,"140",$K$4:$K$84,"p1")+SUMIFS($DC$4:$DC$84,$J$4:$J$84,"140",$K$4:$K$84,"p2")+SUMIFS($DC$4:$DC$84,$J$4:$J$84,"140",$K$4:$K$84,"p3")+SUMIFS($DC$4:$DC$84,$J$4:$J$84,"140",$K$4:$K$84,"p4")+SUMIFS($DC$4:$DC$84,$J$4:$J$84,"140",$K$4:$K$84,"p5")+SUMIFS($DC$4:$DC$84,$J$4:$J$84,"150",$K$4:$K$84,"p1")+SUMIFS($DC$4:$DC$84,$J$4:$J$84,"150",$K$4:$K$84,"p2")+SUMIFS($DC$4:$DC$84,$J$4:$J$84,"150",$K$4:$K$84,"p3")+SUMIFS($DC$4:$DC$84,$J$4:$J$84,"150",$K$4:$K$84,"p4")+SUMIFS($DC$4:$DC$84,$J$4:$J$84,"150",$K$4:$K$84,"p5")+SUMIFS($DC$4:$DC$84,$J$4:$J$84,"160",$K$4:$K$84,"p1")+SUMIFS($DC$4:$DC$84,$J$4:$J$84,"160",$K$4:$K$84,"p2")+SUMIFS($DC$4:$DC$84,$J$4:$J$84,"160",$K$4:$K$84,"p3")+SUMIFS($DC$4:$DC$84,$J$4:$J$84,"160",$K$4:$K$84,"p4")+SUMIFS($DC$4:$DC$84,$J$4:$J$84,"160",$K$4:$K$84,"p5")+SUMIFS($DC$4:$DC$84,$J$4:$J$84,"190",$K$4:$K$84,"p1")+SUMIFS($DC$4:$DC$84,$J$4:$J$84,"190",$K$4:$K$84,"p2")+SUMIFS($DC$4:$DC$84,$J$4:$J$84,"190",$K$4:$K$84,"p3")+SUMIFS($DC$4:$DC$84,$J$4:$J$84,"190",$K$4:$K$84,"p4")+SUMIFS($DC$4:$DC$84,$J$4:$J$84,"190",$K$4:$K$84,"p5")+SUMIFS($DC$4:$DC$84,$J$4:$J$84,"0000",$K$4:$K$84,"p1")+SUMIFS($DC$4:$DC$84,$J$4:$J$84,"0000",$K$4:$K$84,"p2")+SUMIFS($DC$4:$DC$84,$J$4:$J$84,"0000",$K$4:$K$84,"p3")+SUMIFS($DC$4:$DC$84,$J$4:$J$84,"0000",$K$4:$K$84,"p4")+SUMIFS($DC$4:$DC$84,$J$4:$J$84,"0000",$K$4:$K$84,"p5"))/1000</f>
        <v>2.9401313033078597E-2</v>
      </c>
      <c r="AQ101">
        <f>(SUMIFS($DC$4:$DC$84,$J$4:$J$84,"140",$K$4:$K$84,"p6")+SUMIFS($DC$4:$DC$84,$J$4:$J$84,"140",$K$4:$K$84,"p7")+SUMIFS($DC$4:$DC$84,$J$4:$J$84,"140",$K$4:$K$84,"p8")+SUMIFS($DC$4:$DC$84,$J$4:$J$84,"140",$K$4:$K$84,"p9")+SUMIFS($DC$4:$DC$84,$J$4:$J$84,"140",$K$4:$K$84,"p10")+SUMIFS($DC$4:$DC$84,$J$4:$J$84,"150",$K$4:$K$84,"p6")+SUMIFS($DC$4:$DC$84,$J$4:$J$84,"150",$K$4:$K$84,"p7")+SUMIFS($DC$4:$DC$84,$J$4:$J$84,"150",$K$4:$K$84,"p8")+SUMIFS($DC$4:$DC$84,$J$4:$J$84,"150",$K$4:$K$84,"p9")+SUMIFS($DC$4:$DC$84,$J$4:$J$84,"150",$K$4:$K$84,"p10")+SUMIFS($DC$4:$DC$84,$J$4:$J$84,"160",$K$4:$K$84,"p6")+SUMIFS($DC$4:$DC$84,$J$4:$J$84,"160",$K$4:$K$84,"p7")+SUMIFS($DC$4:$DC$84,$J$4:$J$84,"160",$K$4:$K$84,"p8")+SUMIFS($DC$4:$DC$84,$J$4:$J$84,"160",$K$4:$K$84,"p9")+SUMIFS($DC$4:$DC$84,$J$4:$J$84,"160",$K$4:$K$84,"p10")+SUMIFS($DC$4:$DC$84,$J$4:$J$84,"190",$K$4:$K$84,"p6")+SUMIFS($DC$4:$DC$84,$J$4:$J$84,"190",$K$4:$K$84,"p7")+SUMIFS($DC$4:$DC$84,$J$4:$J$84,"190",$K$4:$K$84,"p8")+SUMIFS($DC$4:$DC$84,$J$4:$J$84,"190",$K$4:$K$84,"p9")+SUMIFS($DC$4:$DC$84,$J$4:$J$84,"190",$K$4:$K$84,"p10")+SUMIFS($DC$4:$DC$84,$J$4:$J$84,"0000",$K$4:$K$84,"p6")+SUMIFS($DC$4:$DC$84,$J$4:$J$84,"0000",$K$4:$K$84,"p7")+SUMIFS($DC$4:$DC$84,$J$4:$J$84,"0000",$K$4:$K$84,"p8")+SUMIFS($DC$4:$DC$84,$J$4:$J$84,"0000",$K$4:$K$84,"p9")+SUMIFS($DC$4:$DC$84,$J$4:$J$84,"0000",$K$4:$K$84,"p10"))/1000</f>
        <v>3.6154078118771034E-2</v>
      </c>
      <c r="AR101">
        <f>(SUMIFS($DM$4:$DM$84,$J$4:$J$84,"110",$K$4:$K$84,"p1")+SUMIFS($DM$4:$DM$84,$J$4:$J$84,"110",$K$4:$K$84,"p2")+SUMIFS($DM$4:$DM$84,$J$4:$J$84,"110",$K$4:$K$84,"p3")+SUMIFS($DM$4:$DM$84,$J$4:$J$84,"110",$K$4:$K$84,"p4")+SUMIFS($DM$4:$DM$84,$J$4:$J$84,"110",$K$4:$K$84,"p5")+SUMIFS($DM$4:$DM$84,$J$4:$J$84,"120",$K$4:$K$84,"p1")+SUMIFS($DM$4:$DM$84,$J$4:$J$84,"120",$K$4:$K$84,"p2")+SUMIFS($DM$4:$DM$84,$J$4:$J$84,"120",$K$4:$K$84,"p3")+SUMIFS($DM$4:$DM$84,$J$4:$J$84,"120",$K$4:$K$84,"p4")+SUMIFS($DM$4:$DM$84,$J$4:$J$84,"120",$K$4:$K$84,"p5")+SUMIFS($DM$4:$DM$84,$J$4:$J$84,"130",$K$4:$K$84,"p1")+SUMIFS($DM$4:$DM$84,$J$4:$J$84,"130",$K$4:$K$84,"p2")+SUMIFS($DM$4:$DM$84,$J$4:$J$84,"130",$K$4:$K$84,"p3")+SUMIFS($DM$4:$DM$84,$J$4:$J$84,"130",$K$4:$K$84,"p4")+SUMIFS($DM$4:$DM$84,$J$4:$J$84,"130",$K$4:$K$84,"p5")+SUMIFS($DM$4:$DM$84,$J$4:$J$84,"5101",$K$4:$K$84,"p1")+SUMIFS($DM$4:$DM$84,$J$4:$J$84,"5101",$K$4:$K$84,"p2")+SUMIFS($DM$4:$DM$84,$J$4:$J$84,"5101",$K$4:$K$84,"p3")+SUMIFS($DM$4:$DM$84,$J$4:$J$84,"5101",$K$4:$K$84,"p4")+SUMIFS($DM$4:$DM$84,$J$4:$J$84,"5101",$K$4:$K$84,"p5")+SUMIFS($DM$4:$DM$84,$J$4:$J$84,"5102",$K$4:$K$84,"p1")+SUMIFS($DM$4:$DM$84,$J$4:$J$84,"5102",$K$4:$K$84,"p2")+SUMIFS($DM$4:$DM$84,$J$4:$J$84,"5102",$K$4:$K$84,"p3")+SUMIFS($DM$4:$DM$84,$J$4:$J$84,"5102",$K$4:$K$84,"p4")+SUMIFS($DM$4:$DM$84,$J$4:$J$84,"5102",$K$4:$K$84,"p5"))/1000</f>
        <v>8.7975418176737832E-2</v>
      </c>
      <c r="AS101">
        <f>(SUMIFS($DM$4:$DM$84,$J$4:$J$84,"110",$K$4:$K$84,"p6")+SUMIFS($DM$4:$DM$84,$J$4:$J$84,"110",$K$4:$K$84,"p7")+SUMIFS($DM$4:$DM$84,$J$4:$J$84,"110",$K$4:$K$84,"p8")+SUMIFS($DM$4:$DM$84,$J$4:$J$84,"110",$K$4:$K$84,"p9")+SUMIFS($DM$4:$DM$84,$J$4:$J$84,"110",$K$4:$K$84,"p10")+SUMIFS($DM$4:$DM$84,$J$4:$J$84,"120",$K$4:$K$84,"p6")+SUMIFS($DM$4:$DM$84,$J$4:$J$84,"120",$K$4:$K$84,"p7")+SUMIFS($DM$4:$DM$84,$J$4:$J$84,"120",$K$4:$K$84,"p8")+SUMIFS($DM$4:$DM$84,$J$4:$J$84,"120",$K$4:$K$84,"p9")+SUMIFS($DM$4:$DM$84,$J$4:$J$84,"120",$K$4:$K$84,"p10")+SUMIFS($DM$4:$DM$84,$J$4:$J$84,"130",$K$4:$K$84,"p6")+SUMIFS($DM$4:$DM$84,$J$4:$J$84,"130",$K$4:$K$84,"p7")+SUMIFS($DM$4:$DM$84,$J$4:$J$84,"130",$K$4:$K$84,"p8")+SUMIFS($DM$4:$DM$84,$J$4:$J$84,"130",$K$4:$K$84,"p9")+SUMIFS($DM$4:$DM$84,$J$4:$J$84,"130",$K$4:$K$84,"p10")+SUMIFS($DM$4:$DM$84,$J$4:$J$84,"5101",$K$4:$K$84,"p6")+SUMIFS($DM$4:$DM$84,$J$4:$J$84,"5101",$K$4:$K$84,"p7")+SUMIFS($DM$4:$DM$84,$J$4:$J$84,"5101",$K$4:$K$84,"p8")+SUMIFS($DM$4:$DM$84,$J$4:$J$84,"5101",$K$4:$K$84,"p9")+SUMIFS($DM$4:$DM$84,$J$4:$J$84,"5101",$K$4:$K$84,"p10")+SUMIFS($DM$4:$DM$84,$J$4:$J$84,"5102",$K$4:$K$84,"p6")+SUMIFS($DM$4:$DM$84,$J$4:$J$84,"5102",$K$4:$K$84,"p7")+SUMIFS($DM$4:$DM$84,$J$4:$J$84,"5102",$K$4:$K$84,"p8")+SUMIFS($DM$4:$DM$84,$J$4:$J$84,"5102",$K$4:$K$84,"p9")+SUMIFS($DM$4:$DM$84,$J$4:$J$84,"5102",$K$4:$K$84,"p10"))/1000</f>
        <v>1.1475182220136875</v>
      </c>
      <c r="AT101">
        <f>(SUMIFS($DM$4:$DM$84,$J$4:$J$84,"140",$K$4:$K$84,"p1")+SUMIFS($DM$4:$DM$84,$J$4:$J$84,"140",$K$4:$K$84,"p2")+SUMIFS($DM$4:$DM$84,$J$4:$J$84,"140",$K$4:$K$84,"p3")+SUMIFS($DM$4:$DM$84,$J$4:$J$84,"140",$K$4:$K$84,"p4")+SUMIFS($DM$4:$DM$84,$J$4:$J$84,"140",$K$4:$K$84,"p5")+SUMIFS($DM$4:$DM$84,$J$4:$J$84,"150",$K$4:$K$84,"p1")+SUMIFS($DM$4:$DM$84,$J$4:$J$84,"150",$K$4:$K$84,"p2")+SUMIFS($DM$4:$DM$84,$J$4:$J$84,"150",$K$4:$K$84,"p3")+SUMIFS($DM$4:$DM$84,$J$4:$J$84,"150",$K$4:$K$84,"p4")+SUMIFS($DM$4:$DM$84,$J$4:$J$84,"150",$K$4:$K$84,"p5")+SUMIFS($DM$4:$DM$84,$J$4:$J$84,"160",$K$4:$K$84,"p1")+SUMIFS($DM$4:$DM$84,$J$4:$J$84,"160",$K$4:$K$84,"p2")+SUMIFS($DM$4:$DM$84,$J$4:$J$84,"160",$K$4:$K$84,"p3")+SUMIFS($DM$4:$DM$84,$J$4:$J$84,"160",$K$4:$K$84,"p4")+SUMIFS($DM$4:$DM$84,$J$4:$J$84,"160",$K$4:$K$84,"p5")+SUMIFS($DM$4:$DM$84,$J$4:$J$84,"190",$K$4:$K$84,"p1")+SUMIFS($DM$4:$DM$84,$J$4:$J$84,"190",$K$4:$K$84,"p2")+SUMIFS($DM$4:$DM$84,$J$4:$J$84,"190",$K$4:$K$84,"p3")+SUMIFS($DM$4:$DM$84,$J$4:$J$84,"190",$K$4:$K$84,"p4")+SUMIFS($DM$4:$DM$84,$J$4:$J$84,"190",$K$4:$K$84,"p5")+SUMIFS($DM$4:$DM$84,$J$4:$J$84,"0000",$K$4:$K$84,"p1")+SUMIFS($DM$4:$DM$84,$J$4:$J$84,"0000",$K$4:$K$84,"p2")+SUMIFS($DM$4:$DM$84,$J$4:$J$84,"0000",$K$4:$K$84,"p3")+SUMIFS($DM$4:$DM$84,$J$4:$J$84,"0000",$K$4:$K$84,"p4")+SUMIFS($DM$4:$DM$84,$J$4:$J$84,"0000",$K$4:$K$84,"p5"))/1000</f>
        <v>2.9401313033078597E-2</v>
      </c>
      <c r="AU101">
        <f>(SUMIFS($DM$4:$DM$84,$J$4:$J$84,"140",$K$4:$K$84,"p6")+SUMIFS($DM$4:$DM$84,$J$4:$J$84,"140",$K$4:$K$84,"p7")+SUMIFS($DM$4:$DM$84,$J$4:$J$84,"140",$K$4:$K$84,"p8")+SUMIFS($DM$4:$DM$84,$J$4:$J$84,"140",$K$4:$K$84,"p9")+SUMIFS($DM$4:$DM$84,$J$4:$J$84,"140",$K$4:$K$84,"p10")+SUMIFS($DM$4:$DM$84,$J$4:$J$84,"150",$K$4:$K$84,"p6")+SUMIFS($DM$4:$DM$84,$J$4:$J$84,"150",$K$4:$K$84,"p7")+SUMIFS($DM$4:$DM$84,$J$4:$J$84,"150",$K$4:$K$84,"p8")+SUMIFS($DM$4:$DM$84,$J$4:$J$84,"150",$K$4:$K$84,"p9")+SUMIFS($DM$4:$DM$84,$J$4:$J$84,"150",$K$4:$K$84,"p10")+SUMIFS($DM$4:$DM$84,$J$4:$J$84,"160",$K$4:$K$84,"p6")+SUMIFS($DM$4:$DM$84,$J$4:$J$84,"160",$K$4:$K$84,"p7")+SUMIFS($DM$4:$DM$84,$J$4:$J$84,"160",$K$4:$K$84,"p8")+SUMIFS($DM$4:$DM$84,$J$4:$J$84,"160",$K$4:$K$84,"p9")+SUMIFS($DM$4:$DM$84,$J$4:$J$84,"160",$K$4:$K$84,"p10")+SUMIFS($DM$4:$DM$84,$J$4:$J$84,"190",$K$4:$K$84,"p6")+SUMIFS($DM$4:$DM$84,$J$4:$J$84,"190",$K$4:$K$84,"p7")+SUMIFS($DM$4:$DM$84,$J$4:$J$84,"190",$K$4:$K$84,"p8")+SUMIFS($DM$4:$DM$84,$J$4:$J$84,"190",$K$4:$K$84,"p9")+SUMIFS($DM$4:$DM$84,$J$4:$J$84,"190",$K$4:$K$84,"p10")+SUMIFS($DM$4:$DM$84,$J$4:$J$84,"0000",$K$4:$K$84,"p6")+SUMIFS($DM$4:$DM$84,$J$4:$J$84,"0000",$K$4:$K$84,"p7")+SUMIFS($DM$4:$DM$84,$J$4:$J$84,"0000",$K$4:$K$84,"p8")+SUMIFS($DM$4:$DM$84,$J$4:$J$84,"0000",$K$4:$K$84,"p9")+SUMIFS($DM$4:$DM$84,$J$4:$J$84,"0000",$K$4:$K$84,"p10"))/1000</f>
        <v>3.6154078118771034E-2</v>
      </c>
    </row>
    <row r="102" spans="1:47" ht="15.75" thickBot="1" x14ac:dyDescent="0.3">
      <c r="A102">
        <v>101</v>
      </c>
      <c r="B102" t="s">
        <v>7</v>
      </c>
      <c r="C102" t="s">
        <v>12</v>
      </c>
      <c r="D102">
        <v>130</v>
      </c>
      <c r="E102" t="s">
        <v>27</v>
      </c>
      <c r="F102">
        <v>3</v>
      </c>
      <c r="G102">
        <v>2336</v>
      </c>
      <c r="J102" s="29" t="s">
        <v>15</v>
      </c>
      <c r="K102" s="30" t="s">
        <v>14</v>
      </c>
      <c r="L102">
        <f>(SUMIFS($AL$4:$AL$84,$J$4:$J$84,"110",$K$4:$K$84,"p1")+SUMIFS($AL$4:$AL$84,$J$4:$J$84,"110",$K$4:$K$84,"p2")+SUMIFS($AL$4:$AL$84,$J$4:$J$84,"110",$K$4:$K$84,"p3")+SUMIFS($AL$4:$AL$84,$J$4:$J$84,"110",$K$4:$K$84,"p4")+SUMIFS($AL$4:$AL$84,$J$4:$J$84,"110",$K$4:$K$84,"p5")+SUMIFS($AL$4:$AL$84,$J$4:$J$84,"120",$K$4:$K$84,"p1")+SUMIFS($AL$4:$AL$84,$J$4:$J$84,"120",$K$4:$K$84,"p2")+SUMIFS($AL$4:$AL$84,$J$4:$J$84,"120",$K$4:$K$84,"p3")+SUMIFS($AL$4:$AL$84,$J$4:$J$84,"120",$K$4:$K$84,"p4")+SUMIFS($AL$4:$AL$84,$J$4:$J$84,"120",$K$4:$K$84,"p5")+SUMIFS($AL$4:$AL$84,$J$4:$J$84,"130",$K$4:$K$84,"p1")+SUMIFS($AL$4:$AL$84,$J$4:$J$84,"130",$K$4:$K$84,"p2")+SUMIFS($AL$4:$AL$84,$J$4:$J$84,"130",$K$4:$K$84,"p3")+SUMIFS($AL$4:$AL$84,$J$4:$J$84,"130",$K$4:$K$84,"p4")+SUMIFS($AL$4:$AL$84,$J$4:$J$84,"130",$K$4:$K$84,"p5")+SUMIFS($AL$4:$AL$84,$J$4:$J$84,"5101",$K$4:$K$84,"p1")+SUMIFS($AL$4:$AL$84,$J$4:$J$84,"5101",$K$4:$K$84,"p2")+SUMIFS($AL$4:$AL$84,$J$4:$J$84,"5101",$K$4:$K$84,"p3")+SUMIFS($AL$4:$AL$84,$J$4:$J$84,"5101",$K$4:$K$84,"p4")+SUMIFS($AL$4:$AL$84,$J$4:$J$84,"5101",$K$4:$K$84,"p5")+SUMIFS($AL$4:$AL$84,$J$4:$J$84,"5102",$K$4:$K$84,"p1")+SUMIFS($AL$4:$AL$84,$J$4:$J$84,"5102",$K$4:$K$84,"p2")+SUMIFS($AL$4:$AL$84,$J$4:$J$84,"5102",$K$4:$K$84,"p3")+SUMIFS($AL$4:$AL$84,$J$4:$J$84,"5102",$K$4:$K$84,"p4")+SUMIFS($AL$4:$AL$84,$J$4:$J$84,"5102",$K$4:$K$84,"p5"))/1000</f>
        <v>18.062922942595065</v>
      </c>
      <c r="M102">
        <f>(SUMIFS($AL$4:$AL$84,$J$4:$J$84,"110",$K$4:$K$84,"p6")+SUMIFS($AL$4:$AL$84,$J$4:$J$84,"110",$K$4:$K$84,"p7")+SUMIFS($AL$4:$AL$84,$J$4:$J$84,"110",$K$4:$K$84,"p8")+SUMIFS($AL$4:$AL$84,$J$4:$J$84,"110",$K$4:$K$84,"p9")+SUMIFS($AL$4:$AL$84,$J$4:$J$84,"110",$K$4:$K$84,"p10")+SUMIFS($AL$4:$AL$84,$J$4:$J$84,"120",$K$4:$K$84,"p6")+SUMIFS($AL$4:$AL$84,$J$4:$J$84,"120",$K$4:$K$84,"p7")+SUMIFS($AL$4:$AL$84,$J$4:$J$84,"120",$K$4:$K$84,"p8")+SUMIFS($AL$4:$AL$84,$J$4:$J$84,"120",$K$4:$K$84,"p9")+SUMIFS($AL$4:$AL$84,$J$4:$J$84,"120",$K$4:$K$84,"p10")+SUMIFS($AL$4:$AL$84,$J$4:$J$84,"130",$K$4:$K$84,"p6")+SUMIFS($AL$4:$AL$84,$J$4:$J$84,"130",$K$4:$K$84,"p7")+SUMIFS($AL$4:$AL$84,$J$4:$J$84,"130",$K$4:$K$84,"p8")+SUMIFS($AL$4:$AL$84,$J$4:$J$84,"130",$K$4:$K$84,"p9")+SUMIFS($AL$4:$AL$84,$J$4:$J$84,"130",$K$4:$K$84,"p10")+SUMIFS($AL$4:$AL$84,$J$4:$J$84,"5101",$K$4:$K$84,"p6")+SUMIFS($AL$4:$AL$84,$J$4:$J$84,"5101",$K$4:$K$84,"p7")+SUMIFS($AL$4:$AL$84,$J$4:$J$84,"5101",$K$4:$K$84,"p8")+SUMIFS($AL$4:$AL$84,$J$4:$J$84,"5101",$K$4:$K$84,"p9")+SUMIFS($AL$4:$AL$84,$J$4:$J$84,"5101",$K$4:$K$84,"p10")+SUMIFS($AL$4:$AL$84,$J$4:$J$84,"5102",$K$4:$K$84,"p6")+SUMIFS($AL$4:$AL$84,$J$4:$J$84,"5102",$K$4:$K$84,"p7")+SUMIFS($AL$4:$AL$84,$J$4:$J$84,"5102",$K$4:$K$84,"p8")+SUMIFS($AL$4:$AL$84,$J$4:$J$84,"5102",$K$4:$K$84,"p9")+SUMIFS($AL$4:$AL$84,$J$4:$J$84,"5102",$K$4:$K$84,"p10"))/1000</f>
        <v>27.557559177595682</v>
      </c>
      <c r="N102">
        <f>(SUMIFS($AL$4:$AL$84,$J$4:$J$84,"140",$K$4:$K$84,"p1")+SUMIFS($AL$4:$AL$84,$J$4:$J$84,"140",$K$4:$K$84,"p2")+SUMIFS($AL$4:$AL$84,$J$4:$J$84,"140",$K$4:$K$84,"p3")+SUMIFS($AL$4:$AL$84,$J$4:$J$84,"140",$K$4:$K$84,"p4")+SUMIFS($AL$4:$AL$84,$J$4:$J$84,"140",$K$4:$K$84,"p5")+SUMIFS($AL$4:$AL$84,$J$4:$J$84,"150",$K$4:$K$84,"p1")+SUMIFS($AL$4:$AL$84,$J$4:$J$84,"150",$K$4:$K$84,"p2")+SUMIFS($AL$4:$AL$84,$J$4:$J$84,"150",$K$4:$K$84,"p3")+SUMIFS($AL$4:$AL$84,$J$4:$J$84,"150",$K$4:$K$84,"p4")+SUMIFS($AL$4:$AL$84,$J$4:$J$84,"150",$K$4:$K$84,"p5")+SUMIFS($AL$4:$AL$84,$J$4:$J$84,"160",$K$4:$K$84,"p1")+SUMIFS($AL$4:$AL$84,$J$4:$J$84,"160",$K$4:$K$84,"p2")+SUMIFS($AL$4:$AL$84,$J$4:$J$84,"160",$K$4:$K$84,"p3")+SUMIFS($AL$4:$AL$84,$J$4:$J$84,"160",$K$4:$K$84,"p4")+SUMIFS($AL$4:$AL$84,$J$4:$J$84,"160",$K$4:$K$84,"p5")+SUMIFS($AL$4:$AL$84,$J$4:$J$84,"190",$K$4:$K$84,"p1")+SUMIFS($AL$4:$AL$84,$J$4:$J$84,"190",$K$4:$K$84,"p2")+SUMIFS($AL$4:$AL$84,$J$4:$J$84,"190",$K$4:$K$84,"p3")+SUMIFS($AL$4:$AL$84,$J$4:$J$84,"190",$K$4:$K$84,"p4")+SUMIFS($AL$4:$AL$84,$J$4:$J$84,"190",$K$4:$K$84,"p5")+SUMIFS($AL$4:$AL$84,$J$4:$J$84,"0000",$K$4:$K$84,"p1")+SUMIFS($AL$4:$AL$84,$J$4:$J$84,"0000",$K$4:$K$84,"p2")+SUMIFS($AL$4:$AL$84,$J$4:$J$84,"0000",$K$4:$K$84,"p3")+SUMIFS($AL$4:$AL$84,$J$4:$J$84,"0000",$K$4:$K$84,"p4")+SUMIFS($AL$4:$AL$84,$J$4:$J$84,"0000",$K$4:$K$84,"p5"))/1000</f>
        <v>0.66317904480304535</v>
      </c>
      <c r="O102">
        <f>(SUMIFS($AL$4:$AL$84,$J$4:$J$84,"140",$K$4:$K$84,"p6")+SUMIFS($AL$4:$AL$84,$J$4:$J$84,"140",$K$4:$K$84,"p7")+SUMIFS($AL$4:$AL$84,$J$4:$J$84,"140",$K$4:$K$84,"p8")+SUMIFS($AL$4:$AL$84,$J$4:$J$84,"140",$K$4:$K$84,"p9")+SUMIFS($AL$4:$AL$84,$J$4:$J$84,"140",$K$4:$K$84,"p10")+SUMIFS($AL$4:$AL$84,$J$4:$J$84,"150",$K$4:$K$84,"p6")+SUMIFS($AL$4:$AL$84,$J$4:$J$84,"150",$K$4:$K$84,"p7")+SUMIFS($AL$4:$AL$84,$J$4:$J$84,"150",$K$4:$K$84,"p8")+SUMIFS($AL$4:$AL$84,$J$4:$J$84,"150",$K$4:$K$84,"p9")+SUMIFS($AL$4:$AL$84,$J$4:$J$84,"150",$K$4:$K$84,"p10")+SUMIFS($AL$4:$AL$84,$J$4:$J$84,"160",$K$4:$K$84,"p6")+SUMIFS($AL$4:$AL$84,$J$4:$J$84,"160",$K$4:$K$84,"p7")+SUMIFS($AL$4:$AL$84,$J$4:$J$84,"160",$K$4:$K$84,"p8")+SUMIFS($AL$4:$AL$84,$J$4:$J$84,"160",$K$4:$K$84,"p9")+SUMIFS($AL$4:$AL$84,$J$4:$J$84,"160",$K$4:$K$84,"p10")+SUMIFS($AL$4:$AL$84,$J$4:$J$84,"190",$K$4:$K$84,"p6")+SUMIFS($AL$4:$AL$84,$J$4:$J$84,"190",$K$4:$K$84,"p7")+SUMIFS($AL$4:$AL$84,$J$4:$J$84,"190",$K$4:$K$84,"p8")+SUMIFS($AL$4:$AL$84,$J$4:$J$84,"190",$K$4:$K$84,"p9")+SUMIFS($AL$4:$AL$84,$J$4:$J$84,"190",$K$4:$K$84,"p10")+SUMIFS($AL$4:$AL$84,$J$4:$J$84,"0000",$K$4:$K$84,"p6")+SUMIFS($AL$4:$AL$84,$J$4:$J$84,"0000",$K$4:$K$84,"p7")+SUMIFS($AL$4:$AL$84,$J$4:$J$84,"0000",$K$4:$K$84,"p8")+SUMIFS($AL$4:$AL$84,$J$4:$J$84,"0000",$K$4:$K$84,"p9")+SUMIFS($AL$4:$AL$84,$J$4:$J$84,"0000",$K$4:$K$84,"p10"))/1000</f>
        <v>0.27584001437804845</v>
      </c>
      <c r="P102">
        <f>(SUMIFS($AV$4:$AV$84,$J$4:$J$84,"110",$K$4:$K$84,"p1")+SUMIFS($AV$4:$AV$84,$J$4:$J$84,"110",$K$4:$K$84,"p2")+SUMIFS($AV$4:$AV$84,$J$4:$J$84,"110",$K$4:$K$84,"p3")+SUMIFS($AV$4:$AV$84,$J$4:$J$84,"110",$K$4:$K$84,"p4")+SUMIFS($AV$4:$AV$84,$J$4:$J$84,"110",$K$4:$K$84,"p5")+SUMIFS($AV$4:$AV$84,$J$4:$J$84,"120",$K$4:$K$84,"p1")+SUMIFS($AV$4:$AV$84,$J$4:$J$84,"120",$K$4:$K$84,"p2")+SUMIFS($AV$4:$AV$84,$J$4:$J$84,"120",$K$4:$K$84,"p3")+SUMIFS($AV$4:$AV$84,$J$4:$J$84,"120",$K$4:$K$84,"p4")+SUMIFS($AV$4:$AV$84,$J$4:$J$84,"120",$K$4:$K$84,"p5")+SUMIFS($AV$4:$AV$84,$J$4:$J$84,"130",$K$4:$K$84,"p1")+SUMIFS($AV$4:$AV$84,$J$4:$J$84,"130",$K$4:$K$84,"p2")+SUMIFS($AV$4:$AV$84,$J$4:$J$84,"130",$K$4:$K$84,"p3")+SUMIFS($AV$4:$AV$84,$J$4:$J$84,"130",$K$4:$K$84,"p4")+SUMIFS($AV$4:$AV$84,$J$4:$J$84,"130",$K$4:$K$84,"p5")+SUMIFS($AV$4:$AV$84,$J$4:$J$84,"5101",$K$4:$K$84,"p1")+SUMIFS($AV$4:$AV$84,$J$4:$J$84,"5101",$K$4:$K$84,"p2")+SUMIFS($AV$4:$AV$84,$J$4:$J$84,"5101",$K$4:$K$84,"p3")+SUMIFS($AV$4:$AV$84,$J$4:$J$84,"5101",$K$4:$K$84,"p4")+SUMIFS($AV$4:$AV$84,$J$4:$J$84,"5101",$K$4:$K$84,"p5")+SUMIFS($AV$4:$AV$84,$J$4:$J$84,"5102",$K$4:$K$84,"p1")+SUMIFS($AV$4:$AV$84,$J$4:$J$84,"5102",$K$4:$K$84,"p2")+SUMIFS($AV$4:$AV$84,$J$4:$J$84,"5102",$K$4:$K$84,"p3")+SUMIFS($AV$4:$AV$84,$J$4:$J$84,"5102",$K$4:$K$84,"p4")+SUMIFS($AV$4:$AV$84,$J$4:$J$84,"5102",$K$4:$K$84,"p5"))/1000</f>
        <v>18.062922942595065</v>
      </c>
      <c r="Q102">
        <f>(SUMIFS($AV$4:$AV$84,$J$4:$J$84,"110",$K$4:$K$84,"p6")+SUMIFS($AV$4:$AV$84,$J$4:$J$84,"110",$K$4:$K$84,"p7")+SUMIFS($AV$4:$AV$84,$J$4:$J$84,"110",$K$4:$K$84,"p8")+SUMIFS($AV$4:$AV$84,$J$4:$J$84,"110",$K$4:$K$84,"p9")+SUMIFS($AV$4:$AV$84,$J$4:$J$84,"110",$K$4:$K$84,"p10")+SUMIFS($AV$4:$AV$84,$J$4:$J$84,"120",$K$4:$K$84,"p6")+SUMIFS($AV$4:$AV$84,$J$4:$J$84,"120",$K$4:$K$84,"p7")+SUMIFS($AV$4:$AV$84,$J$4:$J$84,"120",$K$4:$K$84,"p8")+SUMIFS($AV$4:$AV$84,$J$4:$J$84,"120",$K$4:$K$84,"p9")+SUMIFS($AV$4:$AV$84,$J$4:$J$84,"120",$K$4:$K$84,"p10")+SUMIFS($AV$4:$AV$84,$J$4:$J$84,"130",$K$4:$K$84,"p6")+SUMIFS($AV$4:$AV$84,$J$4:$J$84,"130",$K$4:$K$84,"p7")+SUMIFS($AV$4:$AV$84,$J$4:$J$84,"130",$K$4:$K$84,"p8")+SUMIFS($AV$4:$AV$84,$J$4:$J$84,"130",$K$4:$K$84,"p9")+SUMIFS($AV$4:$AV$84,$J$4:$J$84,"130",$K$4:$K$84,"p10")+SUMIFS($AV$4:$AV$84,$J$4:$J$84,"5101",$K$4:$K$84,"p6")+SUMIFS($AV$4:$AV$84,$J$4:$J$84,"5101",$K$4:$K$84,"p7")+SUMIFS($AV$4:$AV$84,$J$4:$J$84,"5101",$K$4:$K$84,"p8")+SUMIFS($AV$4:$AV$84,$J$4:$J$84,"5101",$K$4:$K$84,"p9")+SUMIFS($AV$4:$AV$84,$J$4:$J$84,"5101",$K$4:$K$84,"p10")+SUMIFS($AV$4:$AV$84,$J$4:$J$84,"5102",$K$4:$K$84,"p6")+SUMIFS($AV$4:$AV$84,$J$4:$J$84,"5102",$K$4:$K$84,"p7")+SUMIFS($AV$4:$AV$84,$J$4:$J$84,"5102",$K$4:$K$84,"p8")+SUMIFS($AV$4:$AV$84,$J$4:$J$84,"5102",$K$4:$K$84,"p9")+SUMIFS($AV$4:$AV$84,$J$4:$J$84,"5102",$K$4:$K$84,"p10"))/1000</f>
        <v>27.557559177595682</v>
      </c>
      <c r="R102">
        <f>(SUMIFS($AV$4:$AV$84,$J$4:$J$84,"140",$K$4:$K$84,"p1")+SUMIFS($AV$4:$AV$84,$J$4:$J$84,"140",$K$4:$K$84,"p2")+SUMIFS($AV$4:$AV$84,$J$4:$J$84,"140",$K$4:$K$84,"p3")+SUMIFS($AV$4:$AV$84,$J$4:$J$84,"140",$K$4:$K$84,"p4")+SUMIFS($AV$4:$AV$84,$J$4:$J$84,"140",$K$4:$K$84,"p5")+SUMIFS($AV$4:$AV$84,$J$4:$J$84,"150",$K$4:$K$84,"p1")+SUMIFS($AV$4:$AV$84,$J$4:$J$84,"150",$K$4:$K$84,"p2")+SUMIFS($AV$4:$AV$84,$J$4:$J$84,"150",$K$4:$K$84,"p3")+SUMIFS($AV$4:$AV$84,$J$4:$J$84,"150",$K$4:$K$84,"p4")+SUMIFS($AV$4:$AV$84,$J$4:$J$84,"150",$K$4:$K$84,"p5")+SUMIFS($AV$4:$AV$84,$J$4:$J$84,"160",$K$4:$K$84,"p1")+SUMIFS($AV$4:$AV$84,$J$4:$J$84,"160",$K$4:$K$84,"p2")+SUMIFS($AV$4:$AV$84,$J$4:$J$84,"160",$K$4:$K$84,"p3")+SUMIFS($AV$4:$AV$84,$J$4:$J$84,"160",$K$4:$K$84,"p4")+SUMIFS($AV$4:$AV$84,$J$4:$J$84,"160",$K$4:$K$84,"p5")+SUMIFS($AV$4:$AV$84,$J$4:$J$84,"190",$K$4:$K$84,"p1")+SUMIFS($AV$4:$AV$84,$J$4:$J$84,"190",$K$4:$K$84,"p2")+SUMIFS($AV$4:$AV$84,$J$4:$J$84,"190",$K$4:$K$84,"p3")+SUMIFS($AV$4:$AV$84,$J$4:$J$84,"190",$K$4:$K$84,"p4")+SUMIFS($AV$4:$AV$84,$J$4:$J$84,"190",$K$4:$K$84,"p5")+SUMIFS($AV$4:$AV$84,$J$4:$J$84,"0000",$K$4:$K$84,"p1")+SUMIFS($AV$4:$AV$84,$J$4:$J$84,"0000",$K$4:$K$84,"p2")+SUMIFS($AV$4:$AV$84,$J$4:$J$84,"0000",$K$4:$K$84,"p3")+SUMIFS($AV$4:$AV$84,$J$4:$J$84,"0000",$K$4:$K$84,"p4")+SUMIFS($AV$4:$AV$84,$J$4:$J$84,"0000",$K$4:$K$84,"p5"))/1000</f>
        <v>0.66317904480304535</v>
      </c>
      <c r="S102">
        <f>(SUMIFS($AV$4:$AV$84,$J$4:$J$84,"140",$K$4:$K$84,"p6")+SUMIFS($AV$4:$AV$84,$J$4:$J$84,"140",$K$4:$K$84,"p7")+SUMIFS($AV$4:$AV$84,$J$4:$J$84,"140",$K$4:$K$84,"p8")+SUMIFS($AV$4:$AV$84,$J$4:$J$84,"140",$K$4:$K$84,"p9")+SUMIFS($AV$4:$AV$84,$J$4:$J$84,"140",$K$4:$K$84,"p10")+SUMIFS($AV$4:$AV$84,$J$4:$J$84,"150",$K$4:$K$84,"p6")+SUMIFS($AV$4:$AV$84,$J$4:$J$84,"150",$K$4:$K$84,"p7")+SUMIFS($AV$4:$AV$84,$J$4:$J$84,"150",$K$4:$K$84,"p8")+SUMIFS($AV$4:$AV$84,$J$4:$J$84,"150",$K$4:$K$84,"p9")+SUMIFS($AV$4:$AV$84,$J$4:$J$84,"150",$K$4:$K$84,"p10")+SUMIFS($AV$4:$AV$84,$J$4:$J$84,"160",$K$4:$K$84,"p6")+SUMIFS($AV$4:$AV$84,$J$4:$J$84,"160",$K$4:$K$84,"p7")+SUMIFS($AV$4:$AV$84,$J$4:$J$84,"160",$K$4:$K$84,"p8")+SUMIFS($AV$4:$AV$84,$J$4:$J$84,"160",$K$4:$K$84,"p9")+SUMIFS($AV$4:$AV$84,$J$4:$J$84,"160",$K$4:$K$84,"p10")+SUMIFS($AV$4:$AV$84,$J$4:$J$84,"190",$K$4:$K$84,"p6")+SUMIFS($AV$4:$AV$84,$J$4:$J$84,"190",$K$4:$K$84,"p7")+SUMIFS($AV$4:$AV$84,$J$4:$J$84,"190",$K$4:$K$84,"p8")+SUMIFS($AV$4:$AV$84,$J$4:$J$84,"190",$K$4:$K$84,"p9")+SUMIFS($AV$4:$AV$84,$J$4:$J$84,"190",$K$4:$K$84,"p10")+SUMIFS($AV$4:$AV$84,$J$4:$J$84,"0000",$K$4:$K$84,"p6")+SUMIFS($AV$4:$AV$84,$J$4:$J$84,"0000",$K$4:$K$84,"p7")+SUMIFS($AV$4:$AV$84,$J$4:$J$84,"0000",$K$4:$K$84,"p8")+SUMIFS($AV$4:$AV$84,$J$4:$J$84,"0000",$K$4:$K$84,"p9")+SUMIFS($AV$4:$AV$84,$J$4:$J$84,"0000",$K$4:$K$84,"p10"))/1000</f>
        <v>0.27584001437804845</v>
      </c>
      <c r="T102">
        <f>(SUMIFS($BF$4:$BF$84,$J$4:$J$84,"110",$K$4:$K$84,"p1")+SUMIFS($BF$4:$BF$84,$J$4:$J$84,"110",$K$4:$K$84,"p2")+SUMIFS($BF$4:$BF$84,$J$4:$J$84,"110",$K$4:$K$84,"p3")+SUMIFS($BF$4:$BF$84,$J$4:$J$84,"110",$K$4:$K$84,"p4")+SUMIFS($BF$4:$BF$84,$J$4:$J$84,"110",$K$4:$K$84,"p5")+SUMIFS($BF$4:$BF$84,$J$4:$J$84,"120",$K$4:$K$84,"p1")+SUMIFS($BF$4:$BF$84,$J$4:$J$84,"120",$K$4:$K$84,"p2")+SUMIFS($BF$4:$BF$84,$J$4:$J$84,"120",$K$4:$K$84,"p3")+SUMIFS($BF$4:$BF$84,$J$4:$J$84,"120",$K$4:$K$84,"p4")+SUMIFS($BF$4:$BF$84,$J$4:$J$84,"120",$K$4:$K$84,"p5")+SUMIFS($BF$4:$BF$84,$J$4:$J$84,"130",$K$4:$K$84,"p1")+SUMIFS($BF$4:$BF$84,$J$4:$J$84,"130",$K$4:$K$84,"p2")+SUMIFS($BF$4:$BF$84,$J$4:$J$84,"130",$K$4:$K$84,"p3")+SUMIFS($BF$4:$BF$84,$J$4:$J$84,"130",$K$4:$K$84,"p4")+SUMIFS($BF$4:$BF$84,$J$4:$J$84,"130",$K$4:$K$84,"p5")+SUMIFS($BF$4:$BF$84,$J$4:$J$84,"5101",$K$4:$K$84,"p1")+SUMIFS($BF$4:$BF$84,$J$4:$J$84,"5101",$K$4:$K$84,"p2")+SUMIFS($BF$4:$BF$84,$J$4:$J$84,"5101",$K$4:$K$84,"p3")+SUMIFS($BF$4:$BF$84,$J$4:$J$84,"5101",$K$4:$K$84,"p4")+SUMIFS($BF$4:$BF$84,$J$4:$J$84,"5101",$K$4:$K$84,"p5")+SUMIFS($BF$4:$BF$84,$J$4:$J$84,"5102",$K$4:$K$84,"p1")+SUMIFS($BF$4:$BF$84,$J$4:$J$84,"5102",$K$4:$K$84,"p2")+SUMIFS($BF$4:$BF$84,$J$4:$J$84,"5102",$K$4:$K$84,"p3")+SUMIFS($BF$4:$BF$84,$J$4:$J$84,"5102",$K$4:$K$84,"p4")+SUMIFS($BF$4:$BF$84,$J$4:$J$84,"5102",$K$4:$K$84,"p5"))/1000</f>
        <v>18.062922942595065</v>
      </c>
      <c r="U102">
        <f>(SUMIFS($BF$4:$BF$84,$J$4:$J$84,"110",$K$4:$K$84,"p6")+SUMIFS($BF$4:$BF$84,$J$4:$J$84,"110",$K$4:$K$84,"p7")+SUMIFS($BF$4:$BF$84,$J$4:$J$84,"110",$K$4:$K$84,"p8")+SUMIFS($BF$4:$BF$84,$J$4:$J$84,"110",$K$4:$K$84,"p9")+SUMIFS($BF$4:$BF$84,$J$4:$J$84,"110",$K$4:$K$84,"p10")+SUMIFS($BF$4:$BF$84,$J$4:$J$84,"120",$K$4:$K$84,"p6")+SUMIFS($BF$4:$BF$84,$J$4:$J$84,"120",$K$4:$K$84,"p7")+SUMIFS($BF$4:$BF$84,$J$4:$J$84,"120",$K$4:$K$84,"p8")+SUMIFS($BF$4:$BF$84,$J$4:$J$84,"120",$K$4:$K$84,"p9")+SUMIFS($BF$4:$BF$84,$J$4:$J$84,"120",$K$4:$K$84,"p10")+SUMIFS($BF$4:$BF$84,$J$4:$J$84,"130",$K$4:$K$84,"p6")+SUMIFS($BF$4:$BF$84,$J$4:$J$84,"130",$K$4:$K$84,"p7")+SUMIFS($BF$4:$BF$84,$J$4:$J$84,"130",$K$4:$K$84,"p8")+SUMIFS($BF$4:$BF$84,$J$4:$J$84,"130",$K$4:$K$84,"p9")+SUMIFS($BF$4:$BF$84,$J$4:$J$84,"130",$K$4:$K$84,"p10")+SUMIFS($BF$4:$BF$84,$J$4:$J$84,"5101",$K$4:$K$84,"p6")+SUMIFS($BF$4:$BF$84,$J$4:$J$84,"5101",$K$4:$K$84,"p7")+SUMIFS($BF$4:$BF$84,$J$4:$J$84,"5101",$K$4:$K$84,"p8")+SUMIFS($BF$4:$BF$84,$J$4:$J$84,"5101",$K$4:$K$84,"p9")+SUMIFS($BF$4:$BF$84,$J$4:$J$84,"5101",$K$4:$K$84,"p10")+SUMIFS($BF$4:$BF$84,$J$4:$J$84,"5102",$K$4:$K$84,"p6")+SUMIFS($BF$4:$BF$84,$J$4:$J$84,"5102",$K$4:$K$84,"p7")+SUMIFS($BF$4:$BF$84,$J$4:$J$84,"5102",$K$4:$K$84,"p8")+SUMIFS($BF$4:$BF$84,$J$4:$J$84,"5102",$K$4:$K$84,"p9")+SUMIFS($BF$4:$BF$84,$J$4:$J$84,"5102",$K$4:$K$84,"p10"))/1000</f>
        <v>27.557559177595682</v>
      </c>
      <c r="V102">
        <f>(SUMIFS($BF$4:$BF$84,$J$4:$J$84,"140",$K$4:$K$84,"p1")+SUMIFS($BF$4:$BF$84,$J$4:$J$84,"140",$K$4:$K$84,"p2")+SUMIFS($BF$4:$BF$84,$J$4:$J$84,"140",$K$4:$K$84,"p3")+SUMIFS($BF$4:$BF$84,$J$4:$J$84,"140",$K$4:$K$84,"p4")+SUMIFS($BF$4:$BF$84,$J$4:$J$84,"140",$K$4:$K$84,"p5")+SUMIFS($BF$4:$BF$84,$J$4:$J$84,"150",$K$4:$K$84,"p1")+SUMIFS($BF$4:$BF$84,$J$4:$J$84,"150",$K$4:$K$84,"p2")+SUMIFS($BF$4:$BF$84,$J$4:$J$84,"150",$K$4:$K$84,"p3")+SUMIFS($BF$4:$BF$84,$J$4:$J$84,"150",$K$4:$K$84,"p4")+SUMIFS($BF$4:$BF$84,$J$4:$J$84,"150",$K$4:$K$84,"p5")+SUMIFS($BF$4:$BF$84,$J$4:$J$84,"160",$K$4:$K$84,"p1")+SUMIFS($BF$4:$BF$84,$J$4:$J$84,"160",$K$4:$K$84,"p2")+SUMIFS($BF$4:$BF$84,$J$4:$J$84,"160",$K$4:$K$84,"p3")+SUMIFS($BF$4:$BF$84,$J$4:$J$84,"160",$K$4:$K$84,"p4")+SUMIFS($BF$4:$BF$84,$J$4:$J$84,"160",$K$4:$K$84,"p5")+SUMIFS($BF$4:$BF$84,$J$4:$J$84,"190",$K$4:$K$84,"p1")+SUMIFS($BF$4:$BF$84,$J$4:$J$84,"190",$K$4:$K$84,"p2")+SUMIFS($BF$4:$BF$84,$J$4:$J$84,"190",$K$4:$K$84,"p3")+SUMIFS($BF$4:$BF$84,$J$4:$J$84,"190",$K$4:$K$84,"p4")+SUMIFS($BF$4:$BF$84,$J$4:$J$84,"190",$K$4:$K$84,"p5")+SUMIFS($BF$4:$BF$84,$J$4:$J$84,"0000",$K$4:$K$84,"p1")+SUMIFS($BF$4:$BF$84,$J$4:$J$84,"0000",$K$4:$K$84,"p2")+SUMIFS($BF$4:$BF$84,$J$4:$J$84,"0000",$K$4:$K$84,"p3")+SUMIFS($BF$4:$BF$84,$J$4:$J$84,"0000",$K$4:$K$84,"p4")+SUMIFS($BF$4:$BF$84,$J$4:$J$84,"0000",$K$4:$K$84,"p5"))/1000</f>
        <v>0.66317904480304535</v>
      </c>
      <c r="W102">
        <f>(SUMIFS($BF$4:$BF$84,$J$4:$J$84,"140",$K$4:$K$84,"p6")+SUMIFS($BF$4:$BF$84,$J$4:$J$84,"140",$K$4:$K$84,"p7")+SUMIFS($BF$4:$BF$84,$J$4:$J$84,"140",$K$4:$K$84,"p8")+SUMIFS($BF$4:$BF$84,$J$4:$J$84,"140",$K$4:$K$84,"p9")+SUMIFS($BF$4:$BF$84,$J$4:$J$84,"140",$K$4:$K$84,"p10")+SUMIFS($BF$4:$BF$84,$J$4:$J$84,"150",$K$4:$K$84,"p6")+SUMIFS($BF$4:$BF$84,$J$4:$J$84,"150",$K$4:$K$84,"p7")+SUMIFS($BF$4:$BF$84,$J$4:$J$84,"150",$K$4:$K$84,"p8")+SUMIFS($BF$4:$BF$84,$J$4:$J$84,"150",$K$4:$K$84,"p9")+SUMIFS($BF$4:$BF$84,$J$4:$J$84,"150",$K$4:$K$84,"p10")+SUMIFS($BF$4:$BF$84,$J$4:$J$84,"160",$K$4:$K$84,"p6")+SUMIFS($BF$4:$BF$84,$J$4:$J$84,"160",$K$4:$K$84,"p7")+SUMIFS($BF$4:$BF$84,$J$4:$J$84,"160",$K$4:$K$84,"p8")+SUMIFS($BF$4:$BF$84,$J$4:$J$84,"160",$K$4:$K$84,"p9")+SUMIFS($BF$4:$BF$84,$J$4:$J$84,"160",$K$4:$K$84,"p10")+SUMIFS($BF$4:$BF$84,$J$4:$J$84,"190",$K$4:$K$84,"p6")+SUMIFS($BF$4:$BF$84,$J$4:$J$84,"190",$K$4:$K$84,"p7")+SUMIFS($BF$4:$BF$84,$J$4:$J$84,"190",$K$4:$K$84,"p8")+SUMIFS($BF$4:$BF$84,$J$4:$J$84,"190",$K$4:$K$84,"p9")+SUMIFS($BF$4:$BF$84,$J$4:$J$84,"190",$K$4:$K$84,"p10")+SUMIFS($BF$4:$BF$84,$J$4:$J$84,"0000",$K$4:$K$84,"p6")+SUMIFS($BF$4:$BF$84,$J$4:$J$84,"0000",$K$4:$K$84,"p7")+SUMIFS($BF$4:$BF$84,$J$4:$J$84,"0000",$K$4:$K$84,"p8")+SUMIFS($BF$4:$BF$84,$J$4:$J$84,"0000",$K$4:$K$84,"p9")+SUMIFS($BF$4:$BF$84,$J$4:$J$84,"0000",$K$4:$K$84,"p10"))/1000</f>
        <v>0.27584001437804845</v>
      </c>
      <c r="X102">
        <f>(SUMIFS($BP$4:$BP$84,$J$4:$J$84,"110",$K$4:$K$84,"p1")+SUMIFS($BP$4:$BP$84,$J$4:$J$84,"110",$K$4:$K$84,"p2")+SUMIFS($BP$4:$BP$84,$J$4:$J$84,"110",$K$4:$K$84,"p3")+SUMIFS($BP$4:$BP$84,$J$4:$J$84,"110",$K$4:$K$84,"p4")+SUMIFS($BP$4:$BP$84,$J$4:$J$84,"110",$K$4:$K$84,"p5")+SUMIFS($BP$4:$BP$84,$J$4:$J$84,"120",$K$4:$K$84,"p1")+SUMIFS($BP$4:$BP$84,$J$4:$J$84,"120",$K$4:$K$84,"p2")+SUMIFS($BP$4:$BP$84,$J$4:$J$84,"120",$K$4:$K$84,"p3")+SUMIFS($BP$4:$BP$84,$J$4:$J$84,"120",$K$4:$K$84,"p4")+SUMIFS($BP$4:$BP$84,$J$4:$J$84,"120",$K$4:$K$84,"p5")+SUMIFS($BP$4:$BP$84,$J$4:$J$84,"130",$K$4:$K$84,"p1")+SUMIFS($BP$4:$BP$84,$J$4:$J$84,"130",$K$4:$K$84,"p2")+SUMIFS($BP$4:$BP$84,$J$4:$J$84,"130",$K$4:$K$84,"p3")+SUMIFS($BP$4:$BP$84,$J$4:$J$84,"130",$K$4:$K$84,"p4")+SUMIFS($BP$4:$BP$84,$J$4:$J$84,"130",$K$4:$K$84,"p5")+SUMIFS($BP$4:$BP$84,$J$4:$J$84,"5101",$K$4:$K$84,"p1")+SUMIFS($BP$4:$BP$84,$J$4:$J$84,"5101",$K$4:$K$84,"p2")+SUMIFS($BP$4:$BP$84,$J$4:$J$84,"5101",$K$4:$K$84,"p3")+SUMIFS($BP$4:$BP$84,$J$4:$J$84,"5101",$K$4:$K$84,"p4")+SUMIFS($BP$4:$BP$84,$J$4:$J$84,"5101",$K$4:$K$84,"p5")+SUMIFS($BP$4:$BP$84,$J$4:$J$84,"5102",$K$4:$K$84,"p1")+SUMIFS($BP$4:$BP$84,$J$4:$J$84,"5102",$K$4:$K$84,"p2")+SUMIFS($BP$4:$BP$84,$J$4:$J$84,"5102",$K$4:$K$84,"p3")+SUMIFS($BP$4:$BP$84,$J$4:$J$84,"5102",$K$4:$K$84,"p4")+SUMIFS($BP$4:$BP$84,$J$4:$J$84,"5102",$K$4:$K$84,"p5"))/1000</f>
        <v>7.4097601570736567</v>
      </c>
      <c r="Y102">
        <f>(SUMIFS($BP$4:$BP$84,$J$4:$J$84,"110",$K$4:$K$84,"p6")+SUMIFS($BP$4:$BP$84,$J$4:$J$84,"110",$K$4:$K$84,"p7")+SUMIFS($BP$4:$BP$84,$J$4:$J$84,"110",$K$4:$K$84,"p8")+SUMIFS($BP$4:$BP$84,$J$4:$J$84,"110",$K$4:$K$84,"p9")+SUMIFS($BP$4:$BP$84,$J$4:$J$84,"110",$K$4:$K$84,"p10")+SUMIFS($BP$4:$BP$84,$J$4:$J$84,"120",$K$4:$K$84,"p6")+SUMIFS($BP$4:$BP$84,$J$4:$J$84,"120",$K$4:$K$84,"p7")+SUMIFS($BP$4:$BP$84,$J$4:$J$84,"120",$K$4:$K$84,"p8")+SUMIFS($BP$4:$BP$84,$J$4:$J$84,"120",$K$4:$K$84,"p9")+SUMIFS($BP$4:$BP$84,$J$4:$J$84,"120",$K$4:$K$84,"p10")+SUMIFS($BP$4:$BP$84,$J$4:$J$84,"130",$K$4:$K$84,"p6")+SUMIFS($BP$4:$BP$84,$J$4:$J$84,"130",$K$4:$K$84,"p7")+SUMIFS($BP$4:$BP$84,$J$4:$J$84,"130",$K$4:$K$84,"p8")+SUMIFS($BP$4:$BP$84,$J$4:$J$84,"130",$K$4:$K$84,"p9")+SUMIFS($BP$4:$BP$84,$J$4:$J$84,"130",$K$4:$K$84,"p10")+SUMIFS($BP$4:$BP$84,$J$4:$J$84,"5101",$K$4:$K$84,"p6")+SUMIFS($BP$4:$BP$84,$J$4:$J$84,"5101",$K$4:$K$84,"p7")+SUMIFS($BP$4:$BP$84,$J$4:$J$84,"5101",$K$4:$K$84,"p8")+SUMIFS($BP$4:$BP$84,$J$4:$J$84,"5101",$K$4:$K$84,"p9")+SUMIFS($BP$4:$BP$84,$J$4:$J$84,"5101",$K$4:$K$84,"p10")+SUMIFS($BP$4:$BP$84,$J$4:$J$84,"5102",$K$4:$K$84,"p6")+SUMIFS($BP$4:$BP$84,$J$4:$J$84,"5102",$K$4:$K$84,"p7")+SUMIFS($BP$4:$BP$84,$J$4:$J$84,"5102",$K$4:$K$84,"p8")+SUMIFS($BP$4:$BP$84,$J$4:$J$84,"5102",$K$4:$K$84,"p9")+SUMIFS($BP$4:$BP$84,$J$4:$J$84,"5102",$K$4:$K$84,"p10"))/1000</f>
        <v>16.953856569752194</v>
      </c>
      <c r="Z102">
        <f>(SUMIFS($BP$4:$BP$84,$J$4:$J$84,"140",$K$4:$K$84,"p1")+SUMIFS($BP$4:$BP$84,$J$4:$J$84,"140",$K$4:$K$84,"p2")+SUMIFS($BP$4:$BP$84,$J$4:$J$84,"140",$K$4:$K$84,"p3")+SUMIFS($BP$4:$BP$84,$J$4:$J$84,"140",$K$4:$K$84,"p4")+SUMIFS($BP$4:$BP$84,$J$4:$J$84,"140",$K$4:$K$84,"p5")+SUMIFS($BP$4:$BP$84,$J$4:$J$84,"150",$K$4:$K$84,"p1")+SUMIFS($BP$4:$BP$84,$J$4:$J$84,"150",$K$4:$K$84,"p2")+SUMIFS($BP$4:$BP$84,$J$4:$J$84,"150",$K$4:$K$84,"p3")+SUMIFS($BP$4:$BP$84,$J$4:$J$84,"150",$K$4:$K$84,"p4")+SUMIFS($BP$4:$BP$84,$J$4:$J$84,"150",$K$4:$K$84,"p5")+SUMIFS($BP$4:$BP$84,$J$4:$J$84,"160",$K$4:$K$84,"p1")+SUMIFS($BP$4:$BP$84,$J$4:$J$84,"160",$K$4:$K$84,"p2")+SUMIFS($BP$4:$BP$84,$J$4:$J$84,"160",$K$4:$K$84,"p3")+SUMIFS($BP$4:$BP$84,$J$4:$J$84,"160",$K$4:$K$84,"p4")+SUMIFS($BP$4:$BP$84,$J$4:$J$84,"160",$K$4:$K$84,"p5")+SUMIFS($BP$4:$BP$84,$J$4:$J$84,"190",$K$4:$K$84,"p1")+SUMIFS($BP$4:$BP$84,$J$4:$J$84,"190",$K$4:$K$84,"p2")+SUMIFS($BP$4:$BP$84,$J$4:$J$84,"190",$K$4:$K$84,"p3")+SUMIFS($BP$4:$BP$84,$J$4:$J$84,"190",$K$4:$K$84,"p4")+SUMIFS($BP$4:$BP$84,$J$4:$J$84,"190",$K$4:$K$84,"p5")+SUMIFS($BP$4:$BP$84,$J$4:$J$84,"0000",$K$4:$K$84,"p1")+SUMIFS($BP$4:$BP$84,$J$4:$J$84,"0000",$K$4:$K$84,"p2")+SUMIFS($BP$4:$BP$84,$J$4:$J$84,"0000",$K$4:$K$84,"p3")+SUMIFS($BP$4:$BP$84,$J$4:$J$84,"0000",$K$4:$K$84,"p4")+SUMIFS($BP$4:$BP$84,$J$4:$J$84,"0000",$K$4:$K$84,"p5"))/1000</f>
        <v>0.30293153383113874</v>
      </c>
      <c r="AA102">
        <f>(SUMIFS($BP$4:$BP$84,$J$4:$J$84,"140",$K$4:$K$84,"p6")+SUMIFS($BP$4:$BP$84,$J$4:$J$84,"140",$K$4:$K$84,"p7")+SUMIFS($BP$4:$BP$84,$J$4:$J$84,"140",$K$4:$K$84,"p8")+SUMIFS($BP$4:$BP$84,$J$4:$J$84,"140",$K$4:$K$84,"p9")+SUMIFS($BP$4:$BP$84,$J$4:$J$84,"140",$K$4:$K$84,"p10")+SUMIFS($BP$4:$BP$84,$J$4:$J$84,"150",$K$4:$K$84,"p6")+SUMIFS($BP$4:$BP$84,$J$4:$J$84,"150",$K$4:$K$84,"p7")+SUMIFS($BP$4:$BP$84,$J$4:$J$84,"150",$K$4:$K$84,"p8")+SUMIFS($BP$4:$BP$84,$J$4:$J$84,"150",$K$4:$K$84,"p9")+SUMIFS($BP$4:$BP$84,$J$4:$J$84,"150",$K$4:$K$84,"p10")+SUMIFS($BP$4:$BP$84,$J$4:$J$84,"160",$K$4:$K$84,"p6")+SUMIFS($BP$4:$BP$84,$J$4:$J$84,"160",$K$4:$K$84,"p7")+SUMIFS($BP$4:$BP$84,$J$4:$J$84,"160",$K$4:$K$84,"p8")+SUMIFS($BP$4:$BP$84,$J$4:$J$84,"160",$K$4:$K$84,"p9")+SUMIFS($BP$4:$BP$84,$J$4:$J$84,"160",$K$4:$K$84,"p10")+SUMIFS($BP$4:$BP$84,$J$4:$J$84,"190",$K$4:$K$84,"p6")+SUMIFS($BP$4:$BP$84,$J$4:$J$84,"190",$K$4:$K$84,"p7")+SUMIFS($BP$4:$BP$84,$J$4:$J$84,"190",$K$4:$K$84,"p8")+SUMIFS($BP$4:$BP$84,$J$4:$J$84,"190",$K$4:$K$84,"p9")+SUMIFS($BP$4:$BP$84,$J$4:$J$84,"190",$K$4:$K$84,"p10")+SUMIFS($BP$4:$BP$84,$J$4:$J$84,"0000",$K$4:$K$84,"p6")+SUMIFS($BP$4:$BP$84,$J$4:$J$84,"0000",$K$4:$K$84,"p7")+SUMIFS($BP$4:$BP$84,$J$4:$J$84,"0000",$K$4:$K$84,"p8")+SUMIFS($BP$4:$BP$84,$J$4:$J$84,"0000",$K$4:$K$84,"p9")+SUMIFS($BP$4:$BP$84,$J$4:$J$84,"0000",$K$4:$K$84,"p10"))/1000</f>
        <v>0.14634959106914913</v>
      </c>
      <c r="AB102">
        <f>(SUMIFS($BZ$4:$BZ$84,$J$4:$J$84,"110",$K$4:$K$84,"p1")+SUMIFS($BZ$4:$BZ$84,$J$4:$J$84,"110",$K$4:$K$84,"p2")+SUMIFS($BZ$4:$BZ$84,$J$4:$J$84,"110",$K$4:$K$84,"p3")+SUMIFS($BZ$4:$BZ$84,$J$4:$J$84,"110",$K$4:$K$84,"p4")+SUMIFS($BZ$4:$BZ$84,$J$4:$J$84,"110",$K$4:$K$84,"p5")+SUMIFS($BZ$4:$BZ$84,$J$4:$J$84,"120",$K$4:$K$84,"p1")+SUMIFS($BZ$4:$BZ$84,$J$4:$J$84,"120",$K$4:$K$84,"p2")+SUMIFS($BZ$4:$BZ$84,$J$4:$J$84,"120",$K$4:$K$84,"p3")+SUMIFS($BZ$4:$BZ$84,$J$4:$J$84,"120",$K$4:$K$84,"p4")+SUMIFS($BZ$4:$BZ$84,$J$4:$J$84,"120",$K$4:$K$84,"p5")+SUMIFS($BZ$4:$BZ$84,$J$4:$J$84,"130",$K$4:$K$84,"p1")+SUMIFS($BZ$4:$BZ$84,$J$4:$J$84,"130",$K$4:$K$84,"p2")+SUMIFS($BZ$4:$BZ$84,$J$4:$J$84,"130",$K$4:$K$84,"p3")+SUMIFS($BZ$4:$BZ$84,$J$4:$J$84,"130",$K$4:$K$84,"p4")+SUMIFS($BZ$4:$BZ$84,$J$4:$J$84,"130",$K$4:$K$84,"p5")+SUMIFS($BZ$4:$BZ$84,$J$4:$J$84,"5101",$K$4:$K$84,"p1")+SUMIFS($BZ$4:$BZ$84,$J$4:$J$84,"5101",$K$4:$K$84,"p2")+SUMIFS($BZ$4:$BZ$84,$J$4:$J$84,"5101",$K$4:$K$84,"p3")+SUMIFS($BZ$4:$BZ$84,$J$4:$J$84,"5101",$K$4:$K$84,"p4")+SUMIFS($BZ$4:$BZ$84,$J$4:$J$84,"5101",$K$4:$K$84,"p5")+SUMIFS($BZ$4:$BZ$84,$J$4:$J$84,"5102",$K$4:$K$84,"p1")+SUMIFS($BZ$4:$BZ$84,$J$4:$J$84,"5102",$K$4:$K$84,"p2")+SUMIFS($BZ$4:$BZ$84,$J$4:$J$84,"5102",$K$4:$K$84,"p3")+SUMIFS($BZ$4:$BZ$84,$J$4:$J$84,"5102",$K$4:$K$84,"p4")+SUMIFS($BZ$4:$BZ$84,$J$4:$J$84,"5102",$K$4:$K$84,"p5"))/1000</f>
        <v>7.4097601570736567</v>
      </c>
      <c r="AC102">
        <f>(SUMIFS($BZ$4:$BZ$84,$J$4:$J$84,"110",$K$4:$K$84,"p6")+SUMIFS($BZ$4:$BZ$84,$J$4:$J$84,"110",$K$4:$K$84,"p7")+SUMIFS($BZ$4:$BZ$84,$J$4:$J$84,"110",$K$4:$K$84,"p8")+SUMIFS($BZ$4:$BZ$84,$J$4:$J$84,"110",$K$4:$K$84,"p9")+SUMIFS($BZ$4:$BZ$84,$J$4:$J$84,"110",$K$4:$K$84,"p10")+SUMIFS($BZ$4:$BZ$84,$J$4:$J$84,"120",$K$4:$K$84,"p6")+SUMIFS($BZ$4:$BZ$84,$J$4:$J$84,"120",$K$4:$K$84,"p7")+SUMIFS($BZ$4:$BZ$84,$J$4:$J$84,"120",$K$4:$K$84,"p8")+SUMIFS($BZ$4:$BZ$84,$J$4:$J$84,"120",$K$4:$K$84,"p9")+SUMIFS($BZ$4:$BZ$84,$J$4:$J$84,"120",$K$4:$K$84,"p10")+SUMIFS($BZ$4:$BZ$84,$J$4:$J$84,"130",$K$4:$K$84,"p6")+SUMIFS($BZ$4:$BZ$84,$J$4:$J$84,"130",$K$4:$K$84,"p7")+SUMIFS($BZ$4:$BZ$84,$J$4:$J$84,"130",$K$4:$K$84,"p8")+SUMIFS($BZ$4:$BZ$84,$J$4:$J$84,"130",$K$4:$K$84,"p9")+SUMIFS($BZ$4:$BZ$84,$J$4:$J$84,"130",$K$4:$K$84,"p10")+SUMIFS($BZ$4:$BZ$84,$J$4:$J$84,"5101",$K$4:$K$84,"p6")+SUMIFS($BZ$4:$BZ$84,$J$4:$J$84,"5101",$K$4:$K$84,"p7")+SUMIFS($BZ$4:$BZ$84,$J$4:$J$84,"5101",$K$4:$K$84,"p8")+SUMIFS($BZ$4:$BZ$84,$J$4:$J$84,"5101",$K$4:$K$84,"p9")+SUMIFS($BZ$4:$BZ$84,$J$4:$J$84,"5101",$K$4:$K$84,"p10")+SUMIFS($BZ$4:$BZ$84,$J$4:$J$84,"5102",$K$4:$K$84,"p6")+SUMIFS($BZ$4:$BZ$84,$J$4:$J$84,"5102",$K$4:$K$84,"p7")+SUMIFS($BZ$4:$BZ$84,$J$4:$J$84,"5102",$K$4:$K$84,"p8")+SUMIFS($BZ$4:$BZ$84,$J$4:$J$84,"5102",$K$4:$K$84,"p9")+SUMIFS($BZ$4:$BZ$84,$J$4:$J$84,"5102",$K$4:$K$84,"p10"))/1000</f>
        <v>16.953856569752194</v>
      </c>
      <c r="AD102">
        <f>(SUMIFS($BZ$4:$BZ$84,$J$4:$J$84,"140",$K$4:$K$84,"p1")+SUMIFS($BZ$4:$BZ$84,$J$4:$J$84,"140",$K$4:$K$84,"p2")+SUMIFS($BZ$4:$BZ$84,$J$4:$J$84,"140",$K$4:$K$84,"p3")+SUMIFS($BZ$4:$BZ$84,$J$4:$J$84,"140",$K$4:$K$84,"p4")+SUMIFS($BZ$4:$BZ$84,$J$4:$J$84,"140",$K$4:$K$84,"p5")+SUMIFS($BZ$4:$BZ$84,$J$4:$J$84,"150",$K$4:$K$84,"p1")+SUMIFS($BZ$4:$BZ$84,$J$4:$J$84,"150",$K$4:$K$84,"p2")+SUMIFS($BZ$4:$BZ$84,$J$4:$J$84,"150",$K$4:$K$84,"p3")+SUMIFS($BZ$4:$BZ$84,$J$4:$J$84,"150",$K$4:$K$84,"p4")+SUMIFS($BZ$4:$BZ$84,$J$4:$J$84,"150",$K$4:$K$84,"p5")+SUMIFS($BZ$4:$BZ$84,$J$4:$J$84,"160",$K$4:$K$84,"p1")+SUMIFS($BZ$4:$BZ$84,$J$4:$J$84,"160",$K$4:$K$84,"p2")+SUMIFS($BZ$4:$BZ$84,$J$4:$J$84,"160",$K$4:$K$84,"p3")+SUMIFS($BZ$4:$BZ$84,$J$4:$J$84,"160",$K$4:$K$84,"p4")+SUMIFS($BZ$4:$BZ$84,$J$4:$J$84,"160",$K$4:$K$84,"p5")+SUMIFS($BZ$4:$BZ$84,$J$4:$J$84,"190",$K$4:$K$84,"p1")+SUMIFS($BZ$4:$BZ$84,$J$4:$J$84,"190",$K$4:$K$84,"p2")+SUMIFS($BZ$4:$BZ$84,$J$4:$J$84,"190",$K$4:$K$84,"p3")+SUMIFS($BZ$4:$BZ$84,$J$4:$J$84,"190",$K$4:$K$84,"p4")+SUMIFS($BZ$4:$BZ$84,$J$4:$J$84,"190",$K$4:$K$84,"p5")+SUMIFS($BZ$4:$BZ$84,$J$4:$J$84,"0000",$K$4:$K$84,"p1")+SUMIFS($BZ$4:$BZ$84,$J$4:$J$84,"0000",$K$4:$K$84,"p2")+SUMIFS($BZ$4:$BZ$84,$J$4:$J$84,"0000",$K$4:$K$84,"p3")+SUMIFS($BZ$4:$BZ$84,$J$4:$J$84,"0000",$K$4:$K$84,"p4")+SUMIFS($BZ$4:$BZ$84,$J$4:$J$84,"0000",$K$4:$K$84,"p5"))/1000</f>
        <v>0.30293153383113874</v>
      </c>
      <c r="AE102">
        <f>(SUMIFS($BZ$4:$BZ$84,$J$4:$J$84,"140",$K$4:$K$84,"p6")+SUMIFS($BZ$4:$BZ$84,$J$4:$J$84,"140",$K$4:$K$84,"p7")+SUMIFS($BZ$4:$BZ$84,$J$4:$J$84,"140",$K$4:$K$84,"p8")+SUMIFS($BZ$4:$BZ$84,$J$4:$J$84,"140",$K$4:$K$84,"p9")+SUMIFS($BZ$4:$BZ$84,$J$4:$J$84,"140",$K$4:$K$84,"p10")+SUMIFS($BZ$4:$BZ$84,$J$4:$J$84,"150",$K$4:$K$84,"p6")+SUMIFS($BZ$4:$BZ$84,$J$4:$J$84,"150",$K$4:$K$84,"p7")+SUMIFS($BZ$4:$BZ$84,$J$4:$J$84,"150",$K$4:$K$84,"p8")+SUMIFS($BZ$4:$BZ$84,$J$4:$J$84,"150",$K$4:$K$84,"p9")+SUMIFS($BZ$4:$BZ$84,$J$4:$J$84,"150",$K$4:$K$84,"p10")+SUMIFS($BZ$4:$BZ$84,$J$4:$J$84,"160",$K$4:$K$84,"p6")+SUMIFS($BZ$4:$BZ$84,$J$4:$J$84,"160",$K$4:$K$84,"p7")+SUMIFS($BZ$4:$BZ$84,$J$4:$J$84,"160",$K$4:$K$84,"p8")+SUMIFS($BZ$4:$BZ$84,$J$4:$J$84,"160",$K$4:$K$84,"p9")+SUMIFS($BZ$4:$BZ$84,$J$4:$J$84,"160",$K$4:$K$84,"p10")+SUMIFS($BZ$4:$BZ$84,$J$4:$J$84,"190",$K$4:$K$84,"p6")+SUMIFS($BZ$4:$BZ$84,$J$4:$J$84,"190",$K$4:$K$84,"p7")+SUMIFS($BZ$4:$BZ$84,$J$4:$J$84,"190",$K$4:$K$84,"p8")+SUMIFS($BZ$4:$BZ$84,$J$4:$J$84,"190",$K$4:$K$84,"p9")+SUMIFS($BZ$4:$BZ$84,$J$4:$J$84,"190",$K$4:$K$84,"p10")+SUMIFS($BZ$4:$BZ$84,$J$4:$J$84,"0000",$K$4:$K$84,"p6")+SUMIFS($BZ$4:$BZ$84,$J$4:$J$84,"0000",$K$4:$K$84,"p7")+SUMIFS($BZ$4:$BZ$84,$J$4:$J$84,"0000",$K$4:$K$84,"p8")+SUMIFS($BZ$4:$BZ$84,$J$4:$J$84,"0000",$K$4:$K$84,"p9")+SUMIFS($BZ$4:$BZ$84,$J$4:$J$84,"0000",$K$4:$K$84,"p10"))/1000</f>
        <v>0.14634959106914913</v>
      </c>
      <c r="AF102">
        <f>(SUMIFS($CJ$4:$CJ$84,$J$4:$J$84,"110",$K$4:$K$84,"p1")+SUMIFS($CJ$4:$CJ$84,$J$4:$J$84,"110",$K$4:$K$84,"p2")+SUMIFS($CJ$4:$CJ$84,$J$4:$J$84,"110",$K$4:$K$84,"p3")+SUMIFS($CJ$4:$CJ$84,$J$4:$J$84,"110",$K$4:$K$84,"p4")+SUMIFS($CJ$4:$CJ$84,$J$4:$J$84,"110",$K$4:$K$84,"p5")+SUMIFS($CJ$4:$CJ$84,$J$4:$J$84,"120",$K$4:$K$84,"p1")+SUMIFS($CJ$4:$CJ$84,$J$4:$J$84,"120",$K$4:$K$84,"p2")+SUMIFS($CJ$4:$CJ$84,$J$4:$J$84,"120",$K$4:$K$84,"p3")+SUMIFS($CJ$4:$CJ$84,$J$4:$J$84,"120",$K$4:$K$84,"p4")+SUMIFS($CJ$4:$CJ$84,$J$4:$J$84,"120",$K$4:$K$84,"p5")+SUMIFS($CJ$4:$CJ$84,$J$4:$J$84,"130",$K$4:$K$84,"p1")+SUMIFS($CJ$4:$CJ$84,$J$4:$J$84,"130",$K$4:$K$84,"p2")+SUMIFS($CJ$4:$CJ$84,$J$4:$J$84,"130",$K$4:$K$84,"p3")+SUMIFS($CJ$4:$CJ$84,$J$4:$J$84,"130",$K$4:$K$84,"p4")+SUMIFS($CJ$4:$CJ$84,$J$4:$J$84,"130",$K$4:$K$84,"p5")+SUMIFS($CJ$4:$CJ$84,$J$4:$J$84,"5101",$K$4:$K$84,"p1")+SUMIFS($CJ$4:$CJ$84,$J$4:$J$84,"5101",$K$4:$K$84,"p2")+SUMIFS($CJ$4:$CJ$84,$J$4:$J$84,"5101",$K$4:$K$84,"p3")+SUMIFS($CJ$4:$CJ$84,$J$4:$J$84,"5101",$K$4:$K$84,"p4")+SUMIFS($CJ$4:$CJ$84,$J$4:$J$84,"5101",$K$4:$K$84,"p5")+SUMIFS($CJ$4:$CJ$84,$J$4:$J$84,"5102",$K$4:$K$84,"p1")+SUMIFS($CJ$4:$CJ$84,$J$4:$J$84,"5102",$K$4:$K$84,"p2")+SUMIFS($CJ$4:$CJ$84,$J$4:$J$84,"5102",$K$4:$K$84,"p3")+SUMIFS($CJ$4:$CJ$84,$J$4:$J$84,"5102",$K$4:$K$84,"p4")+SUMIFS($CJ$4:$CJ$84,$J$4:$J$84,"5102",$K$4:$K$84,"p5"))/1000</f>
        <v>7.4097601570736567</v>
      </c>
      <c r="AG102">
        <f>(SUMIFS($CJ$4:$CJ$84,$J$4:$J$84,"110",$K$4:$K$84,"p6")+SUMIFS($CJ$4:$CJ$84,$J$4:$J$84,"110",$K$4:$K$84,"p7")+SUMIFS($CJ$4:$CJ$84,$J$4:$J$84,"110",$K$4:$K$84,"p8")+SUMIFS($CJ$4:$CJ$84,$J$4:$J$84,"110",$K$4:$K$84,"p9")+SUMIFS($CJ$4:$CJ$84,$J$4:$J$84,"110",$K$4:$K$84,"p10")+SUMIFS($CJ$4:$CJ$84,$J$4:$J$84,"120",$K$4:$K$84,"p6")+SUMIFS($CJ$4:$CJ$84,$J$4:$J$84,"120",$K$4:$K$84,"p7")+SUMIFS($CJ$4:$CJ$84,$J$4:$J$84,"120",$K$4:$K$84,"p8")+SUMIFS($CJ$4:$CJ$84,$J$4:$J$84,"120",$K$4:$K$84,"p9")+SUMIFS($CJ$4:$CJ$84,$J$4:$J$84,"120",$K$4:$K$84,"p10")+SUMIFS($CJ$4:$CJ$84,$J$4:$J$84,"130",$K$4:$K$84,"p6")+SUMIFS($CJ$4:$CJ$84,$J$4:$J$84,"130",$K$4:$K$84,"p7")+SUMIFS($CJ$4:$CJ$84,$J$4:$J$84,"130",$K$4:$K$84,"p8")+SUMIFS($CJ$4:$CJ$84,$J$4:$J$84,"130",$K$4:$K$84,"p9")+SUMIFS($CJ$4:$CJ$84,$J$4:$J$84,"130",$K$4:$K$84,"p10")+SUMIFS($CJ$4:$CJ$84,$J$4:$J$84,"5101",$K$4:$K$84,"p6")+SUMIFS($CJ$4:$CJ$84,$J$4:$J$84,"5101",$K$4:$K$84,"p7")+SUMIFS($CJ$4:$CJ$84,$J$4:$J$84,"5101",$K$4:$K$84,"p8")+SUMIFS($CJ$4:$CJ$84,$J$4:$J$84,"5101",$K$4:$K$84,"p9")+SUMIFS($CJ$4:$CJ$84,$J$4:$J$84,"5101",$K$4:$K$84,"p10")+SUMIFS($CJ$4:$CJ$84,$J$4:$J$84,"5102",$K$4:$K$84,"p6")+SUMIFS($CJ$4:$CJ$84,$J$4:$J$84,"5102",$K$4:$K$84,"p7")+SUMIFS($CJ$4:$CJ$84,$J$4:$J$84,"5102",$K$4:$K$84,"p8")+SUMIFS($CJ$4:$CJ$84,$J$4:$J$84,"5102",$K$4:$K$84,"p9")+SUMIFS($CJ$4:$CJ$84,$J$4:$J$84,"5102",$K$4:$K$84,"p10"))/1000</f>
        <v>16.953856569752194</v>
      </c>
      <c r="AH102">
        <f>(SUMIFS($CJ$4:$CJ$84,$J$4:$J$84,"140",$K$4:$K$84,"p1")+SUMIFS($CJ$4:$CJ$84,$J$4:$J$84,"140",$K$4:$K$84,"p2")+SUMIFS($CJ$4:$CJ$84,$J$4:$J$84,"140",$K$4:$K$84,"p3")+SUMIFS($CJ$4:$CJ$84,$J$4:$J$84,"140",$K$4:$K$84,"p4")+SUMIFS($CJ$4:$CJ$84,$J$4:$J$84,"140",$K$4:$K$84,"p5")+SUMIFS($CJ$4:$CJ$84,$J$4:$J$84,"150",$K$4:$K$84,"p1")+SUMIFS($CJ$4:$CJ$84,$J$4:$J$84,"150",$K$4:$K$84,"p2")+SUMIFS($CJ$4:$CJ$84,$J$4:$J$84,"150",$K$4:$K$84,"p3")+SUMIFS($CJ$4:$CJ$84,$J$4:$J$84,"150",$K$4:$K$84,"p4")+SUMIFS($CJ$4:$CJ$84,$J$4:$J$84,"150",$K$4:$K$84,"p5")+SUMIFS($CJ$4:$CJ$84,$J$4:$J$84,"160",$K$4:$K$84,"p1")+SUMIFS($CJ$4:$CJ$84,$J$4:$J$84,"160",$K$4:$K$84,"p2")+SUMIFS($CJ$4:$CJ$84,$J$4:$J$84,"160",$K$4:$K$84,"p3")+SUMIFS($CJ$4:$CJ$84,$J$4:$J$84,"160",$K$4:$K$84,"p4")+SUMIFS($CJ$4:$CJ$84,$J$4:$J$84,"160",$K$4:$K$84,"p5")+SUMIFS($CJ$4:$CJ$84,$J$4:$J$84,"190",$K$4:$K$84,"p1")+SUMIFS($CJ$4:$CJ$84,$J$4:$J$84,"190",$K$4:$K$84,"p2")+SUMIFS($CJ$4:$CJ$84,$J$4:$J$84,"190",$K$4:$K$84,"p3")+SUMIFS($CJ$4:$CJ$84,$J$4:$J$84,"190",$K$4:$K$84,"p4")+SUMIFS($CJ$4:$CJ$84,$J$4:$J$84,"190",$K$4:$K$84,"p5")+SUMIFS($CJ$4:$CJ$84,$J$4:$J$84,"0000",$K$4:$K$84,"p1")+SUMIFS($CJ$4:$CJ$84,$J$4:$J$84,"0000",$K$4:$K$84,"p2")+SUMIFS($CJ$4:$CJ$84,$J$4:$J$84,"0000",$K$4:$K$84,"p3")+SUMIFS($CJ$4:$CJ$84,$J$4:$J$84,"0000",$K$4:$K$84,"p4")+SUMIFS($CJ$4:$CJ$84,$J$4:$J$84,"0000",$K$4:$K$84,"p5"))/1000</f>
        <v>0.30293153383113874</v>
      </c>
      <c r="AI102">
        <f>(SUMIFS($CJ$4:$CJ$84,$J$4:$J$84,"140",$K$4:$K$84,"p6")+SUMIFS($CJ$4:$CJ$84,$J$4:$J$84,"140",$K$4:$K$84,"p7")+SUMIFS($CJ$4:$CJ$84,$J$4:$J$84,"140",$K$4:$K$84,"p8")+SUMIFS($CJ$4:$CJ$84,$J$4:$J$84,"140",$K$4:$K$84,"p9")+SUMIFS($CJ$4:$CJ$84,$J$4:$J$84,"140",$K$4:$K$84,"p10")+SUMIFS($CJ$4:$CJ$84,$J$4:$J$84,"150",$K$4:$K$84,"p6")+SUMIFS($CJ$4:$CJ$84,$J$4:$J$84,"150",$K$4:$K$84,"p7")+SUMIFS($CJ$4:$CJ$84,$J$4:$J$84,"150",$K$4:$K$84,"p8")+SUMIFS($CJ$4:$CJ$84,$J$4:$J$84,"150",$K$4:$K$84,"p9")+SUMIFS($CJ$4:$CJ$84,$J$4:$J$84,"150",$K$4:$K$84,"p10")+SUMIFS($CJ$4:$CJ$84,$J$4:$J$84,"160",$K$4:$K$84,"p6")+SUMIFS($CJ$4:$CJ$84,$J$4:$J$84,"160",$K$4:$K$84,"p7")+SUMIFS($CJ$4:$CJ$84,$J$4:$J$84,"160",$K$4:$K$84,"p8")+SUMIFS($CJ$4:$CJ$84,$J$4:$J$84,"160",$K$4:$K$84,"p9")+SUMIFS($CJ$4:$CJ$84,$J$4:$J$84,"160",$K$4:$K$84,"p10")+SUMIFS($CJ$4:$CJ$84,$J$4:$J$84,"190",$K$4:$K$84,"p6")+SUMIFS($CJ$4:$CJ$84,$J$4:$J$84,"190",$K$4:$K$84,"p7")+SUMIFS($CJ$4:$CJ$84,$J$4:$J$84,"190",$K$4:$K$84,"p8")+SUMIFS($CJ$4:$CJ$84,$J$4:$J$84,"190",$K$4:$K$84,"p9")+SUMIFS($CJ$4:$CJ$84,$J$4:$J$84,"190",$K$4:$K$84,"p10")+SUMIFS($CJ$4:$CJ$84,$J$4:$J$84,"0000",$K$4:$K$84,"p6")+SUMIFS($CJ$4:$CJ$84,$J$4:$J$84,"0000",$K$4:$K$84,"p7")+SUMIFS($CJ$4:$CJ$84,$J$4:$J$84,"0000",$K$4:$K$84,"p8")+SUMIFS($CJ$4:$CJ$84,$J$4:$J$84,"0000",$K$4:$K$84,"p9")+SUMIFS($CJ$4:$CJ$84,$J$4:$J$84,"0000",$K$4:$K$84,"p10"))/1000</f>
        <v>0.14634959106914913</v>
      </c>
      <c r="AJ102">
        <f>(SUMIFS($CT$4:$CT$84,$J$4:$J$84,"110",$K$4:$K$84,"p1")+SUMIFS($CT$4:$CT$84,$J$4:$J$84,"110",$K$4:$K$84,"p2")+SUMIFS($CT$4:$CT$84,$J$4:$J$84,"110",$K$4:$K$84,"p3")+SUMIFS($CT$4:$CT$84,$J$4:$J$84,"110",$K$4:$K$84,"p4")+SUMIFS($CT$4:$CT$84,$J$4:$J$84,"110",$K$4:$K$84,"p5")+SUMIFS($CT$4:$CT$84,$J$4:$J$84,"120",$K$4:$K$84,"p1")+SUMIFS($CT$4:$CT$84,$J$4:$J$84,"120",$K$4:$K$84,"p2")+SUMIFS($CT$4:$CT$84,$J$4:$J$84,"120",$K$4:$K$84,"p3")+SUMIFS($CT$4:$CT$84,$J$4:$J$84,"120",$K$4:$K$84,"p4")+SUMIFS($CT$4:$CT$84,$J$4:$J$84,"120",$K$4:$K$84,"p5")+SUMIFS($CT$4:$CT$84,$J$4:$J$84,"130",$K$4:$K$84,"p1")+SUMIFS($CT$4:$CT$84,$J$4:$J$84,"130",$K$4:$K$84,"p2")+SUMIFS($CT$4:$CT$84,$J$4:$J$84,"130",$K$4:$K$84,"p3")+SUMIFS($CT$4:$CT$84,$J$4:$J$84,"130",$K$4:$K$84,"p4")+SUMIFS($CT$4:$CT$84,$J$4:$J$84,"130",$K$4:$K$84,"p5")+SUMIFS($CT$4:$CT$84,$J$4:$J$84,"5101",$K$4:$K$84,"p1")+SUMIFS($CT$4:$CT$84,$J$4:$J$84,"5101",$K$4:$K$84,"p2")+SUMIFS($CT$4:$CT$84,$J$4:$J$84,"5101",$K$4:$K$84,"p3")+SUMIFS($CT$4:$CT$84,$J$4:$J$84,"5101",$K$4:$K$84,"p4")+SUMIFS($CT$4:$CT$84,$J$4:$J$84,"5101",$K$4:$K$84,"p5")+SUMIFS($CT$4:$CT$84,$J$4:$J$84,"5102",$K$4:$K$84,"p1")+SUMIFS($CT$4:$CT$84,$J$4:$J$84,"5102",$K$4:$K$84,"p2")+SUMIFS($CT$4:$CT$84,$J$4:$J$84,"5102",$K$4:$K$84,"p3")+SUMIFS($CT$4:$CT$84,$J$4:$J$84,"5102",$K$4:$K$84,"p4")+SUMIFS($CT$4:$CT$84,$J$4:$J$84,"5102",$K$4:$K$84,"p5"))/1000</f>
        <v>4.4458560942441947</v>
      </c>
      <c r="AK102">
        <f>(SUMIFS($CT$4:$CT$84,$J$4:$J$84,"110",$K$4:$K$84,"p6")+SUMIFS($CT$4:$CT$84,$J$4:$J$84,"110",$K$4:$K$84,"p7")+SUMIFS($CT$4:$CT$84,$J$4:$J$84,"110",$K$4:$K$84,"p8")+SUMIFS($CT$4:$CT$84,$J$4:$J$84,"110",$K$4:$K$84,"p9")+SUMIFS($CT$4:$CT$84,$J$4:$J$84,"110",$K$4:$K$84,"p10")+SUMIFS($CT$4:$CT$84,$J$4:$J$84,"120",$K$4:$K$84,"p6")+SUMIFS($CT$4:$CT$84,$J$4:$J$84,"120",$K$4:$K$84,"p7")+SUMIFS($CT$4:$CT$84,$J$4:$J$84,"120",$K$4:$K$84,"p8")+SUMIFS($CT$4:$CT$84,$J$4:$J$84,"120",$K$4:$K$84,"p9")+SUMIFS($CT$4:$CT$84,$J$4:$J$84,"120",$K$4:$K$84,"p10")+SUMIFS($CT$4:$CT$84,$J$4:$J$84,"130",$K$4:$K$84,"p6")+SUMIFS($CT$4:$CT$84,$J$4:$J$84,"130",$K$4:$K$84,"p7")+SUMIFS($CT$4:$CT$84,$J$4:$J$84,"130",$K$4:$K$84,"p8")+SUMIFS($CT$4:$CT$84,$J$4:$J$84,"130",$K$4:$K$84,"p9")+SUMIFS($CT$4:$CT$84,$J$4:$J$84,"130",$K$4:$K$84,"p10")+SUMIFS($CT$4:$CT$84,$J$4:$J$84,"5101",$K$4:$K$84,"p6")+SUMIFS($CT$4:$CT$84,$J$4:$J$84,"5101",$K$4:$K$84,"p7")+SUMIFS($CT$4:$CT$84,$J$4:$J$84,"5101",$K$4:$K$84,"p8")+SUMIFS($CT$4:$CT$84,$J$4:$J$84,"5101",$K$4:$K$84,"p9")+SUMIFS($CT$4:$CT$84,$J$4:$J$84,"5101",$K$4:$K$84,"p10")+SUMIFS($CT$4:$CT$84,$J$4:$J$84,"5102",$K$4:$K$84,"p6")+SUMIFS($CT$4:$CT$84,$J$4:$J$84,"5102",$K$4:$K$84,"p7")+SUMIFS($CT$4:$CT$84,$J$4:$J$84,"5102",$K$4:$K$84,"p8")+SUMIFS($CT$4:$CT$84,$J$4:$J$84,"5102",$K$4:$K$84,"p9")+SUMIFS($CT$4:$CT$84,$J$4:$J$84,"5102",$K$4:$K$84,"p10"))/1000</f>
        <v>10.172313941851318</v>
      </c>
      <c r="AL102">
        <f>(SUMIFS($CT$4:$CT$84,$J$4:$J$84,"140",$K$4:$K$84,"p1")+SUMIFS($CT$4:$CT$84,$J$4:$J$84,"140",$K$4:$K$84,"p2")+SUMIFS($CT$4:$CT$84,$J$4:$J$84,"140",$K$4:$K$84,"p3")+SUMIFS($CT$4:$CT$84,$J$4:$J$84,"140",$K$4:$K$84,"p4")+SUMIFS($CT$4:$CT$84,$J$4:$J$84,"140",$K$4:$K$84,"p5")+SUMIFS($CT$4:$CT$84,$J$4:$J$84,"150",$K$4:$K$84,"p1")+SUMIFS($CT$4:$CT$84,$J$4:$J$84,"150",$K$4:$K$84,"p2")+SUMIFS($CT$4:$CT$84,$J$4:$J$84,"150",$K$4:$K$84,"p3")+SUMIFS($CT$4:$CT$84,$J$4:$J$84,"150",$K$4:$K$84,"p4")+SUMIFS($CT$4:$CT$84,$J$4:$J$84,"150",$K$4:$K$84,"p5")+SUMIFS($CT$4:$CT$84,$J$4:$J$84,"160",$K$4:$K$84,"p1")+SUMIFS($CT$4:$CT$84,$J$4:$J$84,"160",$K$4:$K$84,"p2")+SUMIFS($CT$4:$CT$84,$J$4:$J$84,"160",$K$4:$K$84,"p3")+SUMIFS($CT$4:$CT$84,$J$4:$J$84,"160",$K$4:$K$84,"p4")+SUMIFS($CT$4:$CT$84,$J$4:$J$84,"160",$K$4:$K$84,"p5")+SUMIFS($CT$4:$CT$84,$J$4:$J$84,"190",$K$4:$K$84,"p1")+SUMIFS($CT$4:$CT$84,$J$4:$J$84,"190",$K$4:$K$84,"p2")+SUMIFS($CT$4:$CT$84,$J$4:$J$84,"190",$K$4:$K$84,"p3")+SUMIFS($CT$4:$CT$84,$J$4:$J$84,"190",$K$4:$K$84,"p4")+SUMIFS($CT$4:$CT$84,$J$4:$J$84,"190",$K$4:$K$84,"p5")+SUMIFS($CT$4:$CT$84,$J$4:$J$84,"0000",$K$4:$K$84,"p1")+SUMIFS($CT$4:$CT$84,$J$4:$J$84,"0000",$K$4:$K$84,"p2")+SUMIFS($CT$4:$CT$84,$J$4:$J$84,"0000",$K$4:$K$84,"p3")+SUMIFS($CT$4:$CT$84,$J$4:$J$84,"0000",$K$4:$K$84,"p4")+SUMIFS($CT$4:$CT$84,$J$4:$J$84,"0000",$K$4:$K$84,"p5"))/1000</f>
        <v>0.18175892029868324</v>
      </c>
      <c r="AM102">
        <f>(SUMIFS($CT$4:$CT$84,$J$4:$J$84,"140",$K$4:$K$84,"p6")+SUMIFS($CT$4:$CT$84,$J$4:$J$84,"140",$K$4:$K$84,"p7")+SUMIFS($CT$4:$CT$84,$J$4:$J$84,"140",$K$4:$K$84,"p8")+SUMIFS($CT$4:$CT$84,$J$4:$J$84,"140",$K$4:$K$84,"p9")+SUMIFS($CT$4:$CT$84,$J$4:$J$84,"140",$K$4:$K$84,"p10")+SUMIFS($CT$4:$CT$84,$J$4:$J$84,"150",$K$4:$K$84,"p6")+SUMIFS($CT$4:$CT$84,$J$4:$J$84,"150",$K$4:$K$84,"p7")+SUMIFS($CT$4:$CT$84,$J$4:$J$84,"150",$K$4:$K$84,"p8")+SUMIFS($CT$4:$CT$84,$J$4:$J$84,"150",$K$4:$K$84,"p9")+SUMIFS($CT$4:$CT$84,$J$4:$J$84,"150",$K$4:$K$84,"p10")+SUMIFS($CT$4:$CT$84,$J$4:$J$84,"160",$K$4:$K$84,"p6")+SUMIFS($CT$4:$CT$84,$J$4:$J$84,"160",$K$4:$K$84,"p7")+SUMIFS($CT$4:$CT$84,$J$4:$J$84,"160",$K$4:$K$84,"p8")+SUMIFS($CT$4:$CT$84,$J$4:$J$84,"160",$K$4:$K$84,"p9")+SUMIFS($CT$4:$CT$84,$J$4:$J$84,"160",$K$4:$K$84,"p10")+SUMIFS($CT$4:$CT$84,$J$4:$J$84,"190",$K$4:$K$84,"p6")+SUMIFS($CT$4:$CT$84,$J$4:$J$84,"190",$K$4:$K$84,"p7")+SUMIFS($CT$4:$CT$84,$J$4:$J$84,"190",$K$4:$K$84,"p8")+SUMIFS($CT$4:$CT$84,$J$4:$J$84,"190",$K$4:$K$84,"p9")+SUMIFS($CT$4:$CT$84,$J$4:$J$84,"190",$K$4:$K$84,"p10")+SUMIFS($CT$4:$CT$84,$J$4:$J$84,"0000",$K$4:$K$84,"p6")+SUMIFS($CT$4:$CT$84,$J$4:$J$84,"0000",$K$4:$K$84,"p7")+SUMIFS($CT$4:$CT$84,$J$4:$J$84,"0000",$K$4:$K$84,"p8")+SUMIFS($CT$4:$CT$84,$J$4:$J$84,"0000",$K$4:$K$84,"p9")+SUMIFS($CT$4:$CT$84,$J$4:$J$84,"0000",$K$4:$K$84,"p10"))/1000</f>
        <v>8.780975464148949E-2</v>
      </c>
      <c r="AN102">
        <f>(SUMIFS($DD$4:$DD$84,$J$4:$J$84,"110",$K$4:$K$84,"p1")+SUMIFS($DD$4:$DD$84,$J$4:$J$84,"110",$K$4:$K$84,"p2")+SUMIFS($DD$4:$DD$84,$J$4:$J$84,"110",$K$4:$K$84,"p3")+SUMIFS($DD$4:$DD$84,$J$4:$J$84,"110",$K$4:$K$84,"p4")+SUMIFS($DD$4:$DD$84,$J$4:$J$84,"110",$K$4:$K$84,"p5")+SUMIFS($DD$4:$DD$84,$J$4:$J$84,"120",$K$4:$K$84,"p1")+SUMIFS($DD$4:$DD$84,$J$4:$J$84,"120",$K$4:$K$84,"p2")+SUMIFS($DD$4:$DD$84,$J$4:$J$84,"120",$K$4:$K$84,"p3")+SUMIFS($DD$4:$DD$84,$J$4:$J$84,"120",$K$4:$K$84,"p4")+SUMIFS($DD$4:$DD$84,$J$4:$J$84,"120",$K$4:$K$84,"p5")+SUMIFS($DD$4:$DD$84,$J$4:$J$84,"130",$K$4:$K$84,"p1")+SUMIFS($DD$4:$DD$84,$J$4:$J$84,"130",$K$4:$K$84,"p2")+SUMIFS($DD$4:$DD$84,$J$4:$J$84,"130",$K$4:$K$84,"p3")+SUMIFS($DD$4:$DD$84,$J$4:$J$84,"130",$K$4:$K$84,"p4")+SUMIFS($DD$4:$DD$84,$J$4:$J$84,"130",$K$4:$K$84,"p5")+SUMIFS($DD$4:$DD$84,$J$4:$J$84,"5101",$K$4:$K$84,"p1")+SUMIFS($DD$4:$DD$84,$J$4:$J$84,"5101",$K$4:$K$84,"p2")+SUMIFS($DD$4:$DD$84,$J$4:$J$84,"5101",$K$4:$K$84,"p3")+SUMIFS($DD$4:$DD$84,$J$4:$J$84,"5101",$K$4:$K$84,"p4")+SUMIFS($DD$4:$DD$84,$J$4:$J$84,"5101",$K$4:$K$84,"p5")+SUMIFS($DD$4:$DD$84,$J$4:$J$84,"5102",$K$4:$K$84,"p1")+SUMIFS($DD$4:$DD$84,$J$4:$J$84,"5102",$K$4:$K$84,"p2")+SUMIFS($DD$4:$DD$84,$J$4:$J$84,"5102",$K$4:$K$84,"p3")+SUMIFS($DD$4:$DD$84,$J$4:$J$84,"5102",$K$4:$K$84,"p4")+SUMIFS($DD$4:$DD$84,$J$4:$J$84,"5102",$K$4:$K$84,"p5"))/1000</f>
        <v>4.4458560942441947</v>
      </c>
      <c r="AO102">
        <f>(SUMIFS($DD$4:$DD$84,$J$4:$J$84,"110",$K$4:$K$84,"p6")+SUMIFS($DD$4:$DD$84,$J$4:$J$84,"110",$K$4:$K$84,"p7")+SUMIFS($DD$4:$DD$84,$J$4:$J$84,"110",$K$4:$K$84,"p8")+SUMIFS($DD$4:$DD$84,$J$4:$J$84,"110",$K$4:$K$84,"p9")+SUMIFS($DD$4:$DD$84,$J$4:$J$84,"110",$K$4:$K$84,"p10")+SUMIFS($DD$4:$DD$84,$J$4:$J$84,"120",$K$4:$K$84,"p6")+SUMIFS($DD$4:$DD$84,$J$4:$J$84,"120",$K$4:$K$84,"p7")+SUMIFS($DD$4:$DD$84,$J$4:$J$84,"120",$K$4:$K$84,"p8")+SUMIFS($DD$4:$DD$84,$J$4:$J$84,"120",$K$4:$K$84,"p9")+SUMIFS($DD$4:$DD$84,$J$4:$J$84,"120",$K$4:$K$84,"p10")+SUMIFS($DD$4:$DD$84,$J$4:$J$84,"130",$K$4:$K$84,"p6")+SUMIFS($DD$4:$DD$84,$J$4:$J$84,"130",$K$4:$K$84,"p7")+SUMIFS($DD$4:$DD$84,$J$4:$J$84,"130",$K$4:$K$84,"p8")+SUMIFS($DD$4:$DD$84,$J$4:$J$84,"130",$K$4:$K$84,"p9")+SUMIFS($DD$4:$DD$84,$J$4:$J$84,"130",$K$4:$K$84,"p10")+SUMIFS($DD$4:$DD$84,$J$4:$J$84,"5101",$K$4:$K$84,"p6")+SUMIFS($DD$4:$DD$84,$J$4:$J$84,"5101",$K$4:$K$84,"p7")+SUMIFS($DD$4:$DD$84,$J$4:$J$84,"5101",$K$4:$K$84,"p8")+SUMIFS($DD$4:$DD$84,$J$4:$J$84,"5101",$K$4:$K$84,"p9")+SUMIFS($DD$4:$DD$84,$J$4:$J$84,"5101",$K$4:$K$84,"p10")+SUMIFS($DD$4:$DD$84,$J$4:$J$84,"5102",$K$4:$K$84,"p6")+SUMIFS($DD$4:$DD$84,$J$4:$J$84,"5102",$K$4:$K$84,"p7")+SUMIFS($DD$4:$DD$84,$J$4:$J$84,"5102",$K$4:$K$84,"p8")+SUMIFS($DD$4:$DD$84,$J$4:$J$84,"5102",$K$4:$K$84,"p9")+SUMIFS($DD$4:$DD$84,$J$4:$J$84,"5102",$K$4:$K$84,"p10"))/1000</f>
        <v>10.172313941851318</v>
      </c>
      <c r="AP102">
        <f>(SUMIFS($DD$4:$DD$84,$J$4:$J$84,"140",$K$4:$K$84,"p1")+SUMIFS($DD$4:$DD$84,$J$4:$J$84,"140",$K$4:$K$84,"p2")+SUMIFS($DD$4:$DD$84,$J$4:$J$84,"140",$K$4:$K$84,"p3")+SUMIFS($DD$4:$DD$84,$J$4:$J$84,"140",$K$4:$K$84,"p4")+SUMIFS($DD$4:$DD$84,$J$4:$J$84,"140",$K$4:$K$84,"p5")+SUMIFS($DD$4:$DD$84,$J$4:$J$84,"150",$K$4:$K$84,"p1")+SUMIFS($DD$4:$DD$84,$J$4:$J$84,"150",$K$4:$K$84,"p2")+SUMIFS($DD$4:$DD$84,$J$4:$J$84,"150",$K$4:$K$84,"p3")+SUMIFS($DD$4:$DD$84,$J$4:$J$84,"150",$K$4:$K$84,"p4")+SUMIFS($DD$4:$DD$84,$J$4:$J$84,"150",$K$4:$K$84,"p5")+SUMIFS($DD$4:$DD$84,$J$4:$J$84,"160",$K$4:$K$84,"p1")+SUMIFS($DD$4:$DD$84,$J$4:$J$84,"160",$K$4:$K$84,"p2")+SUMIFS($DD$4:$DD$84,$J$4:$J$84,"160",$K$4:$K$84,"p3")+SUMIFS($DD$4:$DD$84,$J$4:$J$84,"160",$K$4:$K$84,"p4")+SUMIFS($DD$4:$DD$84,$J$4:$J$84,"160",$K$4:$K$84,"p5")+SUMIFS($DD$4:$DD$84,$J$4:$J$84,"190",$K$4:$K$84,"p1")+SUMIFS($DD$4:$DD$84,$J$4:$J$84,"190",$K$4:$K$84,"p2")+SUMIFS($DD$4:$DD$84,$J$4:$J$84,"190",$K$4:$K$84,"p3")+SUMIFS($DD$4:$DD$84,$J$4:$J$84,"190",$K$4:$K$84,"p4")+SUMIFS($DD$4:$DD$84,$J$4:$J$84,"190",$K$4:$K$84,"p5")+SUMIFS($DD$4:$DD$84,$J$4:$J$84,"0000",$K$4:$K$84,"p1")+SUMIFS($DD$4:$DD$84,$J$4:$J$84,"0000",$K$4:$K$84,"p2")+SUMIFS($DD$4:$DD$84,$J$4:$J$84,"0000",$K$4:$K$84,"p3")+SUMIFS($DD$4:$DD$84,$J$4:$J$84,"0000",$K$4:$K$84,"p4")+SUMIFS($DD$4:$DD$84,$J$4:$J$84,"0000",$K$4:$K$84,"p5"))/1000</f>
        <v>0.18175892029868324</v>
      </c>
      <c r="AQ102">
        <f>(SUMIFS($DD$4:$DD$84,$J$4:$J$84,"140",$K$4:$K$84,"p6")+SUMIFS($DD$4:$DD$84,$J$4:$J$84,"140",$K$4:$K$84,"p7")+SUMIFS($DD$4:$DD$84,$J$4:$J$84,"140",$K$4:$K$84,"p8")+SUMIFS($DD$4:$DD$84,$J$4:$J$84,"140",$K$4:$K$84,"p9")+SUMIFS($DD$4:$DD$84,$J$4:$J$84,"140",$K$4:$K$84,"p10")+SUMIFS($DD$4:$DD$84,$J$4:$J$84,"150",$K$4:$K$84,"p6")+SUMIFS($DD$4:$DD$84,$J$4:$J$84,"150",$K$4:$K$84,"p7")+SUMIFS($DD$4:$DD$84,$J$4:$J$84,"150",$K$4:$K$84,"p8")+SUMIFS($DD$4:$DD$84,$J$4:$J$84,"150",$K$4:$K$84,"p9")+SUMIFS($DD$4:$DD$84,$J$4:$J$84,"150",$K$4:$K$84,"p10")+SUMIFS($DD$4:$DD$84,$J$4:$J$84,"160",$K$4:$K$84,"p6")+SUMIFS($DD$4:$DD$84,$J$4:$J$84,"160",$K$4:$K$84,"p7")+SUMIFS($DD$4:$DD$84,$J$4:$J$84,"160",$K$4:$K$84,"p8")+SUMIFS($DD$4:$DD$84,$J$4:$J$84,"160",$K$4:$K$84,"p9")+SUMIFS($DD$4:$DD$84,$J$4:$J$84,"160",$K$4:$K$84,"p10")+SUMIFS($DD$4:$DD$84,$J$4:$J$84,"190",$K$4:$K$84,"p6")+SUMIFS($DD$4:$DD$84,$J$4:$J$84,"190",$K$4:$K$84,"p7")+SUMIFS($DD$4:$DD$84,$J$4:$J$84,"190",$K$4:$K$84,"p8")+SUMIFS($DD$4:$DD$84,$J$4:$J$84,"190",$K$4:$K$84,"p9")+SUMIFS($DD$4:$DD$84,$J$4:$J$84,"190",$K$4:$K$84,"p10")+SUMIFS($DD$4:$DD$84,$J$4:$J$84,"0000",$K$4:$K$84,"p6")+SUMIFS($DD$4:$DD$84,$J$4:$J$84,"0000",$K$4:$K$84,"p7")+SUMIFS($DD$4:$DD$84,$J$4:$J$84,"0000",$K$4:$K$84,"p8")+SUMIFS($DD$4:$DD$84,$J$4:$J$84,"0000",$K$4:$K$84,"p9")+SUMIFS($DD$4:$DD$84,$J$4:$J$84,"0000",$K$4:$K$84,"p10"))/1000</f>
        <v>8.780975464148949E-2</v>
      </c>
      <c r="AR102">
        <f>(SUMIFS($DN$4:$DN$84,$J$4:$J$84,"110",$K$4:$K$84,"p1")+SUMIFS($DN$4:$DN$84,$J$4:$J$84,"110",$K$4:$K$84,"p2")+SUMIFS($DN$4:$DN$84,$J$4:$J$84,"110",$K$4:$K$84,"p3")+SUMIFS($DN$4:$DN$84,$J$4:$J$84,"110",$K$4:$K$84,"p4")+SUMIFS($DN$4:$DN$84,$J$4:$J$84,"110",$K$4:$K$84,"p5")+SUMIFS($DN$4:$DN$84,$J$4:$J$84,"120",$K$4:$K$84,"p1")+SUMIFS($DN$4:$DN$84,$J$4:$J$84,"120",$K$4:$K$84,"p2")+SUMIFS($DN$4:$DN$84,$J$4:$J$84,"120",$K$4:$K$84,"p3")+SUMIFS($DN$4:$DN$84,$J$4:$J$84,"120",$K$4:$K$84,"p4")+SUMIFS($DN$4:$DN$84,$J$4:$J$84,"120",$K$4:$K$84,"p5")+SUMIFS($DN$4:$DN$84,$J$4:$J$84,"130",$K$4:$K$84,"p1")+SUMIFS($DN$4:$DN$84,$J$4:$J$84,"130",$K$4:$K$84,"p2")+SUMIFS($DN$4:$DN$84,$J$4:$J$84,"130",$K$4:$K$84,"p3")+SUMIFS($DN$4:$DN$84,$J$4:$J$84,"130",$K$4:$K$84,"p4")+SUMIFS($DN$4:$DN$84,$J$4:$J$84,"130",$K$4:$K$84,"p5")+SUMIFS($DN$4:$DN$84,$J$4:$J$84,"5101",$K$4:$K$84,"p1")+SUMIFS($DN$4:$DN$84,$J$4:$J$84,"5101",$K$4:$K$84,"p2")+SUMIFS($DN$4:$DN$84,$J$4:$J$84,"5101",$K$4:$K$84,"p3")+SUMIFS($DN$4:$DN$84,$J$4:$J$84,"5101",$K$4:$K$84,"p4")+SUMIFS($DN$4:$DN$84,$J$4:$J$84,"5101",$K$4:$K$84,"p5")+SUMIFS($DN$4:$DN$84,$J$4:$J$84,"5102",$K$4:$K$84,"p1")+SUMIFS($DN$4:$DN$84,$J$4:$J$84,"5102",$K$4:$K$84,"p2")+SUMIFS($DN$4:$DN$84,$J$4:$J$84,"5102",$K$4:$K$84,"p3")+SUMIFS($DN$4:$DN$84,$J$4:$J$84,"5102",$K$4:$K$84,"p4")+SUMIFS($DN$4:$DN$84,$J$4:$J$84,"5102",$K$4:$K$84,"p5"))/1000</f>
        <v>4.4458560942441947</v>
      </c>
      <c r="AS102">
        <f>(SUMIFS($DN$4:$DN$84,$J$4:$J$84,"110",$K$4:$K$84,"p6")+SUMIFS($DN$4:$DN$84,$J$4:$J$84,"110",$K$4:$K$84,"p7")+SUMIFS($DN$4:$DN$84,$J$4:$J$84,"110",$K$4:$K$84,"p8")+SUMIFS($DN$4:$DN$84,$J$4:$J$84,"110",$K$4:$K$84,"p9")+SUMIFS($DN$4:$DN$84,$J$4:$J$84,"110",$K$4:$K$84,"p10")+SUMIFS($DN$4:$DN$84,$J$4:$J$84,"120",$K$4:$K$84,"p6")+SUMIFS($DN$4:$DN$84,$J$4:$J$84,"120",$K$4:$K$84,"p7")+SUMIFS($DN$4:$DN$84,$J$4:$J$84,"120",$K$4:$K$84,"p8")+SUMIFS($DN$4:$DN$84,$J$4:$J$84,"120",$K$4:$K$84,"p9")+SUMIFS($DN$4:$DN$84,$J$4:$J$84,"120",$K$4:$K$84,"p10")+SUMIFS($DN$4:$DN$84,$J$4:$J$84,"130",$K$4:$K$84,"p6")+SUMIFS($DN$4:$DN$84,$J$4:$J$84,"130",$K$4:$K$84,"p7")+SUMIFS($DN$4:$DN$84,$J$4:$J$84,"130",$K$4:$K$84,"p8")+SUMIFS($DN$4:$DN$84,$J$4:$J$84,"130",$K$4:$K$84,"p9")+SUMIFS($DN$4:$DN$84,$J$4:$J$84,"130",$K$4:$K$84,"p10")+SUMIFS($DN$4:$DN$84,$J$4:$J$84,"5101",$K$4:$K$84,"p6")+SUMIFS($DN$4:$DN$84,$J$4:$J$84,"5101",$K$4:$K$84,"p7")+SUMIFS($DN$4:$DN$84,$J$4:$J$84,"5101",$K$4:$K$84,"p8")+SUMIFS($DN$4:$DN$84,$J$4:$J$84,"5101",$K$4:$K$84,"p9")+SUMIFS($DN$4:$DN$84,$J$4:$J$84,"5101",$K$4:$K$84,"p10")+SUMIFS($DN$4:$DN$84,$J$4:$J$84,"5102",$K$4:$K$84,"p6")+SUMIFS($DN$4:$DN$84,$J$4:$J$84,"5102",$K$4:$K$84,"p7")+SUMIFS($DN$4:$DN$84,$J$4:$J$84,"5102",$K$4:$K$84,"p8")+SUMIFS($DN$4:$DN$84,$J$4:$J$84,"5102",$K$4:$K$84,"p9")+SUMIFS($DN$4:$DN$84,$J$4:$J$84,"5102",$K$4:$K$84,"p10"))/1000</f>
        <v>10.172313941851318</v>
      </c>
      <c r="AT102">
        <f>(SUMIFS($DN$4:$DN$84,$J$4:$J$84,"140",$K$4:$K$84,"p1")+SUMIFS($DN$4:$DN$84,$J$4:$J$84,"140",$K$4:$K$84,"p2")+SUMIFS($DN$4:$DN$84,$J$4:$J$84,"140",$K$4:$K$84,"p3")+SUMIFS($DN$4:$DN$84,$J$4:$J$84,"140",$K$4:$K$84,"p4")+SUMIFS($DN$4:$DN$84,$J$4:$J$84,"140",$K$4:$K$84,"p5")+SUMIFS($DN$4:$DN$84,$J$4:$J$84,"150",$K$4:$K$84,"p1")+SUMIFS($DN$4:$DN$84,$J$4:$J$84,"150",$K$4:$K$84,"p2")+SUMIFS($DN$4:$DN$84,$J$4:$J$84,"150",$K$4:$K$84,"p3")+SUMIFS($DN$4:$DN$84,$J$4:$J$84,"150",$K$4:$K$84,"p4")+SUMIFS($DN$4:$DN$84,$J$4:$J$84,"150",$K$4:$K$84,"p5")+SUMIFS($DN$4:$DN$84,$J$4:$J$84,"160",$K$4:$K$84,"p1")+SUMIFS($DN$4:$DN$84,$J$4:$J$84,"160",$K$4:$K$84,"p2")+SUMIFS($DN$4:$DN$84,$J$4:$J$84,"160",$K$4:$K$84,"p3")+SUMIFS($DN$4:$DN$84,$J$4:$J$84,"160",$K$4:$K$84,"p4")+SUMIFS($DN$4:$DN$84,$J$4:$J$84,"160",$K$4:$K$84,"p5")+SUMIFS($DN$4:$DN$84,$J$4:$J$84,"190",$K$4:$K$84,"p1")+SUMIFS($DN$4:$DN$84,$J$4:$J$84,"190",$K$4:$K$84,"p2")+SUMIFS($DN$4:$DN$84,$J$4:$J$84,"190",$K$4:$K$84,"p3")+SUMIFS($DN$4:$DN$84,$J$4:$J$84,"190",$K$4:$K$84,"p4")+SUMIFS($DN$4:$DN$84,$J$4:$J$84,"190",$K$4:$K$84,"p5")+SUMIFS($DN$4:$DN$84,$J$4:$J$84,"0000",$K$4:$K$84,"p1")+SUMIFS($DN$4:$DN$84,$J$4:$J$84,"0000",$K$4:$K$84,"p2")+SUMIFS($DN$4:$DN$84,$J$4:$J$84,"0000",$K$4:$K$84,"p3")+SUMIFS($DN$4:$DN$84,$J$4:$J$84,"0000",$K$4:$K$84,"p4")+SUMIFS($DN$4:$DN$84,$J$4:$J$84,"0000",$K$4:$K$84,"p5"))/1000</f>
        <v>0.18175892029868324</v>
      </c>
      <c r="AU102">
        <f>(SUMIFS($DN$4:$DN$84,$J$4:$J$84,"140",$K$4:$K$84,"p6")+SUMIFS($DN$4:$DN$84,$J$4:$J$84,"140",$K$4:$K$84,"p7")+SUMIFS($DN$4:$DN$84,$J$4:$J$84,"140",$K$4:$K$84,"p8")+SUMIFS($DN$4:$DN$84,$J$4:$J$84,"140",$K$4:$K$84,"p9")+SUMIFS($DN$4:$DN$84,$J$4:$J$84,"140",$K$4:$K$84,"p10")+SUMIFS($DN$4:$DN$84,$J$4:$J$84,"150",$K$4:$K$84,"p6")+SUMIFS($DN$4:$DN$84,$J$4:$J$84,"150",$K$4:$K$84,"p7")+SUMIFS($DN$4:$DN$84,$J$4:$J$84,"150",$K$4:$K$84,"p8")+SUMIFS($DN$4:$DN$84,$J$4:$J$84,"150",$K$4:$K$84,"p9")+SUMIFS($DN$4:$DN$84,$J$4:$J$84,"150",$K$4:$K$84,"p10")+SUMIFS($DN$4:$DN$84,$J$4:$J$84,"160",$K$4:$K$84,"p6")+SUMIFS($DN$4:$DN$84,$J$4:$J$84,"160",$K$4:$K$84,"p7")+SUMIFS($DN$4:$DN$84,$J$4:$J$84,"160",$K$4:$K$84,"p8")+SUMIFS($DN$4:$DN$84,$J$4:$J$84,"160",$K$4:$K$84,"p9")+SUMIFS($DN$4:$DN$84,$J$4:$J$84,"160",$K$4:$K$84,"p10")+SUMIFS($DN$4:$DN$84,$J$4:$J$84,"190",$K$4:$K$84,"p6")+SUMIFS($DN$4:$DN$84,$J$4:$J$84,"190",$K$4:$K$84,"p7")+SUMIFS($DN$4:$DN$84,$J$4:$J$84,"190",$K$4:$K$84,"p8")+SUMIFS($DN$4:$DN$84,$J$4:$J$84,"190",$K$4:$K$84,"p9")+SUMIFS($DN$4:$DN$84,$J$4:$J$84,"190",$K$4:$K$84,"p10")+SUMIFS($DN$4:$DN$84,$J$4:$J$84,"0000",$K$4:$K$84,"p6")+SUMIFS($DN$4:$DN$84,$J$4:$J$84,"0000",$K$4:$K$84,"p7")+SUMIFS($DN$4:$DN$84,$J$4:$J$84,"0000",$K$4:$K$84,"p8")+SUMIFS($DN$4:$DN$84,$J$4:$J$84,"0000",$K$4:$K$84,"p9")+SUMIFS($DN$4:$DN$84,$J$4:$J$84,"0000",$K$4:$K$84,"p10"))/1000</f>
        <v>8.780975464148949E-2</v>
      </c>
    </row>
    <row r="103" spans="1:47" ht="15.75" thickTop="1" x14ac:dyDescent="0.25">
      <c r="A103">
        <v>102</v>
      </c>
      <c r="B103" t="s">
        <v>7</v>
      </c>
      <c r="C103" t="s">
        <v>12</v>
      </c>
      <c r="D103">
        <v>130</v>
      </c>
      <c r="E103" t="s">
        <v>28</v>
      </c>
      <c r="F103">
        <v>11</v>
      </c>
      <c r="G103">
        <v>2037</v>
      </c>
    </row>
    <row r="104" spans="1:47" x14ac:dyDescent="0.25">
      <c r="A104">
        <v>103</v>
      </c>
      <c r="B104" t="s">
        <v>7</v>
      </c>
      <c r="C104" t="s">
        <v>12</v>
      </c>
      <c r="D104">
        <v>130</v>
      </c>
      <c r="E104" t="s">
        <v>29</v>
      </c>
      <c r="F104">
        <v>41</v>
      </c>
      <c r="G104">
        <v>9675</v>
      </c>
    </row>
    <row r="105" spans="1:47" x14ac:dyDescent="0.25">
      <c r="A105">
        <v>104</v>
      </c>
      <c r="B105" t="s">
        <v>7</v>
      </c>
      <c r="C105" t="s">
        <v>12</v>
      </c>
      <c r="D105">
        <v>130</v>
      </c>
      <c r="E105" t="s">
        <v>345</v>
      </c>
      <c r="F105">
        <v>88</v>
      </c>
      <c r="G105">
        <v>13383</v>
      </c>
    </row>
    <row r="106" spans="1:47" x14ac:dyDescent="0.25">
      <c r="A106">
        <v>105</v>
      </c>
      <c r="B106" t="s">
        <v>7</v>
      </c>
      <c r="C106" t="s">
        <v>12</v>
      </c>
      <c r="D106">
        <v>130</v>
      </c>
      <c r="E106" t="s">
        <v>344</v>
      </c>
      <c r="F106">
        <v>82</v>
      </c>
      <c r="G106">
        <v>18724</v>
      </c>
    </row>
    <row r="107" spans="1:47" x14ac:dyDescent="0.25">
      <c r="A107">
        <v>106</v>
      </c>
      <c r="B107" t="s">
        <v>7</v>
      </c>
      <c r="C107" t="s">
        <v>12</v>
      </c>
      <c r="D107">
        <v>130</v>
      </c>
      <c r="E107" t="s">
        <v>285</v>
      </c>
      <c r="F107">
        <v>2</v>
      </c>
      <c r="G107">
        <v>679</v>
      </c>
    </row>
    <row r="108" spans="1:47" x14ac:dyDescent="0.25">
      <c r="A108">
        <v>107</v>
      </c>
      <c r="B108" t="s">
        <v>7</v>
      </c>
      <c r="C108" t="s">
        <v>12</v>
      </c>
      <c r="D108">
        <v>140</v>
      </c>
      <c r="E108" t="s">
        <v>53</v>
      </c>
      <c r="F108">
        <v>17</v>
      </c>
      <c r="G108">
        <v>6354</v>
      </c>
    </row>
    <row r="109" spans="1:47" x14ac:dyDescent="0.25">
      <c r="A109">
        <v>108</v>
      </c>
      <c r="B109" t="s">
        <v>7</v>
      </c>
      <c r="C109" t="s">
        <v>12</v>
      </c>
      <c r="D109">
        <v>140</v>
      </c>
      <c r="E109" t="s">
        <v>24</v>
      </c>
      <c r="F109">
        <v>3</v>
      </c>
      <c r="G109">
        <v>1424</v>
      </c>
    </row>
    <row r="110" spans="1:47" x14ac:dyDescent="0.25">
      <c r="A110">
        <v>109</v>
      </c>
      <c r="B110" t="s">
        <v>7</v>
      </c>
      <c r="C110" t="s">
        <v>12</v>
      </c>
      <c r="D110">
        <v>140</v>
      </c>
      <c r="E110" t="s">
        <v>25</v>
      </c>
      <c r="F110">
        <v>1</v>
      </c>
      <c r="G110">
        <v>177</v>
      </c>
    </row>
    <row r="111" spans="1:47" x14ac:dyDescent="0.25">
      <c r="A111">
        <v>110</v>
      </c>
      <c r="B111" t="s">
        <v>7</v>
      </c>
      <c r="C111" t="s">
        <v>12</v>
      </c>
      <c r="D111">
        <v>140</v>
      </c>
      <c r="E111" t="s">
        <v>27</v>
      </c>
      <c r="F111">
        <v>3</v>
      </c>
      <c r="G111">
        <v>18021</v>
      </c>
    </row>
    <row r="112" spans="1:47" x14ac:dyDescent="0.25">
      <c r="A112">
        <v>111</v>
      </c>
      <c r="B112" t="s">
        <v>7</v>
      </c>
      <c r="C112" t="s">
        <v>12</v>
      </c>
      <c r="D112">
        <v>140</v>
      </c>
      <c r="E112" t="s">
        <v>29</v>
      </c>
      <c r="F112">
        <v>14</v>
      </c>
      <c r="G112">
        <v>9727</v>
      </c>
    </row>
    <row r="113" spans="1:7" x14ac:dyDescent="0.25">
      <c r="A113">
        <v>112</v>
      </c>
      <c r="B113" t="s">
        <v>7</v>
      </c>
      <c r="C113" t="s">
        <v>12</v>
      </c>
      <c r="D113">
        <v>140</v>
      </c>
      <c r="E113" t="s">
        <v>345</v>
      </c>
      <c r="F113">
        <v>11</v>
      </c>
      <c r="G113">
        <v>10461</v>
      </c>
    </row>
    <row r="114" spans="1:7" x14ac:dyDescent="0.25">
      <c r="A114">
        <v>113</v>
      </c>
      <c r="B114" t="s">
        <v>7</v>
      </c>
      <c r="C114" t="s">
        <v>12</v>
      </c>
      <c r="D114">
        <v>140</v>
      </c>
      <c r="E114" t="s">
        <v>344</v>
      </c>
      <c r="F114">
        <v>43</v>
      </c>
      <c r="G114">
        <v>47026</v>
      </c>
    </row>
    <row r="115" spans="1:7" x14ac:dyDescent="0.25">
      <c r="A115">
        <v>114</v>
      </c>
      <c r="B115" t="s">
        <v>7</v>
      </c>
      <c r="C115" t="s">
        <v>12</v>
      </c>
      <c r="D115">
        <v>140</v>
      </c>
      <c r="E115" t="s">
        <v>285</v>
      </c>
      <c r="F115">
        <v>3</v>
      </c>
      <c r="G115">
        <v>1022</v>
      </c>
    </row>
    <row r="116" spans="1:7" x14ac:dyDescent="0.25">
      <c r="A116">
        <v>115</v>
      </c>
      <c r="B116" t="s">
        <v>7</v>
      </c>
      <c r="C116" t="s">
        <v>12</v>
      </c>
      <c r="D116">
        <v>150</v>
      </c>
      <c r="E116" t="s">
        <v>28</v>
      </c>
      <c r="F116">
        <v>1</v>
      </c>
      <c r="G116">
        <v>1260</v>
      </c>
    </row>
    <row r="117" spans="1:7" x14ac:dyDescent="0.25">
      <c r="A117">
        <v>116</v>
      </c>
      <c r="B117" t="s">
        <v>7</v>
      </c>
      <c r="C117" t="s">
        <v>12</v>
      </c>
      <c r="D117">
        <v>150</v>
      </c>
      <c r="E117" t="s">
        <v>344</v>
      </c>
      <c r="F117">
        <v>1</v>
      </c>
      <c r="G117">
        <v>3588</v>
      </c>
    </row>
    <row r="118" spans="1:7" x14ac:dyDescent="0.25">
      <c r="A118">
        <v>117</v>
      </c>
      <c r="B118" t="s">
        <v>7</v>
      </c>
      <c r="C118" t="s">
        <v>12</v>
      </c>
      <c r="D118">
        <v>160</v>
      </c>
      <c r="E118" t="s">
        <v>27</v>
      </c>
      <c r="F118">
        <v>1</v>
      </c>
      <c r="G118">
        <v>1280</v>
      </c>
    </row>
    <row r="119" spans="1:7" x14ac:dyDescent="0.25">
      <c r="A119">
        <v>118</v>
      </c>
      <c r="B119" t="s">
        <v>7</v>
      </c>
      <c r="C119" t="s">
        <v>12</v>
      </c>
      <c r="D119">
        <v>160</v>
      </c>
      <c r="E119" t="s">
        <v>28</v>
      </c>
      <c r="F119">
        <v>1</v>
      </c>
      <c r="G119">
        <v>735</v>
      </c>
    </row>
    <row r="120" spans="1:7" x14ac:dyDescent="0.25">
      <c r="A120">
        <v>119</v>
      </c>
      <c r="B120" t="s">
        <v>7</v>
      </c>
      <c r="C120" t="s">
        <v>12</v>
      </c>
      <c r="D120">
        <v>160</v>
      </c>
      <c r="E120" t="s">
        <v>29</v>
      </c>
      <c r="F120">
        <v>3</v>
      </c>
      <c r="G120">
        <v>1893</v>
      </c>
    </row>
    <row r="121" spans="1:7" x14ac:dyDescent="0.25">
      <c r="A121">
        <v>120</v>
      </c>
      <c r="B121" t="s">
        <v>7</v>
      </c>
      <c r="C121" t="s">
        <v>12</v>
      </c>
      <c r="D121">
        <v>160</v>
      </c>
      <c r="E121" t="s">
        <v>345</v>
      </c>
      <c r="F121">
        <v>2</v>
      </c>
      <c r="G121">
        <v>1974</v>
      </c>
    </row>
    <row r="122" spans="1:7" x14ac:dyDescent="0.25">
      <c r="A122">
        <v>121</v>
      </c>
      <c r="B122" t="s">
        <v>7</v>
      </c>
      <c r="C122" t="s">
        <v>12</v>
      </c>
      <c r="D122">
        <v>160</v>
      </c>
      <c r="E122" t="s">
        <v>344</v>
      </c>
      <c r="F122">
        <v>22</v>
      </c>
      <c r="G122">
        <v>43076</v>
      </c>
    </row>
    <row r="123" spans="1:7" x14ac:dyDescent="0.25">
      <c r="A123">
        <v>122</v>
      </c>
      <c r="B123" t="s">
        <v>7</v>
      </c>
      <c r="C123" t="s">
        <v>12</v>
      </c>
      <c r="D123">
        <v>190</v>
      </c>
      <c r="E123" t="s">
        <v>53</v>
      </c>
      <c r="F123">
        <v>1</v>
      </c>
      <c r="G123">
        <v>115</v>
      </c>
    </row>
    <row r="124" spans="1:7" x14ac:dyDescent="0.25">
      <c r="A124">
        <v>123</v>
      </c>
      <c r="B124" t="s">
        <v>7</v>
      </c>
      <c r="C124" t="s">
        <v>12</v>
      </c>
      <c r="D124">
        <v>190</v>
      </c>
      <c r="E124" t="s">
        <v>29</v>
      </c>
      <c r="F124">
        <v>1</v>
      </c>
      <c r="G124">
        <v>82</v>
      </c>
    </row>
    <row r="125" spans="1:7" x14ac:dyDescent="0.25">
      <c r="A125">
        <v>124</v>
      </c>
      <c r="B125" t="s">
        <v>7</v>
      </c>
      <c r="C125" t="s">
        <v>12</v>
      </c>
      <c r="D125">
        <v>190</v>
      </c>
      <c r="E125" t="s">
        <v>344</v>
      </c>
      <c r="F125">
        <v>4</v>
      </c>
      <c r="G125">
        <v>90</v>
      </c>
    </row>
    <row r="126" spans="1:7" x14ac:dyDescent="0.25">
      <c r="A126">
        <v>125</v>
      </c>
      <c r="B126" t="s">
        <v>7</v>
      </c>
      <c r="C126" t="s">
        <v>12</v>
      </c>
      <c r="D126">
        <v>5101</v>
      </c>
      <c r="E126" t="s">
        <v>24</v>
      </c>
      <c r="F126">
        <v>2</v>
      </c>
      <c r="G126">
        <v>65</v>
      </c>
    </row>
    <row r="127" spans="1:7" x14ac:dyDescent="0.25">
      <c r="A127">
        <v>126</v>
      </c>
      <c r="B127" t="s">
        <v>7</v>
      </c>
      <c r="C127" t="s">
        <v>12</v>
      </c>
      <c r="D127">
        <v>5101</v>
      </c>
      <c r="E127" t="s">
        <v>25</v>
      </c>
      <c r="F127">
        <v>2</v>
      </c>
      <c r="G127">
        <v>39</v>
      </c>
    </row>
    <row r="128" spans="1:7" x14ac:dyDescent="0.25">
      <c r="A128">
        <v>127</v>
      </c>
      <c r="B128" t="s">
        <v>7</v>
      </c>
      <c r="C128" t="s">
        <v>12</v>
      </c>
      <c r="D128">
        <v>5101</v>
      </c>
      <c r="E128" t="s">
        <v>26</v>
      </c>
      <c r="F128">
        <v>1</v>
      </c>
      <c r="G128">
        <v>40</v>
      </c>
    </row>
    <row r="129" spans="1:7" x14ac:dyDescent="0.25">
      <c r="A129">
        <v>128</v>
      </c>
      <c r="B129" t="s">
        <v>7</v>
      </c>
      <c r="C129" t="s">
        <v>12</v>
      </c>
      <c r="D129">
        <v>5101</v>
      </c>
      <c r="E129" t="s">
        <v>28</v>
      </c>
      <c r="F129">
        <v>3</v>
      </c>
      <c r="G129">
        <v>144</v>
      </c>
    </row>
    <row r="130" spans="1:7" x14ac:dyDescent="0.25">
      <c r="A130">
        <v>129</v>
      </c>
      <c r="B130" t="s">
        <v>7</v>
      </c>
      <c r="C130" t="s">
        <v>12</v>
      </c>
      <c r="D130">
        <v>5102</v>
      </c>
      <c r="E130" t="s">
        <v>24</v>
      </c>
      <c r="F130">
        <v>1</v>
      </c>
      <c r="G130">
        <v>25</v>
      </c>
    </row>
    <row r="131" spans="1:7" x14ac:dyDescent="0.25">
      <c r="A131">
        <v>130</v>
      </c>
      <c r="B131" t="s">
        <v>7</v>
      </c>
      <c r="C131" t="s">
        <v>12</v>
      </c>
      <c r="D131">
        <v>5102</v>
      </c>
      <c r="E131" t="s">
        <v>25</v>
      </c>
      <c r="F131">
        <v>2</v>
      </c>
      <c r="G131">
        <v>90</v>
      </c>
    </row>
    <row r="132" spans="1:7" x14ac:dyDescent="0.25">
      <c r="A132">
        <v>131</v>
      </c>
      <c r="B132" t="s">
        <v>7</v>
      </c>
      <c r="C132" t="s">
        <v>12</v>
      </c>
      <c r="D132">
        <v>5102</v>
      </c>
      <c r="E132" t="s">
        <v>26</v>
      </c>
      <c r="F132">
        <v>1</v>
      </c>
      <c r="G132">
        <v>20</v>
      </c>
    </row>
    <row r="133" spans="1:7" x14ac:dyDescent="0.25">
      <c r="A133">
        <v>132</v>
      </c>
      <c r="B133" t="s">
        <v>7</v>
      </c>
      <c r="C133" t="s">
        <v>12</v>
      </c>
      <c r="D133">
        <v>5102</v>
      </c>
      <c r="E133" t="s">
        <v>28</v>
      </c>
      <c r="F133">
        <v>1</v>
      </c>
      <c r="G133">
        <v>15</v>
      </c>
    </row>
    <row r="134" spans="1:7" x14ac:dyDescent="0.25">
      <c r="A134">
        <v>133</v>
      </c>
      <c r="B134" t="s">
        <v>7</v>
      </c>
      <c r="C134" t="s">
        <v>12</v>
      </c>
      <c r="D134">
        <v>5102</v>
      </c>
      <c r="E134" t="s">
        <v>29</v>
      </c>
      <c r="F134">
        <v>2</v>
      </c>
      <c r="G134">
        <v>97</v>
      </c>
    </row>
    <row r="135" spans="1:7" x14ac:dyDescent="0.25">
      <c r="A135">
        <v>134</v>
      </c>
      <c r="B135" t="s">
        <v>7</v>
      </c>
      <c r="C135" t="s">
        <v>12</v>
      </c>
      <c r="D135">
        <v>5102</v>
      </c>
      <c r="E135" t="s">
        <v>345</v>
      </c>
      <c r="F135">
        <v>4</v>
      </c>
      <c r="G135">
        <v>440</v>
      </c>
    </row>
    <row r="136" spans="1:7" x14ac:dyDescent="0.25">
      <c r="A136">
        <v>135</v>
      </c>
      <c r="B136" t="s">
        <v>7</v>
      </c>
      <c r="C136" t="s">
        <v>12</v>
      </c>
      <c r="D136">
        <v>5102</v>
      </c>
      <c r="E136" t="s">
        <v>344</v>
      </c>
      <c r="F136">
        <v>6</v>
      </c>
      <c r="G136">
        <v>718</v>
      </c>
    </row>
    <row r="137" spans="1:7" x14ac:dyDescent="0.25">
      <c r="A137">
        <v>136</v>
      </c>
      <c r="B137" t="s">
        <v>7</v>
      </c>
      <c r="C137" t="s">
        <v>13</v>
      </c>
      <c r="D137">
        <v>110</v>
      </c>
      <c r="E137" t="s">
        <v>53</v>
      </c>
      <c r="F137">
        <v>3</v>
      </c>
      <c r="G137">
        <v>1108</v>
      </c>
    </row>
    <row r="138" spans="1:7" x14ac:dyDescent="0.25">
      <c r="A138">
        <v>137</v>
      </c>
      <c r="B138" t="s">
        <v>7</v>
      </c>
      <c r="C138" t="s">
        <v>13</v>
      </c>
      <c r="D138">
        <v>110</v>
      </c>
      <c r="E138" t="s">
        <v>29</v>
      </c>
      <c r="F138">
        <v>1</v>
      </c>
      <c r="G138">
        <v>216</v>
      </c>
    </row>
    <row r="139" spans="1:7" x14ac:dyDescent="0.25">
      <c r="A139">
        <v>138</v>
      </c>
      <c r="B139" t="s">
        <v>7</v>
      </c>
      <c r="C139" t="s">
        <v>13</v>
      </c>
      <c r="D139">
        <v>110</v>
      </c>
      <c r="E139" t="s">
        <v>285</v>
      </c>
      <c r="F139">
        <v>3</v>
      </c>
      <c r="G139">
        <v>450</v>
      </c>
    </row>
    <row r="140" spans="1:7" x14ac:dyDescent="0.25">
      <c r="A140">
        <v>139</v>
      </c>
      <c r="B140" t="s">
        <v>7</v>
      </c>
      <c r="C140" t="s">
        <v>13</v>
      </c>
      <c r="D140">
        <v>120</v>
      </c>
      <c r="E140" t="s">
        <v>53</v>
      </c>
      <c r="F140">
        <v>20</v>
      </c>
      <c r="G140">
        <v>3499</v>
      </c>
    </row>
    <row r="141" spans="1:7" x14ac:dyDescent="0.25">
      <c r="A141">
        <v>140</v>
      </c>
      <c r="B141" t="s">
        <v>7</v>
      </c>
      <c r="C141" t="s">
        <v>13</v>
      </c>
      <c r="D141">
        <v>120</v>
      </c>
      <c r="E141" t="s">
        <v>24</v>
      </c>
      <c r="F141">
        <v>14</v>
      </c>
      <c r="G141">
        <v>2034</v>
      </c>
    </row>
    <row r="142" spans="1:7" x14ac:dyDescent="0.25">
      <c r="A142">
        <v>141</v>
      </c>
      <c r="B142" t="s">
        <v>7</v>
      </c>
      <c r="C142" t="s">
        <v>13</v>
      </c>
      <c r="D142">
        <v>120</v>
      </c>
      <c r="E142" t="s">
        <v>25</v>
      </c>
      <c r="F142">
        <v>18</v>
      </c>
      <c r="G142">
        <v>2480</v>
      </c>
    </row>
    <row r="143" spans="1:7" x14ac:dyDescent="0.25">
      <c r="A143">
        <v>142</v>
      </c>
      <c r="B143" t="s">
        <v>7</v>
      </c>
      <c r="C143" t="s">
        <v>13</v>
      </c>
      <c r="D143">
        <v>120</v>
      </c>
      <c r="E143" t="s">
        <v>26</v>
      </c>
      <c r="F143">
        <v>37</v>
      </c>
      <c r="G143">
        <v>5578</v>
      </c>
    </row>
    <row r="144" spans="1:7" x14ac:dyDescent="0.25">
      <c r="A144">
        <v>143</v>
      </c>
      <c r="B144" t="s">
        <v>7</v>
      </c>
      <c r="C144" t="s">
        <v>13</v>
      </c>
      <c r="D144">
        <v>120</v>
      </c>
      <c r="E144" t="s">
        <v>27</v>
      </c>
      <c r="F144">
        <v>9</v>
      </c>
      <c r="G144">
        <v>1424</v>
      </c>
    </row>
    <row r="145" spans="1:7" x14ac:dyDescent="0.25">
      <c r="A145">
        <v>144</v>
      </c>
      <c r="B145" t="s">
        <v>7</v>
      </c>
      <c r="C145" t="s">
        <v>13</v>
      </c>
      <c r="D145">
        <v>120</v>
      </c>
      <c r="E145" t="s">
        <v>28</v>
      </c>
      <c r="F145">
        <v>22</v>
      </c>
      <c r="G145">
        <v>3389</v>
      </c>
    </row>
    <row r="146" spans="1:7" x14ac:dyDescent="0.25">
      <c r="A146">
        <v>145</v>
      </c>
      <c r="B146" t="s">
        <v>7</v>
      </c>
      <c r="C146" t="s">
        <v>13</v>
      </c>
      <c r="D146">
        <v>120</v>
      </c>
      <c r="E146" t="s">
        <v>29</v>
      </c>
      <c r="F146">
        <v>199</v>
      </c>
      <c r="G146">
        <v>32228</v>
      </c>
    </row>
    <row r="147" spans="1:7" x14ac:dyDescent="0.25">
      <c r="A147">
        <v>146</v>
      </c>
      <c r="B147" t="s">
        <v>7</v>
      </c>
      <c r="C147" t="s">
        <v>13</v>
      </c>
      <c r="D147">
        <v>120</v>
      </c>
      <c r="E147" t="s">
        <v>345</v>
      </c>
      <c r="F147">
        <v>180</v>
      </c>
      <c r="G147">
        <v>31458</v>
      </c>
    </row>
    <row r="148" spans="1:7" x14ac:dyDescent="0.25">
      <c r="A148">
        <v>147</v>
      </c>
      <c r="B148" t="s">
        <v>7</v>
      </c>
      <c r="C148" t="s">
        <v>13</v>
      </c>
      <c r="D148">
        <v>120</v>
      </c>
      <c r="E148" t="s">
        <v>344</v>
      </c>
      <c r="F148">
        <v>540</v>
      </c>
      <c r="G148">
        <v>97101</v>
      </c>
    </row>
    <row r="149" spans="1:7" x14ac:dyDescent="0.25">
      <c r="A149">
        <v>148</v>
      </c>
      <c r="B149" t="s">
        <v>7</v>
      </c>
      <c r="C149" t="s">
        <v>13</v>
      </c>
      <c r="D149">
        <v>120</v>
      </c>
      <c r="E149" t="s">
        <v>285</v>
      </c>
      <c r="F149">
        <v>7</v>
      </c>
      <c r="G149">
        <v>1561</v>
      </c>
    </row>
    <row r="150" spans="1:7" x14ac:dyDescent="0.25">
      <c r="A150">
        <v>149</v>
      </c>
      <c r="B150" t="s">
        <v>7</v>
      </c>
      <c r="C150" t="s">
        <v>13</v>
      </c>
      <c r="D150">
        <v>130</v>
      </c>
      <c r="E150" t="s">
        <v>53</v>
      </c>
      <c r="F150">
        <v>5</v>
      </c>
      <c r="G150">
        <v>787</v>
      </c>
    </row>
    <row r="151" spans="1:7" x14ac:dyDescent="0.25">
      <c r="A151">
        <v>150</v>
      </c>
      <c r="B151" t="s">
        <v>7</v>
      </c>
      <c r="C151" t="s">
        <v>13</v>
      </c>
      <c r="D151">
        <v>130</v>
      </c>
      <c r="E151" t="s">
        <v>25</v>
      </c>
      <c r="F151">
        <v>2</v>
      </c>
      <c r="G151">
        <v>222</v>
      </c>
    </row>
    <row r="152" spans="1:7" x14ac:dyDescent="0.25">
      <c r="A152">
        <v>151</v>
      </c>
      <c r="B152" t="s">
        <v>7</v>
      </c>
      <c r="C152" t="s">
        <v>13</v>
      </c>
      <c r="D152">
        <v>130</v>
      </c>
      <c r="E152" t="s">
        <v>26</v>
      </c>
      <c r="F152">
        <v>1</v>
      </c>
      <c r="G152">
        <v>109</v>
      </c>
    </row>
    <row r="153" spans="1:7" x14ac:dyDescent="0.25">
      <c r="A153">
        <v>152</v>
      </c>
      <c r="B153" t="s">
        <v>7</v>
      </c>
      <c r="C153" t="s">
        <v>13</v>
      </c>
      <c r="D153">
        <v>130</v>
      </c>
      <c r="E153" t="s">
        <v>27</v>
      </c>
      <c r="F153">
        <v>2</v>
      </c>
      <c r="G153">
        <v>270</v>
      </c>
    </row>
    <row r="154" spans="1:7" x14ac:dyDescent="0.25">
      <c r="A154">
        <v>153</v>
      </c>
      <c r="B154" t="s">
        <v>7</v>
      </c>
      <c r="C154" t="s">
        <v>13</v>
      </c>
      <c r="D154">
        <v>130</v>
      </c>
      <c r="E154" t="s">
        <v>28</v>
      </c>
      <c r="F154">
        <v>3</v>
      </c>
      <c r="G154">
        <v>457</v>
      </c>
    </row>
    <row r="155" spans="1:7" x14ac:dyDescent="0.25">
      <c r="A155">
        <v>154</v>
      </c>
      <c r="B155" t="s">
        <v>7</v>
      </c>
      <c r="C155" t="s">
        <v>13</v>
      </c>
      <c r="D155">
        <v>130</v>
      </c>
      <c r="E155" t="s">
        <v>29</v>
      </c>
      <c r="F155">
        <v>99</v>
      </c>
      <c r="G155">
        <v>14065</v>
      </c>
    </row>
    <row r="156" spans="1:7" x14ac:dyDescent="0.25">
      <c r="A156">
        <v>155</v>
      </c>
      <c r="B156" t="s">
        <v>7</v>
      </c>
      <c r="C156" t="s">
        <v>13</v>
      </c>
      <c r="D156">
        <v>130</v>
      </c>
      <c r="E156" t="s">
        <v>345</v>
      </c>
      <c r="F156">
        <v>81</v>
      </c>
      <c r="G156">
        <v>13160</v>
      </c>
    </row>
    <row r="157" spans="1:7" x14ac:dyDescent="0.25">
      <c r="A157">
        <v>156</v>
      </c>
      <c r="B157" t="s">
        <v>7</v>
      </c>
      <c r="C157" t="s">
        <v>13</v>
      </c>
      <c r="D157">
        <v>130</v>
      </c>
      <c r="E157" t="s">
        <v>344</v>
      </c>
      <c r="F157">
        <v>294</v>
      </c>
      <c r="G157">
        <v>50784</v>
      </c>
    </row>
    <row r="158" spans="1:7" x14ac:dyDescent="0.25">
      <c r="A158">
        <v>157</v>
      </c>
      <c r="B158" t="s">
        <v>7</v>
      </c>
      <c r="C158" t="s">
        <v>13</v>
      </c>
      <c r="D158">
        <v>130</v>
      </c>
      <c r="E158" t="s">
        <v>285</v>
      </c>
      <c r="F158">
        <v>4</v>
      </c>
      <c r="G158">
        <v>582</v>
      </c>
    </row>
    <row r="159" spans="1:7" x14ac:dyDescent="0.25">
      <c r="A159">
        <v>158</v>
      </c>
      <c r="B159" t="s">
        <v>7</v>
      </c>
      <c r="C159" t="s">
        <v>13</v>
      </c>
      <c r="D159">
        <v>140</v>
      </c>
      <c r="E159" t="s">
        <v>53</v>
      </c>
      <c r="F159">
        <v>9</v>
      </c>
      <c r="G159">
        <v>2550</v>
      </c>
    </row>
    <row r="160" spans="1:7" x14ac:dyDescent="0.25">
      <c r="A160">
        <v>159</v>
      </c>
      <c r="B160" t="s">
        <v>7</v>
      </c>
      <c r="C160" t="s">
        <v>13</v>
      </c>
      <c r="D160">
        <v>140</v>
      </c>
      <c r="E160" t="s">
        <v>24</v>
      </c>
      <c r="F160">
        <v>2</v>
      </c>
      <c r="G160">
        <v>1121</v>
      </c>
    </row>
    <row r="161" spans="1:7" x14ac:dyDescent="0.25">
      <c r="A161">
        <v>160</v>
      </c>
      <c r="B161" t="s">
        <v>7</v>
      </c>
      <c r="C161" t="s">
        <v>13</v>
      </c>
      <c r="D161">
        <v>140</v>
      </c>
      <c r="E161" t="s">
        <v>27</v>
      </c>
      <c r="F161">
        <v>1</v>
      </c>
      <c r="G161">
        <v>221</v>
      </c>
    </row>
    <row r="162" spans="1:7" x14ac:dyDescent="0.25">
      <c r="A162">
        <v>161</v>
      </c>
      <c r="B162" t="s">
        <v>7</v>
      </c>
      <c r="C162" t="s">
        <v>13</v>
      </c>
      <c r="D162">
        <v>140</v>
      </c>
      <c r="E162" t="s">
        <v>28</v>
      </c>
      <c r="F162">
        <v>4</v>
      </c>
      <c r="G162">
        <v>560</v>
      </c>
    </row>
    <row r="163" spans="1:7" x14ac:dyDescent="0.25">
      <c r="A163">
        <v>162</v>
      </c>
      <c r="B163" t="s">
        <v>7</v>
      </c>
      <c r="C163" t="s">
        <v>13</v>
      </c>
      <c r="D163">
        <v>140</v>
      </c>
      <c r="E163" t="s">
        <v>29</v>
      </c>
      <c r="F163">
        <v>1</v>
      </c>
      <c r="G163">
        <v>1482</v>
      </c>
    </row>
    <row r="164" spans="1:7" x14ac:dyDescent="0.25">
      <c r="A164">
        <v>163</v>
      </c>
      <c r="B164" t="s">
        <v>7</v>
      </c>
      <c r="C164" t="s">
        <v>13</v>
      </c>
      <c r="D164">
        <v>140</v>
      </c>
      <c r="E164" t="s">
        <v>345</v>
      </c>
      <c r="F164">
        <v>5</v>
      </c>
      <c r="G164">
        <v>4293</v>
      </c>
    </row>
    <row r="165" spans="1:7" x14ac:dyDescent="0.25">
      <c r="A165">
        <v>164</v>
      </c>
      <c r="B165" t="s">
        <v>7</v>
      </c>
      <c r="C165" t="s">
        <v>13</v>
      </c>
      <c r="D165">
        <v>140</v>
      </c>
      <c r="E165" t="s">
        <v>344</v>
      </c>
      <c r="F165">
        <v>4</v>
      </c>
      <c r="G165">
        <v>6412</v>
      </c>
    </row>
    <row r="166" spans="1:7" x14ac:dyDescent="0.25">
      <c r="A166">
        <v>165</v>
      </c>
      <c r="B166" t="s">
        <v>7</v>
      </c>
      <c r="C166" t="s">
        <v>13</v>
      </c>
      <c r="D166">
        <v>140</v>
      </c>
      <c r="E166" t="s">
        <v>285</v>
      </c>
      <c r="F166">
        <v>2</v>
      </c>
      <c r="G166">
        <v>423</v>
      </c>
    </row>
    <row r="167" spans="1:7" x14ac:dyDescent="0.25">
      <c r="A167">
        <v>166</v>
      </c>
      <c r="B167" t="s">
        <v>7</v>
      </c>
      <c r="C167" t="s">
        <v>13</v>
      </c>
      <c r="D167">
        <v>150</v>
      </c>
      <c r="E167" t="s">
        <v>27</v>
      </c>
      <c r="F167">
        <v>1</v>
      </c>
      <c r="G167">
        <v>400</v>
      </c>
    </row>
    <row r="168" spans="1:7" x14ac:dyDescent="0.25">
      <c r="A168">
        <v>167</v>
      </c>
      <c r="B168" t="s">
        <v>7</v>
      </c>
      <c r="C168" t="s">
        <v>13</v>
      </c>
      <c r="D168">
        <v>160</v>
      </c>
      <c r="E168" t="s">
        <v>26</v>
      </c>
      <c r="F168">
        <v>2</v>
      </c>
      <c r="G168">
        <v>820</v>
      </c>
    </row>
    <row r="169" spans="1:7" x14ac:dyDescent="0.25">
      <c r="A169">
        <v>168</v>
      </c>
      <c r="B169" t="s">
        <v>7</v>
      </c>
      <c r="C169" t="s">
        <v>13</v>
      </c>
      <c r="D169">
        <v>160</v>
      </c>
      <c r="E169" t="s">
        <v>29</v>
      </c>
      <c r="F169">
        <v>2</v>
      </c>
      <c r="G169">
        <v>3383</v>
      </c>
    </row>
    <row r="170" spans="1:7" x14ac:dyDescent="0.25">
      <c r="A170">
        <v>169</v>
      </c>
      <c r="B170" t="s">
        <v>7</v>
      </c>
      <c r="C170" t="s">
        <v>13</v>
      </c>
      <c r="D170">
        <v>160</v>
      </c>
      <c r="E170" t="s">
        <v>344</v>
      </c>
      <c r="F170">
        <v>8</v>
      </c>
      <c r="G170">
        <v>15578</v>
      </c>
    </row>
    <row r="171" spans="1:7" x14ac:dyDescent="0.25">
      <c r="A171">
        <v>170</v>
      </c>
      <c r="B171" t="s">
        <v>7</v>
      </c>
      <c r="C171" t="s">
        <v>13</v>
      </c>
      <c r="D171">
        <v>190</v>
      </c>
      <c r="E171" t="s">
        <v>24</v>
      </c>
      <c r="F171">
        <v>1</v>
      </c>
      <c r="G171">
        <v>82</v>
      </c>
    </row>
    <row r="172" spans="1:7" x14ac:dyDescent="0.25">
      <c r="A172">
        <v>171</v>
      </c>
      <c r="B172" t="s">
        <v>7</v>
      </c>
      <c r="C172" t="s">
        <v>13</v>
      </c>
      <c r="D172">
        <v>190</v>
      </c>
      <c r="E172" t="s">
        <v>29</v>
      </c>
      <c r="F172">
        <v>1</v>
      </c>
      <c r="G172">
        <v>30</v>
      </c>
    </row>
    <row r="173" spans="1:7" x14ac:dyDescent="0.25">
      <c r="A173">
        <v>172</v>
      </c>
      <c r="B173" t="s">
        <v>7</v>
      </c>
      <c r="C173" t="s">
        <v>13</v>
      </c>
      <c r="D173">
        <v>190</v>
      </c>
      <c r="E173" t="s">
        <v>344</v>
      </c>
      <c r="F173">
        <v>7</v>
      </c>
      <c r="G173">
        <v>233</v>
      </c>
    </row>
    <row r="174" spans="1:7" x14ac:dyDescent="0.25">
      <c r="A174">
        <v>173</v>
      </c>
      <c r="B174" t="s">
        <v>7</v>
      </c>
      <c r="C174" t="s">
        <v>13</v>
      </c>
      <c r="D174">
        <v>5101</v>
      </c>
      <c r="E174" t="s">
        <v>24</v>
      </c>
      <c r="F174">
        <v>2</v>
      </c>
      <c r="G174">
        <v>33</v>
      </c>
    </row>
    <row r="175" spans="1:7" x14ac:dyDescent="0.25">
      <c r="A175">
        <v>174</v>
      </c>
      <c r="B175" t="s">
        <v>7</v>
      </c>
      <c r="C175" t="s">
        <v>13</v>
      </c>
      <c r="D175">
        <v>5101</v>
      </c>
      <c r="E175" t="s">
        <v>26</v>
      </c>
      <c r="F175">
        <v>1</v>
      </c>
      <c r="G175">
        <v>73</v>
      </c>
    </row>
    <row r="176" spans="1:7" x14ac:dyDescent="0.25">
      <c r="A176">
        <v>175</v>
      </c>
      <c r="B176" t="s">
        <v>7</v>
      </c>
      <c r="C176" t="s">
        <v>13</v>
      </c>
      <c r="D176">
        <v>5101</v>
      </c>
      <c r="E176" t="s">
        <v>29</v>
      </c>
      <c r="F176">
        <v>3</v>
      </c>
      <c r="G176">
        <v>241</v>
      </c>
    </row>
    <row r="177" spans="1:7" x14ac:dyDescent="0.25">
      <c r="A177">
        <v>176</v>
      </c>
      <c r="B177" t="s">
        <v>7</v>
      </c>
      <c r="C177" t="s">
        <v>13</v>
      </c>
      <c r="D177">
        <v>5102</v>
      </c>
      <c r="E177" t="s">
        <v>53</v>
      </c>
      <c r="F177">
        <v>1</v>
      </c>
      <c r="G177">
        <v>54</v>
      </c>
    </row>
    <row r="178" spans="1:7" x14ac:dyDescent="0.25">
      <c r="A178">
        <v>177</v>
      </c>
      <c r="B178" t="s">
        <v>7</v>
      </c>
      <c r="C178" t="s">
        <v>13</v>
      </c>
      <c r="D178">
        <v>5102</v>
      </c>
      <c r="E178" t="s">
        <v>24</v>
      </c>
      <c r="F178">
        <v>3</v>
      </c>
      <c r="G178">
        <v>261</v>
      </c>
    </row>
    <row r="179" spans="1:7" x14ac:dyDescent="0.25">
      <c r="A179">
        <v>178</v>
      </c>
      <c r="B179" t="s">
        <v>7</v>
      </c>
      <c r="C179" t="s">
        <v>13</v>
      </c>
      <c r="D179">
        <v>5102</v>
      </c>
      <c r="E179" t="s">
        <v>25</v>
      </c>
      <c r="F179">
        <v>2</v>
      </c>
      <c r="G179">
        <v>70</v>
      </c>
    </row>
    <row r="180" spans="1:7" x14ac:dyDescent="0.25">
      <c r="A180">
        <v>179</v>
      </c>
      <c r="B180" t="s">
        <v>7</v>
      </c>
      <c r="C180" t="s">
        <v>13</v>
      </c>
      <c r="D180">
        <v>5102</v>
      </c>
      <c r="E180" t="s">
        <v>28</v>
      </c>
      <c r="F180">
        <v>40</v>
      </c>
      <c r="G180">
        <v>480</v>
      </c>
    </row>
    <row r="181" spans="1:7" x14ac:dyDescent="0.25">
      <c r="A181">
        <v>180</v>
      </c>
      <c r="B181" t="s">
        <v>7</v>
      </c>
      <c r="C181" t="s">
        <v>13</v>
      </c>
      <c r="D181">
        <v>5102</v>
      </c>
      <c r="E181" t="s">
        <v>29</v>
      </c>
      <c r="F181">
        <v>2</v>
      </c>
      <c r="G181">
        <v>159</v>
      </c>
    </row>
    <row r="182" spans="1:7" x14ac:dyDescent="0.25">
      <c r="A182">
        <v>181</v>
      </c>
      <c r="B182" t="s">
        <v>7</v>
      </c>
      <c r="C182" t="s">
        <v>13</v>
      </c>
      <c r="D182">
        <v>5102</v>
      </c>
      <c r="E182" t="s">
        <v>345</v>
      </c>
      <c r="F182">
        <v>1</v>
      </c>
      <c r="G182">
        <v>71</v>
      </c>
    </row>
    <row r="183" spans="1:7" x14ac:dyDescent="0.25">
      <c r="A183">
        <v>182</v>
      </c>
      <c r="B183" t="s">
        <v>7</v>
      </c>
      <c r="C183" t="s">
        <v>13</v>
      </c>
      <c r="D183">
        <v>5102</v>
      </c>
      <c r="E183" t="s">
        <v>344</v>
      </c>
      <c r="F183">
        <v>10</v>
      </c>
      <c r="G183">
        <v>989</v>
      </c>
    </row>
    <row r="184" spans="1:7" x14ac:dyDescent="0.25">
      <c r="A184">
        <v>183</v>
      </c>
      <c r="B184" t="s">
        <v>7</v>
      </c>
      <c r="C184" t="s">
        <v>14</v>
      </c>
      <c r="D184">
        <v>110</v>
      </c>
      <c r="E184" t="s">
        <v>53</v>
      </c>
      <c r="F184">
        <v>177</v>
      </c>
      <c r="G184">
        <v>32486</v>
      </c>
    </row>
    <row r="185" spans="1:7" x14ac:dyDescent="0.25">
      <c r="A185">
        <v>184</v>
      </c>
      <c r="B185" t="s">
        <v>7</v>
      </c>
      <c r="C185" t="s">
        <v>14</v>
      </c>
      <c r="D185">
        <v>110</v>
      </c>
      <c r="E185" t="s">
        <v>24</v>
      </c>
      <c r="F185">
        <v>22</v>
      </c>
      <c r="G185">
        <v>4360</v>
      </c>
    </row>
    <row r="186" spans="1:7" x14ac:dyDescent="0.25">
      <c r="A186">
        <v>185</v>
      </c>
      <c r="B186" t="s">
        <v>7</v>
      </c>
      <c r="C186" t="s">
        <v>14</v>
      </c>
      <c r="D186">
        <v>110</v>
      </c>
      <c r="E186" t="s">
        <v>25</v>
      </c>
      <c r="F186">
        <v>7</v>
      </c>
      <c r="G186">
        <v>984</v>
      </c>
    </row>
    <row r="187" spans="1:7" x14ac:dyDescent="0.25">
      <c r="A187">
        <v>186</v>
      </c>
      <c r="B187" t="s">
        <v>7</v>
      </c>
      <c r="C187" t="s">
        <v>14</v>
      </c>
      <c r="D187">
        <v>110</v>
      </c>
      <c r="E187" t="s">
        <v>26</v>
      </c>
      <c r="F187">
        <v>6</v>
      </c>
      <c r="G187">
        <v>1119</v>
      </c>
    </row>
    <row r="188" spans="1:7" x14ac:dyDescent="0.25">
      <c r="A188">
        <v>187</v>
      </c>
      <c r="B188" t="s">
        <v>7</v>
      </c>
      <c r="C188" t="s">
        <v>14</v>
      </c>
      <c r="D188">
        <v>110</v>
      </c>
      <c r="E188" t="s">
        <v>27</v>
      </c>
      <c r="F188">
        <v>5</v>
      </c>
      <c r="G188">
        <v>805</v>
      </c>
    </row>
    <row r="189" spans="1:7" x14ac:dyDescent="0.25">
      <c r="A189">
        <v>188</v>
      </c>
      <c r="B189" t="s">
        <v>7</v>
      </c>
      <c r="C189" t="s">
        <v>14</v>
      </c>
      <c r="D189">
        <v>110</v>
      </c>
      <c r="E189" t="s">
        <v>28</v>
      </c>
      <c r="F189">
        <v>30</v>
      </c>
      <c r="G189">
        <v>5858</v>
      </c>
    </row>
    <row r="190" spans="1:7" x14ac:dyDescent="0.25">
      <c r="A190">
        <v>189</v>
      </c>
      <c r="B190" t="s">
        <v>7</v>
      </c>
      <c r="C190" t="s">
        <v>14</v>
      </c>
      <c r="D190">
        <v>110</v>
      </c>
      <c r="E190" t="s">
        <v>29</v>
      </c>
      <c r="F190">
        <v>36</v>
      </c>
      <c r="G190">
        <v>7889</v>
      </c>
    </row>
    <row r="191" spans="1:7" x14ac:dyDescent="0.25">
      <c r="A191">
        <v>190</v>
      </c>
      <c r="B191" t="s">
        <v>7</v>
      </c>
      <c r="C191" t="s">
        <v>14</v>
      </c>
      <c r="D191">
        <v>110</v>
      </c>
      <c r="E191" t="s">
        <v>345</v>
      </c>
      <c r="F191">
        <v>26</v>
      </c>
      <c r="G191">
        <v>5861</v>
      </c>
    </row>
    <row r="192" spans="1:7" x14ac:dyDescent="0.25">
      <c r="A192">
        <v>191</v>
      </c>
      <c r="B192" t="s">
        <v>7</v>
      </c>
      <c r="C192" t="s">
        <v>14</v>
      </c>
      <c r="D192">
        <v>110</v>
      </c>
      <c r="E192" t="s">
        <v>344</v>
      </c>
      <c r="F192">
        <v>59</v>
      </c>
      <c r="G192">
        <v>13291</v>
      </c>
    </row>
    <row r="193" spans="1:7" x14ac:dyDescent="0.25">
      <c r="A193">
        <v>192</v>
      </c>
      <c r="B193" t="s">
        <v>7</v>
      </c>
      <c r="C193" t="s">
        <v>14</v>
      </c>
      <c r="D193">
        <v>110</v>
      </c>
      <c r="E193" t="s">
        <v>285</v>
      </c>
      <c r="F193">
        <v>199</v>
      </c>
      <c r="G193">
        <v>36864</v>
      </c>
    </row>
    <row r="194" spans="1:7" x14ac:dyDescent="0.25">
      <c r="A194">
        <v>193</v>
      </c>
      <c r="B194" t="s">
        <v>7</v>
      </c>
      <c r="C194" t="s">
        <v>14</v>
      </c>
      <c r="D194">
        <v>120</v>
      </c>
      <c r="E194" t="s">
        <v>53</v>
      </c>
      <c r="F194">
        <v>253</v>
      </c>
      <c r="G194">
        <v>38842</v>
      </c>
    </row>
    <row r="195" spans="1:7" x14ac:dyDescent="0.25">
      <c r="A195">
        <v>194</v>
      </c>
      <c r="B195" t="s">
        <v>7</v>
      </c>
      <c r="C195" t="s">
        <v>14</v>
      </c>
      <c r="D195">
        <v>120</v>
      </c>
      <c r="E195" t="s">
        <v>24</v>
      </c>
      <c r="F195">
        <v>64</v>
      </c>
      <c r="G195">
        <v>8779</v>
      </c>
    </row>
    <row r="196" spans="1:7" x14ac:dyDescent="0.25">
      <c r="A196">
        <v>195</v>
      </c>
      <c r="B196" t="s">
        <v>7</v>
      </c>
      <c r="C196" t="s">
        <v>14</v>
      </c>
      <c r="D196">
        <v>120</v>
      </c>
      <c r="E196" t="s">
        <v>25</v>
      </c>
      <c r="F196">
        <v>31</v>
      </c>
      <c r="G196">
        <v>3207</v>
      </c>
    </row>
    <row r="197" spans="1:7" x14ac:dyDescent="0.25">
      <c r="A197">
        <v>196</v>
      </c>
      <c r="B197" t="s">
        <v>7</v>
      </c>
      <c r="C197" t="s">
        <v>14</v>
      </c>
      <c r="D197">
        <v>120</v>
      </c>
      <c r="E197" t="s">
        <v>26</v>
      </c>
      <c r="F197">
        <v>50</v>
      </c>
      <c r="G197">
        <v>6758</v>
      </c>
    </row>
    <row r="198" spans="1:7" x14ac:dyDescent="0.25">
      <c r="A198">
        <v>197</v>
      </c>
      <c r="B198" t="s">
        <v>7</v>
      </c>
      <c r="C198" t="s">
        <v>14</v>
      </c>
      <c r="D198">
        <v>120</v>
      </c>
      <c r="E198" t="s">
        <v>27</v>
      </c>
      <c r="F198">
        <v>14</v>
      </c>
      <c r="G198">
        <v>2120</v>
      </c>
    </row>
    <row r="199" spans="1:7" x14ac:dyDescent="0.25">
      <c r="A199">
        <v>198</v>
      </c>
      <c r="B199" t="s">
        <v>7</v>
      </c>
      <c r="C199" t="s">
        <v>14</v>
      </c>
      <c r="D199">
        <v>120</v>
      </c>
      <c r="E199" t="s">
        <v>28</v>
      </c>
      <c r="F199">
        <v>65</v>
      </c>
      <c r="G199">
        <v>9904</v>
      </c>
    </row>
    <row r="200" spans="1:7" x14ac:dyDescent="0.25">
      <c r="A200">
        <v>199</v>
      </c>
      <c r="B200" t="s">
        <v>7</v>
      </c>
      <c r="C200" t="s">
        <v>14</v>
      </c>
      <c r="D200">
        <v>120</v>
      </c>
      <c r="E200" t="s">
        <v>29</v>
      </c>
      <c r="F200">
        <v>312</v>
      </c>
      <c r="G200">
        <v>50478</v>
      </c>
    </row>
    <row r="201" spans="1:7" x14ac:dyDescent="0.25">
      <c r="A201">
        <v>200</v>
      </c>
      <c r="B201" t="s">
        <v>7</v>
      </c>
      <c r="C201" t="s">
        <v>14</v>
      </c>
      <c r="D201">
        <v>120</v>
      </c>
      <c r="E201" t="s">
        <v>345</v>
      </c>
      <c r="F201">
        <v>308</v>
      </c>
      <c r="G201">
        <v>51792</v>
      </c>
    </row>
    <row r="202" spans="1:7" x14ac:dyDescent="0.25">
      <c r="A202">
        <v>201</v>
      </c>
      <c r="B202" t="s">
        <v>7</v>
      </c>
      <c r="C202" t="s">
        <v>14</v>
      </c>
      <c r="D202">
        <v>120</v>
      </c>
      <c r="E202" t="s">
        <v>344</v>
      </c>
      <c r="F202">
        <v>547</v>
      </c>
      <c r="G202">
        <v>94214</v>
      </c>
    </row>
    <row r="203" spans="1:7" x14ac:dyDescent="0.25">
      <c r="A203">
        <v>202</v>
      </c>
      <c r="B203" t="s">
        <v>7</v>
      </c>
      <c r="C203" t="s">
        <v>14</v>
      </c>
      <c r="D203">
        <v>120</v>
      </c>
      <c r="E203" t="s">
        <v>285</v>
      </c>
      <c r="F203">
        <v>225</v>
      </c>
      <c r="G203">
        <v>32107</v>
      </c>
    </row>
    <row r="204" spans="1:7" x14ac:dyDescent="0.25">
      <c r="A204">
        <v>203</v>
      </c>
      <c r="B204" t="s">
        <v>7</v>
      </c>
      <c r="C204" t="s">
        <v>14</v>
      </c>
      <c r="D204">
        <v>130</v>
      </c>
      <c r="E204" t="s">
        <v>53</v>
      </c>
      <c r="F204">
        <v>16</v>
      </c>
      <c r="G204">
        <v>2351</v>
      </c>
    </row>
    <row r="205" spans="1:7" x14ac:dyDescent="0.25">
      <c r="A205">
        <v>204</v>
      </c>
      <c r="B205" t="s">
        <v>7</v>
      </c>
      <c r="C205" t="s">
        <v>14</v>
      </c>
      <c r="D205">
        <v>130</v>
      </c>
      <c r="E205" t="s">
        <v>24</v>
      </c>
      <c r="F205">
        <v>3</v>
      </c>
      <c r="G205">
        <v>528</v>
      </c>
    </row>
    <row r="206" spans="1:7" x14ac:dyDescent="0.25">
      <c r="A206">
        <v>205</v>
      </c>
      <c r="B206" t="s">
        <v>7</v>
      </c>
      <c r="C206" t="s">
        <v>14</v>
      </c>
      <c r="D206">
        <v>130</v>
      </c>
      <c r="E206" t="s">
        <v>25</v>
      </c>
      <c r="F206">
        <v>1</v>
      </c>
      <c r="G206">
        <v>100</v>
      </c>
    </row>
    <row r="207" spans="1:7" x14ac:dyDescent="0.25">
      <c r="A207">
        <v>206</v>
      </c>
      <c r="B207" t="s">
        <v>7</v>
      </c>
      <c r="C207" t="s">
        <v>14</v>
      </c>
      <c r="D207">
        <v>130</v>
      </c>
      <c r="E207" t="s">
        <v>28</v>
      </c>
      <c r="F207">
        <v>5</v>
      </c>
      <c r="G207">
        <v>1067</v>
      </c>
    </row>
    <row r="208" spans="1:7" x14ac:dyDescent="0.25">
      <c r="A208">
        <v>207</v>
      </c>
      <c r="B208" t="s">
        <v>7</v>
      </c>
      <c r="C208" t="s">
        <v>14</v>
      </c>
      <c r="D208">
        <v>130</v>
      </c>
      <c r="E208" t="s">
        <v>29</v>
      </c>
      <c r="F208">
        <v>118</v>
      </c>
      <c r="G208">
        <v>16835</v>
      </c>
    </row>
    <row r="209" spans="1:7" x14ac:dyDescent="0.25">
      <c r="A209">
        <v>208</v>
      </c>
      <c r="B209" t="s">
        <v>7</v>
      </c>
      <c r="C209" t="s">
        <v>14</v>
      </c>
      <c r="D209">
        <v>130</v>
      </c>
      <c r="E209" t="s">
        <v>345</v>
      </c>
      <c r="F209">
        <v>106</v>
      </c>
      <c r="G209">
        <v>12303</v>
      </c>
    </row>
    <row r="210" spans="1:7" x14ac:dyDescent="0.25">
      <c r="A210">
        <v>209</v>
      </c>
      <c r="B210" t="s">
        <v>7</v>
      </c>
      <c r="C210" t="s">
        <v>14</v>
      </c>
      <c r="D210">
        <v>130</v>
      </c>
      <c r="E210" t="s">
        <v>344</v>
      </c>
      <c r="F210">
        <v>147</v>
      </c>
      <c r="G210">
        <v>22896</v>
      </c>
    </row>
    <row r="211" spans="1:7" x14ac:dyDescent="0.25">
      <c r="A211">
        <v>210</v>
      </c>
      <c r="B211" t="s">
        <v>7</v>
      </c>
      <c r="C211" t="s">
        <v>14</v>
      </c>
      <c r="D211">
        <v>130</v>
      </c>
      <c r="E211" t="s">
        <v>285</v>
      </c>
      <c r="F211">
        <v>14</v>
      </c>
      <c r="G211">
        <v>2010</v>
      </c>
    </row>
    <row r="212" spans="1:7" x14ac:dyDescent="0.25">
      <c r="A212">
        <v>211</v>
      </c>
      <c r="B212" t="s">
        <v>7</v>
      </c>
      <c r="C212" t="s">
        <v>14</v>
      </c>
      <c r="D212">
        <v>140</v>
      </c>
      <c r="E212" t="s">
        <v>53</v>
      </c>
      <c r="F212">
        <v>10</v>
      </c>
      <c r="G212">
        <v>5057</v>
      </c>
    </row>
    <row r="213" spans="1:7" x14ac:dyDescent="0.25">
      <c r="A213">
        <v>212</v>
      </c>
      <c r="B213" t="s">
        <v>7</v>
      </c>
      <c r="C213" t="s">
        <v>14</v>
      </c>
      <c r="D213">
        <v>140</v>
      </c>
      <c r="E213" t="s">
        <v>24</v>
      </c>
      <c r="F213">
        <v>4</v>
      </c>
      <c r="G213">
        <v>1049</v>
      </c>
    </row>
    <row r="214" spans="1:7" x14ac:dyDescent="0.25">
      <c r="A214">
        <v>213</v>
      </c>
      <c r="B214" t="s">
        <v>7</v>
      </c>
      <c r="C214" t="s">
        <v>14</v>
      </c>
      <c r="D214">
        <v>140</v>
      </c>
      <c r="E214" t="s">
        <v>25</v>
      </c>
      <c r="F214">
        <v>1</v>
      </c>
      <c r="G214">
        <v>180</v>
      </c>
    </row>
    <row r="215" spans="1:7" x14ac:dyDescent="0.25">
      <c r="A215">
        <v>214</v>
      </c>
      <c r="B215" t="s">
        <v>7</v>
      </c>
      <c r="C215" t="s">
        <v>14</v>
      </c>
      <c r="D215">
        <v>140</v>
      </c>
      <c r="E215" t="s">
        <v>26</v>
      </c>
      <c r="F215">
        <v>1</v>
      </c>
      <c r="G215">
        <v>166</v>
      </c>
    </row>
    <row r="216" spans="1:7" x14ac:dyDescent="0.25">
      <c r="A216">
        <v>215</v>
      </c>
      <c r="B216" t="s">
        <v>7</v>
      </c>
      <c r="C216" t="s">
        <v>14</v>
      </c>
      <c r="D216">
        <v>140</v>
      </c>
      <c r="E216" t="s">
        <v>27</v>
      </c>
      <c r="F216">
        <v>1</v>
      </c>
      <c r="G216">
        <v>856</v>
      </c>
    </row>
    <row r="217" spans="1:7" x14ac:dyDescent="0.25">
      <c r="A217">
        <v>216</v>
      </c>
      <c r="B217" t="s">
        <v>7</v>
      </c>
      <c r="C217" t="s">
        <v>14</v>
      </c>
      <c r="D217">
        <v>140</v>
      </c>
      <c r="E217" t="s">
        <v>29</v>
      </c>
      <c r="F217">
        <v>9</v>
      </c>
      <c r="G217">
        <v>5257</v>
      </c>
    </row>
    <row r="218" spans="1:7" x14ac:dyDescent="0.25">
      <c r="A218">
        <v>217</v>
      </c>
      <c r="B218" t="s">
        <v>7</v>
      </c>
      <c r="C218" t="s">
        <v>14</v>
      </c>
      <c r="D218">
        <v>140</v>
      </c>
      <c r="E218" t="s">
        <v>345</v>
      </c>
      <c r="F218">
        <v>2</v>
      </c>
      <c r="G218">
        <v>1218</v>
      </c>
    </row>
    <row r="219" spans="1:7" x14ac:dyDescent="0.25">
      <c r="A219">
        <v>218</v>
      </c>
      <c r="B219" t="s">
        <v>7</v>
      </c>
      <c r="C219" t="s">
        <v>14</v>
      </c>
      <c r="D219">
        <v>140</v>
      </c>
      <c r="E219" t="s">
        <v>344</v>
      </c>
      <c r="F219">
        <v>7</v>
      </c>
      <c r="G219">
        <v>7543</v>
      </c>
    </row>
    <row r="220" spans="1:7" x14ac:dyDescent="0.25">
      <c r="A220">
        <v>219</v>
      </c>
      <c r="B220" t="s">
        <v>7</v>
      </c>
      <c r="C220" t="s">
        <v>14</v>
      </c>
      <c r="D220">
        <v>140</v>
      </c>
      <c r="E220" t="s">
        <v>285</v>
      </c>
      <c r="F220">
        <v>5</v>
      </c>
      <c r="G220">
        <v>1654</v>
      </c>
    </row>
    <row r="221" spans="1:7" x14ac:dyDescent="0.25">
      <c r="A221">
        <v>220</v>
      </c>
      <c r="B221" t="s">
        <v>7</v>
      </c>
      <c r="C221" t="s">
        <v>14</v>
      </c>
      <c r="D221">
        <v>160</v>
      </c>
      <c r="E221" t="s">
        <v>28</v>
      </c>
      <c r="F221">
        <v>1</v>
      </c>
      <c r="G221">
        <v>222</v>
      </c>
    </row>
    <row r="222" spans="1:7" x14ac:dyDescent="0.25">
      <c r="A222">
        <v>221</v>
      </c>
      <c r="B222" t="s">
        <v>7</v>
      </c>
      <c r="C222" t="s">
        <v>14</v>
      </c>
      <c r="D222">
        <v>160</v>
      </c>
      <c r="E222" t="s">
        <v>29</v>
      </c>
      <c r="F222">
        <v>15</v>
      </c>
      <c r="G222">
        <v>1299</v>
      </c>
    </row>
    <row r="223" spans="1:7" x14ac:dyDescent="0.25">
      <c r="A223">
        <v>222</v>
      </c>
      <c r="B223" t="s">
        <v>7</v>
      </c>
      <c r="C223" t="s">
        <v>14</v>
      </c>
      <c r="D223">
        <v>160</v>
      </c>
      <c r="E223" t="s">
        <v>344</v>
      </c>
      <c r="F223">
        <v>7</v>
      </c>
      <c r="G223">
        <v>3093</v>
      </c>
    </row>
    <row r="224" spans="1:7" x14ac:dyDescent="0.25">
      <c r="A224">
        <v>223</v>
      </c>
      <c r="B224" t="s">
        <v>7</v>
      </c>
      <c r="C224" t="s">
        <v>14</v>
      </c>
      <c r="D224">
        <v>190</v>
      </c>
      <c r="E224" t="s">
        <v>53</v>
      </c>
      <c r="F224">
        <v>6</v>
      </c>
      <c r="G224">
        <v>814</v>
      </c>
    </row>
    <row r="225" spans="1:7" x14ac:dyDescent="0.25">
      <c r="A225">
        <v>224</v>
      </c>
      <c r="B225" t="s">
        <v>7</v>
      </c>
      <c r="C225" t="s">
        <v>14</v>
      </c>
      <c r="D225">
        <v>190</v>
      </c>
      <c r="E225" t="s">
        <v>24</v>
      </c>
      <c r="F225">
        <v>3</v>
      </c>
      <c r="G225">
        <v>136</v>
      </c>
    </row>
    <row r="226" spans="1:7" x14ac:dyDescent="0.25">
      <c r="A226">
        <v>225</v>
      </c>
      <c r="B226" t="s">
        <v>7</v>
      </c>
      <c r="C226" t="s">
        <v>14</v>
      </c>
      <c r="D226">
        <v>190</v>
      </c>
      <c r="E226" t="s">
        <v>26</v>
      </c>
      <c r="F226">
        <v>1</v>
      </c>
      <c r="G226">
        <v>47</v>
      </c>
    </row>
    <row r="227" spans="1:7" x14ac:dyDescent="0.25">
      <c r="A227">
        <v>226</v>
      </c>
      <c r="B227" t="s">
        <v>7</v>
      </c>
      <c r="C227" t="s">
        <v>14</v>
      </c>
      <c r="D227">
        <v>190</v>
      </c>
      <c r="E227" t="s">
        <v>27</v>
      </c>
      <c r="F227">
        <v>1</v>
      </c>
      <c r="G227">
        <v>240</v>
      </c>
    </row>
    <row r="228" spans="1:7" x14ac:dyDescent="0.25">
      <c r="A228">
        <v>227</v>
      </c>
      <c r="B228" t="s">
        <v>7</v>
      </c>
      <c r="C228" t="s">
        <v>14</v>
      </c>
      <c r="D228">
        <v>190</v>
      </c>
      <c r="E228" t="s">
        <v>28</v>
      </c>
      <c r="F228">
        <v>3</v>
      </c>
      <c r="G228">
        <v>217</v>
      </c>
    </row>
    <row r="229" spans="1:7" x14ac:dyDescent="0.25">
      <c r="A229">
        <v>228</v>
      </c>
      <c r="B229" t="s">
        <v>7</v>
      </c>
      <c r="C229" t="s">
        <v>14</v>
      </c>
      <c r="D229">
        <v>190</v>
      </c>
      <c r="E229" t="s">
        <v>29</v>
      </c>
      <c r="F229">
        <v>7</v>
      </c>
      <c r="G229">
        <v>327</v>
      </c>
    </row>
    <row r="230" spans="1:7" x14ac:dyDescent="0.25">
      <c r="A230">
        <v>229</v>
      </c>
      <c r="B230" t="s">
        <v>7</v>
      </c>
      <c r="C230" t="s">
        <v>14</v>
      </c>
      <c r="D230">
        <v>190</v>
      </c>
      <c r="E230" t="s">
        <v>345</v>
      </c>
      <c r="F230">
        <v>1</v>
      </c>
      <c r="G230">
        <v>100</v>
      </c>
    </row>
    <row r="231" spans="1:7" x14ac:dyDescent="0.25">
      <c r="A231">
        <v>230</v>
      </c>
      <c r="B231" t="s">
        <v>7</v>
      </c>
      <c r="C231" t="s">
        <v>14</v>
      </c>
      <c r="D231">
        <v>190</v>
      </c>
      <c r="E231" t="s">
        <v>344</v>
      </c>
      <c r="F231">
        <v>4</v>
      </c>
      <c r="G231">
        <v>274</v>
      </c>
    </row>
    <row r="232" spans="1:7" x14ac:dyDescent="0.25">
      <c r="A232">
        <v>231</v>
      </c>
      <c r="B232" t="s">
        <v>7</v>
      </c>
      <c r="C232" t="s">
        <v>14</v>
      </c>
      <c r="D232">
        <v>190</v>
      </c>
      <c r="E232" t="s">
        <v>285</v>
      </c>
      <c r="F232">
        <v>6</v>
      </c>
      <c r="G232">
        <v>520</v>
      </c>
    </row>
    <row r="233" spans="1:7" x14ac:dyDescent="0.25">
      <c r="A233">
        <v>232</v>
      </c>
      <c r="B233" t="s">
        <v>7</v>
      </c>
      <c r="C233" t="s">
        <v>14</v>
      </c>
      <c r="D233">
        <v>5101</v>
      </c>
      <c r="E233" t="s">
        <v>53</v>
      </c>
      <c r="F233">
        <v>6</v>
      </c>
      <c r="G233">
        <v>275</v>
      </c>
    </row>
    <row r="234" spans="1:7" x14ac:dyDescent="0.25">
      <c r="A234">
        <v>233</v>
      </c>
      <c r="B234" t="s">
        <v>7</v>
      </c>
      <c r="C234" t="s">
        <v>14</v>
      </c>
      <c r="D234">
        <v>5101</v>
      </c>
      <c r="E234" t="s">
        <v>24</v>
      </c>
      <c r="F234">
        <v>15</v>
      </c>
      <c r="G234">
        <v>662</v>
      </c>
    </row>
    <row r="235" spans="1:7" x14ac:dyDescent="0.25">
      <c r="A235">
        <v>234</v>
      </c>
      <c r="B235" t="s">
        <v>7</v>
      </c>
      <c r="C235" t="s">
        <v>14</v>
      </c>
      <c r="D235">
        <v>5101</v>
      </c>
      <c r="E235" t="s">
        <v>25</v>
      </c>
      <c r="F235">
        <v>12</v>
      </c>
      <c r="G235">
        <v>498</v>
      </c>
    </row>
    <row r="236" spans="1:7" x14ac:dyDescent="0.25">
      <c r="A236">
        <v>235</v>
      </c>
      <c r="B236" t="s">
        <v>7</v>
      </c>
      <c r="C236" t="s">
        <v>14</v>
      </c>
      <c r="D236">
        <v>5101</v>
      </c>
      <c r="E236" t="s">
        <v>26</v>
      </c>
      <c r="F236">
        <v>18</v>
      </c>
      <c r="G236">
        <v>837</v>
      </c>
    </row>
    <row r="237" spans="1:7" x14ac:dyDescent="0.25">
      <c r="A237">
        <v>236</v>
      </c>
      <c r="B237" t="s">
        <v>7</v>
      </c>
      <c r="C237" t="s">
        <v>14</v>
      </c>
      <c r="D237">
        <v>5101</v>
      </c>
      <c r="E237" t="s">
        <v>27</v>
      </c>
      <c r="F237">
        <v>11</v>
      </c>
      <c r="G237">
        <v>391</v>
      </c>
    </row>
    <row r="238" spans="1:7" x14ac:dyDescent="0.25">
      <c r="A238">
        <v>237</v>
      </c>
      <c r="B238" t="s">
        <v>7</v>
      </c>
      <c r="C238" t="s">
        <v>14</v>
      </c>
      <c r="D238">
        <v>5101</v>
      </c>
      <c r="E238" t="s">
        <v>28</v>
      </c>
      <c r="F238">
        <v>22</v>
      </c>
      <c r="G238">
        <v>1415</v>
      </c>
    </row>
    <row r="239" spans="1:7" x14ac:dyDescent="0.25">
      <c r="A239">
        <v>238</v>
      </c>
      <c r="B239" t="s">
        <v>7</v>
      </c>
      <c r="C239" t="s">
        <v>14</v>
      </c>
      <c r="D239">
        <v>5101</v>
      </c>
      <c r="E239" t="s">
        <v>29</v>
      </c>
      <c r="F239">
        <v>16</v>
      </c>
      <c r="G239">
        <v>1305</v>
      </c>
    </row>
    <row r="240" spans="1:7" x14ac:dyDescent="0.25">
      <c r="A240">
        <v>239</v>
      </c>
      <c r="B240" t="s">
        <v>7</v>
      </c>
      <c r="C240" t="s">
        <v>14</v>
      </c>
      <c r="D240">
        <v>5101</v>
      </c>
      <c r="E240" t="s">
        <v>345</v>
      </c>
      <c r="F240">
        <v>9</v>
      </c>
      <c r="G240">
        <v>828</v>
      </c>
    </row>
    <row r="241" spans="1:7" x14ac:dyDescent="0.25">
      <c r="A241">
        <v>240</v>
      </c>
      <c r="B241" t="s">
        <v>7</v>
      </c>
      <c r="C241" t="s">
        <v>14</v>
      </c>
      <c r="D241">
        <v>5101</v>
      </c>
      <c r="E241" t="s">
        <v>344</v>
      </c>
      <c r="F241">
        <v>10</v>
      </c>
      <c r="G241">
        <v>1047</v>
      </c>
    </row>
    <row r="242" spans="1:7" x14ac:dyDescent="0.25">
      <c r="A242">
        <v>241</v>
      </c>
      <c r="B242" t="s">
        <v>7</v>
      </c>
      <c r="C242" t="s">
        <v>14</v>
      </c>
      <c r="D242">
        <v>5101</v>
      </c>
      <c r="E242" t="s">
        <v>285</v>
      </c>
      <c r="F242">
        <v>2</v>
      </c>
      <c r="G242">
        <v>208</v>
      </c>
    </row>
    <row r="243" spans="1:7" x14ac:dyDescent="0.25">
      <c r="A243">
        <v>242</v>
      </c>
      <c r="B243" t="s">
        <v>7</v>
      </c>
      <c r="C243" t="s">
        <v>14</v>
      </c>
      <c r="D243">
        <v>5102</v>
      </c>
      <c r="E243" t="s">
        <v>53</v>
      </c>
      <c r="F243">
        <v>29</v>
      </c>
      <c r="G243">
        <v>2167</v>
      </c>
    </row>
    <row r="244" spans="1:7" x14ac:dyDescent="0.25">
      <c r="A244">
        <v>243</v>
      </c>
      <c r="B244" t="s">
        <v>7</v>
      </c>
      <c r="C244" t="s">
        <v>14</v>
      </c>
      <c r="D244">
        <v>5102</v>
      </c>
      <c r="E244" t="s">
        <v>24</v>
      </c>
      <c r="F244">
        <v>88</v>
      </c>
      <c r="G244">
        <v>3601</v>
      </c>
    </row>
    <row r="245" spans="1:7" x14ac:dyDescent="0.25">
      <c r="A245">
        <v>244</v>
      </c>
      <c r="B245" t="s">
        <v>7</v>
      </c>
      <c r="C245" t="s">
        <v>14</v>
      </c>
      <c r="D245">
        <v>5102</v>
      </c>
      <c r="E245" t="s">
        <v>25</v>
      </c>
      <c r="F245">
        <v>81</v>
      </c>
      <c r="G245">
        <v>3839</v>
      </c>
    </row>
    <row r="246" spans="1:7" x14ac:dyDescent="0.25">
      <c r="A246">
        <v>245</v>
      </c>
      <c r="B246" t="s">
        <v>7</v>
      </c>
      <c r="C246" t="s">
        <v>14</v>
      </c>
      <c r="D246">
        <v>5102</v>
      </c>
      <c r="E246" t="s">
        <v>26</v>
      </c>
      <c r="F246">
        <v>167</v>
      </c>
      <c r="G246">
        <v>6717</v>
      </c>
    </row>
    <row r="247" spans="1:7" x14ac:dyDescent="0.25">
      <c r="A247">
        <v>246</v>
      </c>
      <c r="B247" t="s">
        <v>7</v>
      </c>
      <c r="C247" t="s">
        <v>14</v>
      </c>
      <c r="D247">
        <v>5102</v>
      </c>
      <c r="E247" t="s">
        <v>27</v>
      </c>
      <c r="F247">
        <v>56</v>
      </c>
      <c r="G247">
        <v>5662</v>
      </c>
    </row>
    <row r="248" spans="1:7" x14ac:dyDescent="0.25">
      <c r="A248">
        <v>247</v>
      </c>
      <c r="B248" t="s">
        <v>7</v>
      </c>
      <c r="C248" t="s">
        <v>14</v>
      </c>
      <c r="D248">
        <v>5102</v>
      </c>
      <c r="E248" t="s">
        <v>28</v>
      </c>
      <c r="F248">
        <v>142</v>
      </c>
      <c r="G248">
        <v>9766</v>
      </c>
    </row>
    <row r="249" spans="1:7" x14ac:dyDescent="0.25">
      <c r="A249">
        <v>248</v>
      </c>
      <c r="B249" t="s">
        <v>7</v>
      </c>
      <c r="C249" t="s">
        <v>14</v>
      </c>
      <c r="D249">
        <v>5102</v>
      </c>
      <c r="E249" t="s">
        <v>29</v>
      </c>
      <c r="F249">
        <v>463</v>
      </c>
      <c r="G249">
        <v>38036</v>
      </c>
    </row>
    <row r="250" spans="1:7" x14ac:dyDescent="0.25">
      <c r="A250">
        <v>249</v>
      </c>
      <c r="B250" t="s">
        <v>7</v>
      </c>
      <c r="C250" t="s">
        <v>14</v>
      </c>
      <c r="D250">
        <v>5102</v>
      </c>
      <c r="E250" t="s">
        <v>345</v>
      </c>
      <c r="F250">
        <v>216</v>
      </c>
      <c r="G250">
        <v>19654</v>
      </c>
    </row>
    <row r="251" spans="1:7" x14ac:dyDescent="0.25">
      <c r="A251">
        <v>250</v>
      </c>
      <c r="B251" t="s">
        <v>7</v>
      </c>
      <c r="C251" t="s">
        <v>14</v>
      </c>
      <c r="D251">
        <v>5102</v>
      </c>
      <c r="E251" t="s">
        <v>344</v>
      </c>
      <c r="F251">
        <v>570</v>
      </c>
      <c r="G251">
        <v>54301</v>
      </c>
    </row>
    <row r="252" spans="1:7" x14ac:dyDescent="0.25">
      <c r="A252">
        <v>251</v>
      </c>
      <c r="B252" t="s">
        <v>7</v>
      </c>
      <c r="C252" t="s">
        <v>14</v>
      </c>
      <c r="D252">
        <v>5102</v>
      </c>
      <c r="E252" t="s">
        <v>285</v>
      </c>
      <c r="F252">
        <v>29</v>
      </c>
      <c r="G252">
        <v>2889</v>
      </c>
    </row>
    <row r="253" spans="1:7" x14ac:dyDescent="0.25">
      <c r="A253">
        <v>252</v>
      </c>
      <c r="B253" t="s">
        <v>15</v>
      </c>
      <c r="C253" t="s">
        <v>8</v>
      </c>
      <c r="D253">
        <v>110</v>
      </c>
      <c r="E253" t="s">
        <v>53</v>
      </c>
      <c r="F253">
        <v>3</v>
      </c>
      <c r="G253">
        <v>511</v>
      </c>
    </row>
    <row r="254" spans="1:7" x14ac:dyDescent="0.25">
      <c r="A254">
        <v>253</v>
      </c>
      <c r="B254" t="s">
        <v>15</v>
      </c>
      <c r="C254" t="s">
        <v>8</v>
      </c>
      <c r="D254">
        <v>110</v>
      </c>
      <c r="E254" t="s">
        <v>24</v>
      </c>
      <c r="F254">
        <v>1</v>
      </c>
      <c r="G254">
        <v>205</v>
      </c>
    </row>
    <row r="255" spans="1:7" x14ac:dyDescent="0.25">
      <c r="A255">
        <v>254</v>
      </c>
      <c r="B255" t="s">
        <v>15</v>
      </c>
      <c r="C255" t="s">
        <v>8</v>
      </c>
      <c r="D255">
        <v>110</v>
      </c>
      <c r="E255" t="s">
        <v>26</v>
      </c>
      <c r="F255">
        <v>1</v>
      </c>
      <c r="G255">
        <v>134</v>
      </c>
    </row>
    <row r="256" spans="1:7" x14ac:dyDescent="0.25">
      <c r="A256">
        <v>255</v>
      </c>
      <c r="B256" t="s">
        <v>15</v>
      </c>
      <c r="C256" t="s">
        <v>8</v>
      </c>
      <c r="D256">
        <v>110</v>
      </c>
      <c r="E256" t="s">
        <v>345</v>
      </c>
      <c r="F256">
        <v>1</v>
      </c>
      <c r="G256">
        <v>290</v>
      </c>
    </row>
    <row r="257" spans="1:7" x14ac:dyDescent="0.25">
      <c r="A257">
        <v>256</v>
      </c>
      <c r="B257" t="s">
        <v>15</v>
      </c>
      <c r="C257" t="s">
        <v>8</v>
      </c>
      <c r="D257">
        <v>110</v>
      </c>
      <c r="E257" t="s">
        <v>344</v>
      </c>
      <c r="F257">
        <v>1</v>
      </c>
      <c r="G257">
        <v>95</v>
      </c>
    </row>
    <row r="258" spans="1:7" x14ac:dyDescent="0.25">
      <c r="A258">
        <v>257</v>
      </c>
      <c r="B258" t="s">
        <v>15</v>
      </c>
      <c r="C258" t="s">
        <v>8</v>
      </c>
      <c r="D258">
        <v>110</v>
      </c>
      <c r="E258" t="s">
        <v>285</v>
      </c>
      <c r="F258">
        <v>3</v>
      </c>
      <c r="G258">
        <v>544</v>
      </c>
    </row>
    <row r="259" spans="1:7" x14ac:dyDescent="0.25">
      <c r="A259">
        <v>258</v>
      </c>
      <c r="B259" t="s">
        <v>15</v>
      </c>
      <c r="C259" t="s">
        <v>8</v>
      </c>
      <c r="D259">
        <v>120</v>
      </c>
      <c r="E259" t="s">
        <v>53</v>
      </c>
      <c r="F259">
        <v>254</v>
      </c>
      <c r="G259">
        <v>37832</v>
      </c>
    </row>
    <row r="260" spans="1:7" x14ac:dyDescent="0.25">
      <c r="A260">
        <v>259</v>
      </c>
      <c r="B260" t="s">
        <v>15</v>
      </c>
      <c r="C260" t="s">
        <v>8</v>
      </c>
      <c r="D260">
        <v>120</v>
      </c>
      <c r="E260" t="s">
        <v>24</v>
      </c>
      <c r="F260">
        <v>223</v>
      </c>
      <c r="G260">
        <v>28211</v>
      </c>
    </row>
    <row r="261" spans="1:7" x14ac:dyDescent="0.25">
      <c r="A261">
        <v>260</v>
      </c>
      <c r="B261" t="s">
        <v>15</v>
      </c>
      <c r="C261" t="s">
        <v>8</v>
      </c>
      <c r="D261">
        <v>120</v>
      </c>
      <c r="E261" t="s">
        <v>25</v>
      </c>
      <c r="F261">
        <v>167</v>
      </c>
      <c r="G261">
        <v>20670</v>
      </c>
    </row>
    <row r="262" spans="1:7" x14ac:dyDescent="0.25">
      <c r="A262">
        <v>261</v>
      </c>
      <c r="B262" t="s">
        <v>15</v>
      </c>
      <c r="C262" t="s">
        <v>8</v>
      </c>
      <c r="D262">
        <v>120</v>
      </c>
      <c r="E262" t="s">
        <v>26</v>
      </c>
      <c r="F262">
        <v>612</v>
      </c>
      <c r="G262">
        <v>89194</v>
      </c>
    </row>
    <row r="263" spans="1:7" x14ac:dyDescent="0.25">
      <c r="A263">
        <v>262</v>
      </c>
      <c r="B263" t="s">
        <v>15</v>
      </c>
      <c r="C263" t="s">
        <v>8</v>
      </c>
      <c r="D263">
        <v>120</v>
      </c>
      <c r="E263" t="s">
        <v>27</v>
      </c>
      <c r="F263">
        <v>245</v>
      </c>
      <c r="G263">
        <v>36185</v>
      </c>
    </row>
    <row r="264" spans="1:7" x14ac:dyDescent="0.25">
      <c r="A264">
        <v>263</v>
      </c>
      <c r="B264" t="s">
        <v>15</v>
      </c>
      <c r="C264" t="s">
        <v>8</v>
      </c>
      <c r="D264">
        <v>120</v>
      </c>
      <c r="E264" t="s">
        <v>28</v>
      </c>
      <c r="F264">
        <v>177</v>
      </c>
      <c r="G264">
        <v>26009</v>
      </c>
    </row>
    <row r="265" spans="1:7" x14ac:dyDescent="0.25">
      <c r="A265">
        <v>264</v>
      </c>
      <c r="B265" t="s">
        <v>15</v>
      </c>
      <c r="C265" t="s">
        <v>8</v>
      </c>
      <c r="D265">
        <v>120</v>
      </c>
      <c r="E265" t="s">
        <v>29</v>
      </c>
      <c r="F265">
        <v>251</v>
      </c>
      <c r="G265">
        <v>41494</v>
      </c>
    </row>
    <row r="266" spans="1:7" x14ac:dyDescent="0.25">
      <c r="A266">
        <v>265</v>
      </c>
      <c r="B266" t="s">
        <v>15</v>
      </c>
      <c r="C266" t="s">
        <v>8</v>
      </c>
      <c r="D266">
        <v>120</v>
      </c>
      <c r="E266" t="s">
        <v>345</v>
      </c>
      <c r="F266">
        <v>144</v>
      </c>
      <c r="G266">
        <v>26538</v>
      </c>
    </row>
    <row r="267" spans="1:7" x14ac:dyDescent="0.25">
      <c r="A267">
        <v>266</v>
      </c>
      <c r="B267" t="s">
        <v>15</v>
      </c>
      <c r="C267" t="s">
        <v>8</v>
      </c>
      <c r="D267">
        <v>120</v>
      </c>
      <c r="E267" t="s">
        <v>344</v>
      </c>
      <c r="F267">
        <v>1838</v>
      </c>
      <c r="G267">
        <v>316687</v>
      </c>
    </row>
    <row r="268" spans="1:7" x14ac:dyDescent="0.25">
      <c r="A268">
        <v>267</v>
      </c>
      <c r="B268" t="s">
        <v>15</v>
      </c>
      <c r="C268" t="s">
        <v>8</v>
      </c>
      <c r="D268">
        <v>120</v>
      </c>
      <c r="E268" t="s">
        <v>285</v>
      </c>
      <c r="F268">
        <v>20</v>
      </c>
      <c r="G268">
        <v>2812</v>
      </c>
    </row>
    <row r="269" spans="1:7" x14ac:dyDescent="0.25">
      <c r="A269">
        <v>268</v>
      </c>
      <c r="B269" t="s">
        <v>15</v>
      </c>
      <c r="C269" t="s">
        <v>8</v>
      </c>
      <c r="D269">
        <v>130</v>
      </c>
      <c r="E269" t="s">
        <v>53</v>
      </c>
      <c r="F269">
        <v>26</v>
      </c>
      <c r="G269">
        <v>6740</v>
      </c>
    </row>
    <row r="270" spans="1:7" x14ac:dyDescent="0.25">
      <c r="A270">
        <v>269</v>
      </c>
      <c r="B270" t="s">
        <v>15</v>
      </c>
      <c r="C270" t="s">
        <v>8</v>
      </c>
      <c r="D270">
        <v>130</v>
      </c>
      <c r="E270" t="s">
        <v>24</v>
      </c>
      <c r="F270">
        <v>13</v>
      </c>
      <c r="G270">
        <v>2462</v>
      </c>
    </row>
    <row r="271" spans="1:7" x14ac:dyDescent="0.25">
      <c r="A271">
        <v>270</v>
      </c>
      <c r="B271" t="s">
        <v>15</v>
      </c>
      <c r="C271" t="s">
        <v>8</v>
      </c>
      <c r="D271">
        <v>130</v>
      </c>
      <c r="E271" t="s">
        <v>25</v>
      </c>
      <c r="F271">
        <v>5</v>
      </c>
      <c r="G271">
        <v>457</v>
      </c>
    </row>
    <row r="272" spans="1:7" x14ac:dyDescent="0.25">
      <c r="A272">
        <v>271</v>
      </c>
      <c r="B272" t="s">
        <v>15</v>
      </c>
      <c r="C272" t="s">
        <v>8</v>
      </c>
      <c r="D272">
        <v>130</v>
      </c>
      <c r="E272" t="s">
        <v>26</v>
      </c>
      <c r="F272">
        <v>26</v>
      </c>
      <c r="G272">
        <v>8485</v>
      </c>
    </row>
    <row r="273" spans="1:7" x14ac:dyDescent="0.25">
      <c r="A273">
        <v>272</v>
      </c>
      <c r="B273" t="s">
        <v>15</v>
      </c>
      <c r="C273" t="s">
        <v>8</v>
      </c>
      <c r="D273">
        <v>130</v>
      </c>
      <c r="E273" t="s">
        <v>27</v>
      </c>
      <c r="F273">
        <v>12</v>
      </c>
      <c r="G273">
        <v>1953</v>
      </c>
    </row>
    <row r="274" spans="1:7" x14ac:dyDescent="0.25">
      <c r="A274">
        <v>273</v>
      </c>
      <c r="B274" t="s">
        <v>15</v>
      </c>
      <c r="C274" t="s">
        <v>8</v>
      </c>
      <c r="D274">
        <v>130</v>
      </c>
      <c r="E274" t="s">
        <v>28</v>
      </c>
      <c r="F274">
        <v>89</v>
      </c>
      <c r="G274">
        <v>12844</v>
      </c>
    </row>
    <row r="275" spans="1:7" x14ac:dyDescent="0.25">
      <c r="A275">
        <v>274</v>
      </c>
      <c r="B275" t="s">
        <v>15</v>
      </c>
      <c r="C275" t="s">
        <v>8</v>
      </c>
      <c r="D275">
        <v>130</v>
      </c>
      <c r="E275" t="s">
        <v>29</v>
      </c>
      <c r="F275">
        <v>41</v>
      </c>
      <c r="G275">
        <v>7699</v>
      </c>
    </row>
    <row r="276" spans="1:7" x14ac:dyDescent="0.25">
      <c r="A276">
        <v>275</v>
      </c>
      <c r="B276" t="s">
        <v>15</v>
      </c>
      <c r="C276" t="s">
        <v>8</v>
      </c>
      <c r="D276">
        <v>130</v>
      </c>
      <c r="E276" t="s">
        <v>345</v>
      </c>
      <c r="F276">
        <v>34</v>
      </c>
      <c r="G276">
        <v>6851</v>
      </c>
    </row>
    <row r="277" spans="1:7" x14ac:dyDescent="0.25">
      <c r="A277">
        <v>276</v>
      </c>
      <c r="B277" t="s">
        <v>15</v>
      </c>
      <c r="C277" t="s">
        <v>8</v>
      </c>
      <c r="D277">
        <v>130</v>
      </c>
      <c r="E277" t="s">
        <v>344</v>
      </c>
      <c r="F277">
        <v>1081</v>
      </c>
      <c r="G277">
        <v>178755</v>
      </c>
    </row>
    <row r="278" spans="1:7" x14ac:dyDescent="0.25">
      <c r="A278">
        <v>277</v>
      </c>
      <c r="B278" t="s">
        <v>15</v>
      </c>
      <c r="C278" t="s">
        <v>8</v>
      </c>
      <c r="D278">
        <v>130</v>
      </c>
      <c r="E278" t="s">
        <v>285</v>
      </c>
      <c r="F278">
        <v>10</v>
      </c>
      <c r="G278">
        <v>1140</v>
      </c>
    </row>
    <row r="279" spans="1:7" x14ac:dyDescent="0.25">
      <c r="A279">
        <v>278</v>
      </c>
      <c r="B279" t="s">
        <v>15</v>
      </c>
      <c r="C279" t="s">
        <v>8</v>
      </c>
      <c r="D279">
        <v>140</v>
      </c>
      <c r="E279" t="s">
        <v>53</v>
      </c>
      <c r="F279">
        <v>41</v>
      </c>
      <c r="G279">
        <v>10058</v>
      </c>
    </row>
    <row r="280" spans="1:7" x14ac:dyDescent="0.25">
      <c r="A280">
        <v>279</v>
      </c>
      <c r="B280" t="s">
        <v>15</v>
      </c>
      <c r="C280" t="s">
        <v>8</v>
      </c>
      <c r="D280">
        <v>140</v>
      </c>
      <c r="E280" t="s">
        <v>24</v>
      </c>
      <c r="F280">
        <v>26</v>
      </c>
      <c r="G280">
        <v>25099</v>
      </c>
    </row>
    <row r="281" spans="1:7" x14ac:dyDescent="0.25">
      <c r="A281">
        <v>280</v>
      </c>
      <c r="B281" t="s">
        <v>15</v>
      </c>
      <c r="C281" t="s">
        <v>8</v>
      </c>
      <c r="D281">
        <v>140</v>
      </c>
      <c r="E281" t="s">
        <v>25</v>
      </c>
      <c r="F281">
        <v>8</v>
      </c>
      <c r="G281">
        <v>8470</v>
      </c>
    </row>
    <row r="282" spans="1:7" x14ac:dyDescent="0.25">
      <c r="A282">
        <v>281</v>
      </c>
      <c r="B282" t="s">
        <v>15</v>
      </c>
      <c r="C282" t="s">
        <v>8</v>
      </c>
      <c r="D282">
        <v>140</v>
      </c>
      <c r="E282" t="s">
        <v>26</v>
      </c>
      <c r="F282">
        <v>28</v>
      </c>
      <c r="G282">
        <v>43154</v>
      </c>
    </row>
    <row r="283" spans="1:7" x14ac:dyDescent="0.25">
      <c r="A283">
        <v>282</v>
      </c>
      <c r="B283" t="s">
        <v>15</v>
      </c>
      <c r="C283" t="s">
        <v>8</v>
      </c>
      <c r="D283">
        <v>140</v>
      </c>
      <c r="E283" t="s">
        <v>27</v>
      </c>
      <c r="F283">
        <v>1</v>
      </c>
      <c r="G283">
        <v>370</v>
      </c>
    </row>
    <row r="284" spans="1:7" x14ac:dyDescent="0.25">
      <c r="A284">
        <v>283</v>
      </c>
      <c r="B284" t="s">
        <v>15</v>
      </c>
      <c r="C284" t="s">
        <v>8</v>
      </c>
      <c r="D284">
        <v>140</v>
      </c>
      <c r="E284" t="s">
        <v>28</v>
      </c>
      <c r="F284">
        <v>27</v>
      </c>
      <c r="G284">
        <v>19494</v>
      </c>
    </row>
    <row r="285" spans="1:7" x14ac:dyDescent="0.25">
      <c r="A285">
        <v>284</v>
      </c>
      <c r="B285" t="s">
        <v>15</v>
      </c>
      <c r="C285" t="s">
        <v>8</v>
      </c>
      <c r="D285">
        <v>140</v>
      </c>
      <c r="E285" t="s">
        <v>29</v>
      </c>
      <c r="F285">
        <v>19</v>
      </c>
      <c r="G285">
        <v>17109</v>
      </c>
    </row>
    <row r="286" spans="1:7" x14ac:dyDescent="0.25">
      <c r="A286">
        <v>285</v>
      </c>
      <c r="B286" t="s">
        <v>15</v>
      </c>
      <c r="C286" t="s">
        <v>8</v>
      </c>
      <c r="D286">
        <v>140</v>
      </c>
      <c r="E286" t="s">
        <v>345</v>
      </c>
      <c r="F286">
        <v>7</v>
      </c>
      <c r="G286">
        <v>5927</v>
      </c>
    </row>
    <row r="287" spans="1:7" x14ac:dyDescent="0.25">
      <c r="A287">
        <v>286</v>
      </c>
      <c r="B287" t="s">
        <v>15</v>
      </c>
      <c r="C287" t="s">
        <v>8</v>
      </c>
      <c r="D287">
        <v>140</v>
      </c>
      <c r="E287" t="s">
        <v>344</v>
      </c>
      <c r="F287">
        <v>144</v>
      </c>
      <c r="G287">
        <v>240617</v>
      </c>
    </row>
    <row r="288" spans="1:7" x14ac:dyDescent="0.25">
      <c r="A288">
        <v>287</v>
      </c>
      <c r="B288" t="s">
        <v>15</v>
      </c>
      <c r="C288" t="s">
        <v>8</v>
      </c>
      <c r="D288">
        <v>140</v>
      </c>
      <c r="E288" t="s">
        <v>285</v>
      </c>
      <c r="F288">
        <v>15</v>
      </c>
      <c r="G288">
        <v>5417</v>
      </c>
    </row>
    <row r="289" spans="1:7" x14ac:dyDescent="0.25">
      <c r="A289">
        <v>288</v>
      </c>
      <c r="B289" t="s">
        <v>15</v>
      </c>
      <c r="C289" t="s">
        <v>8</v>
      </c>
      <c r="D289">
        <v>150</v>
      </c>
      <c r="E289" t="s">
        <v>25</v>
      </c>
      <c r="F289">
        <v>1</v>
      </c>
      <c r="G289">
        <v>1320</v>
      </c>
    </row>
    <row r="290" spans="1:7" x14ac:dyDescent="0.25">
      <c r="A290">
        <v>289</v>
      </c>
      <c r="B290" t="s">
        <v>15</v>
      </c>
      <c r="C290" t="s">
        <v>8</v>
      </c>
      <c r="D290">
        <v>150</v>
      </c>
      <c r="E290" t="s">
        <v>26</v>
      </c>
      <c r="F290">
        <v>1</v>
      </c>
      <c r="G290">
        <v>2246</v>
      </c>
    </row>
    <row r="291" spans="1:7" x14ac:dyDescent="0.25">
      <c r="A291">
        <v>290</v>
      </c>
      <c r="B291" t="s">
        <v>15</v>
      </c>
      <c r="C291" t="s">
        <v>8</v>
      </c>
      <c r="D291">
        <v>150</v>
      </c>
      <c r="E291" t="s">
        <v>28</v>
      </c>
      <c r="F291">
        <v>1</v>
      </c>
      <c r="G291">
        <v>362</v>
      </c>
    </row>
    <row r="292" spans="1:7" x14ac:dyDescent="0.25">
      <c r="A292">
        <v>291</v>
      </c>
      <c r="B292" t="s">
        <v>15</v>
      </c>
      <c r="C292" t="s">
        <v>8</v>
      </c>
      <c r="D292">
        <v>150</v>
      </c>
      <c r="E292" t="s">
        <v>344</v>
      </c>
      <c r="F292">
        <v>6</v>
      </c>
      <c r="G292">
        <v>14159</v>
      </c>
    </row>
    <row r="293" spans="1:7" x14ac:dyDescent="0.25">
      <c r="A293">
        <v>292</v>
      </c>
      <c r="B293" t="s">
        <v>15</v>
      </c>
      <c r="C293" t="s">
        <v>8</v>
      </c>
      <c r="D293">
        <v>160</v>
      </c>
      <c r="E293" t="s">
        <v>53</v>
      </c>
      <c r="F293">
        <v>1</v>
      </c>
      <c r="G293">
        <v>4636</v>
      </c>
    </row>
    <row r="294" spans="1:7" x14ac:dyDescent="0.25">
      <c r="A294">
        <v>293</v>
      </c>
      <c r="B294" t="s">
        <v>15</v>
      </c>
      <c r="C294" t="s">
        <v>8</v>
      </c>
      <c r="D294">
        <v>160</v>
      </c>
      <c r="E294" t="s">
        <v>26</v>
      </c>
      <c r="F294">
        <v>1</v>
      </c>
      <c r="G294">
        <v>784</v>
      </c>
    </row>
    <row r="295" spans="1:7" x14ac:dyDescent="0.25">
      <c r="A295">
        <v>294</v>
      </c>
      <c r="B295" t="s">
        <v>15</v>
      </c>
      <c r="C295" t="s">
        <v>8</v>
      </c>
      <c r="D295">
        <v>160</v>
      </c>
      <c r="E295" t="s">
        <v>27</v>
      </c>
      <c r="F295">
        <v>1</v>
      </c>
      <c r="G295">
        <v>2384</v>
      </c>
    </row>
    <row r="296" spans="1:7" x14ac:dyDescent="0.25">
      <c r="A296">
        <v>295</v>
      </c>
      <c r="B296" t="s">
        <v>15</v>
      </c>
      <c r="C296" t="s">
        <v>8</v>
      </c>
      <c r="D296">
        <v>160</v>
      </c>
      <c r="E296" t="s">
        <v>28</v>
      </c>
      <c r="F296">
        <v>3</v>
      </c>
      <c r="G296">
        <v>7700</v>
      </c>
    </row>
    <row r="297" spans="1:7" x14ac:dyDescent="0.25">
      <c r="A297">
        <v>296</v>
      </c>
      <c r="B297" t="s">
        <v>15</v>
      </c>
      <c r="C297" t="s">
        <v>8</v>
      </c>
      <c r="D297">
        <v>160</v>
      </c>
      <c r="E297" t="s">
        <v>29</v>
      </c>
      <c r="F297">
        <v>9</v>
      </c>
      <c r="G297">
        <v>6347</v>
      </c>
    </row>
    <row r="298" spans="1:7" x14ac:dyDescent="0.25">
      <c r="A298">
        <v>297</v>
      </c>
      <c r="B298" t="s">
        <v>15</v>
      </c>
      <c r="C298" t="s">
        <v>8</v>
      </c>
      <c r="D298">
        <v>160</v>
      </c>
      <c r="E298" t="s">
        <v>344</v>
      </c>
      <c r="F298">
        <v>19</v>
      </c>
      <c r="G298">
        <v>33647</v>
      </c>
    </row>
    <row r="299" spans="1:7" x14ac:dyDescent="0.25">
      <c r="A299">
        <v>298</v>
      </c>
      <c r="B299" t="s">
        <v>15</v>
      </c>
      <c r="C299" t="s">
        <v>8</v>
      </c>
      <c r="D299">
        <v>160</v>
      </c>
      <c r="E299" t="s">
        <v>285</v>
      </c>
      <c r="F299">
        <v>2</v>
      </c>
      <c r="G299">
        <v>793</v>
      </c>
    </row>
    <row r="300" spans="1:7" x14ac:dyDescent="0.25">
      <c r="A300">
        <v>299</v>
      </c>
      <c r="B300" t="s">
        <v>15</v>
      </c>
      <c r="C300" t="s">
        <v>8</v>
      </c>
      <c r="D300">
        <v>190</v>
      </c>
      <c r="E300" t="s">
        <v>29</v>
      </c>
      <c r="F300">
        <v>7</v>
      </c>
      <c r="G300">
        <v>182</v>
      </c>
    </row>
    <row r="301" spans="1:7" x14ac:dyDescent="0.25">
      <c r="A301">
        <v>300</v>
      </c>
      <c r="B301" t="s">
        <v>15</v>
      </c>
      <c r="C301" t="s">
        <v>8</v>
      </c>
      <c r="D301">
        <v>190</v>
      </c>
      <c r="E301" t="s">
        <v>344</v>
      </c>
      <c r="F301">
        <v>2</v>
      </c>
      <c r="G301">
        <v>63</v>
      </c>
    </row>
    <row r="302" spans="1:7" x14ac:dyDescent="0.25">
      <c r="A302">
        <v>301</v>
      </c>
      <c r="B302" t="s">
        <v>15</v>
      </c>
      <c r="C302" t="s">
        <v>8</v>
      </c>
      <c r="D302">
        <v>5102</v>
      </c>
      <c r="E302" t="s">
        <v>24</v>
      </c>
      <c r="F302">
        <v>1</v>
      </c>
      <c r="G302">
        <v>48</v>
      </c>
    </row>
    <row r="303" spans="1:7" x14ac:dyDescent="0.25">
      <c r="A303">
        <v>302</v>
      </c>
      <c r="B303" t="s">
        <v>15</v>
      </c>
      <c r="C303" t="s">
        <v>8</v>
      </c>
      <c r="D303">
        <v>5102</v>
      </c>
      <c r="E303" t="s">
        <v>26</v>
      </c>
      <c r="F303">
        <v>1</v>
      </c>
      <c r="G303">
        <v>25</v>
      </c>
    </row>
    <row r="304" spans="1:7" x14ac:dyDescent="0.25">
      <c r="A304">
        <v>303</v>
      </c>
      <c r="B304" t="s">
        <v>15</v>
      </c>
      <c r="C304" t="s">
        <v>8</v>
      </c>
      <c r="D304">
        <v>5102</v>
      </c>
      <c r="E304" t="s">
        <v>27</v>
      </c>
      <c r="F304">
        <v>1</v>
      </c>
      <c r="G304">
        <v>53</v>
      </c>
    </row>
    <row r="305" spans="1:7" x14ac:dyDescent="0.25">
      <c r="A305">
        <v>304</v>
      </c>
      <c r="B305" t="s">
        <v>15</v>
      </c>
      <c r="C305" t="s">
        <v>8</v>
      </c>
      <c r="D305">
        <v>5102</v>
      </c>
      <c r="E305" t="s">
        <v>29</v>
      </c>
      <c r="F305">
        <v>1</v>
      </c>
      <c r="G305">
        <v>69</v>
      </c>
    </row>
    <row r="306" spans="1:7" x14ac:dyDescent="0.25">
      <c r="A306">
        <v>305</v>
      </c>
      <c r="B306" t="s">
        <v>15</v>
      </c>
      <c r="C306" t="s">
        <v>8</v>
      </c>
      <c r="D306">
        <v>5102</v>
      </c>
      <c r="E306" t="s">
        <v>345</v>
      </c>
      <c r="F306">
        <v>1</v>
      </c>
      <c r="G306">
        <v>125</v>
      </c>
    </row>
    <row r="307" spans="1:7" x14ac:dyDescent="0.25">
      <c r="A307">
        <v>306</v>
      </c>
      <c r="B307" t="s">
        <v>15</v>
      </c>
      <c r="C307" t="s">
        <v>11</v>
      </c>
      <c r="D307">
        <v>110</v>
      </c>
      <c r="E307" t="s">
        <v>53</v>
      </c>
      <c r="F307">
        <v>3</v>
      </c>
      <c r="G307">
        <v>554</v>
      </c>
    </row>
    <row r="308" spans="1:7" x14ac:dyDescent="0.25">
      <c r="A308">
        <v>307</v>
      </c>
      <c r="B308" t="s">
        <v>15</v>
      </c>
      <c r="C308" t="s">
        <v>11</v>
      </c>
      <c r="D308">
        <v>110</v>
      </c>
      <c r="E308" t="s">
        <v>28</v>
      </c>
      <c r="F308">
        <v>1</v>
      </c>
      <c r="G308">
        <v>196</v>
      </c>
    </row>
    <row r="309" spans="1:7" x14ac:dyDescent="0.25">
      <c r="A309">
        <v>308</v>
      </c>
      <c r="B309" t="s">
        <v>15</v>
      </c>
      <c r="C309" t="s">
        <v>11</v>
      </c>
      <c r="D309">
        <v>110</v>
      </c>
      <c r="E309" t="s">
        <v>344</v>
      </c>
      <c r="F309">
        <v>1</v>
      </c>
      <c r="G309">
        <v>262</v>
      </c>
    </row>
    <row r="310" spans="1:7" x14ac:dyDescent="0.25">
      <c r="A310">
        <v>309</v>
      </c>
      <c r="B310" t="s">
        <v>15</v>
      </c>
      <c r="C310" t="s">
        <v>11</v>
      </c>
      <c r="D310">
        <v>110</v>
      </c>
      <c r="E310" t="s">
        <v>285</v>
      </c>
      <c r="F310">
        <v>1</v>
      </c>
      <c r="G310">
        <v>158</v>
      </c>
    </row>
    <row r="311" spans="1:7" x14ac:dyDescent="0.25">
      <c r="A311">
        <v>310</v>
      </c>
      <c r="B311" t="s">
        <v>15</v>
      </c>
      <c r="C311" t="s">
        <v>11</v>
      </c>
      <c r="D311">
        <v>120</v>
      </c>
      <c r="E311" t="s">
        <v>53</v>
      </c>
      <c r="F311">
        <v>18</v>
      </c>
      <c r="G311">
        <v>2746</v>
      </c>
    </row>
    <row r="312" spans="1:7" x14ac:dyDescent="0.25">
      <c r="A312">
        <v>311</v>
      </c>
      <c r="B312" t="s">
        <v>15</v>
      </c>
      <c r="C312" t="s">
        <v>11</v>
      </c>
      <c r="D312">
        <v>120</v>
      </c>
      <c r="E312" t="s">
        <v>24</v>
      </c>
      <c r="F312">
        <v>22</v>
      </c>
      <c r="G312">
        <v>3364</v>
      </c>
    </row>
    <row r="313" spans="1:7" x14ac:dyDescent="0.25">
      <c r="A313">
        <v>312</v>
      </c>
      <c r="B313" t="s">
        <v>15</v>
      </c>
      <c r="C313" t="s">
        <v>11</v>
      </c>
      <c r="D313">
        <v>120</v>
      </c>
      <c r="E313" t="s">
        <v>25</v>
      </c>
      <c r="F313">
        <v>9</v>
      </c>
      <c r="G313">
        <v>1204</v>
      </c>
    </row>
    <row r="314" spans="1:7" x14ac:dyDescent="0.25">
      <c r="A314">
        <v>313</v>
      </c>
      <c r="B314" t="s">
        <v>15</v>
      </c>
      <c r="C314" t="s">
        <v>11</v>
      </c>
      <c r="D314">
        <v>120</v>
      </c>
      <c r="E314" t="s">
        <v>26</v>
      </c>
      <c r="F314">
        <v>43</v>
      </c>
      <c r="G314">
        <v>6359</v>
      </c>
    </row>
    <row r="315" spans="1:7" x14ac:dyDescent="0.25">
      <c r="A315">
        <v>314</v>
      </c>
      <c r="B315" t="s">
        <v>15</v>
      </c>
      <c r="C315" t="s">
        <v>11</v>
      </c>
      <c r="D315">
        <v>120</v>
      </c>
      <c r="E315" t="s">
        <v>27</v>
      </c>
      <c r="F315">
        <v>23</v>
      </c>
      <c r="G315">
        <v>3442</v>
      </c>
    </row>
    <row r="316" spans="1:7" x14ac:dyDescent="0.25">
      <c r="A316">
        <v>315</v>
      </c>
      <c r="B316" t="s">
        <v>15</v>
      </c>
      <c r="C316" t="s">
        <v>11</v>
      </c>
      <c r="D316">
        <v>120</v>
      </c>
      <c r="E316" t="s">
        <v>28</v>
      </c>
      <c r="F316">
        <v>168</v>
      </c>
      <c r="G316">
        <v>23706</v>
      </c>
    </row>
    <row r="317" spans="1:7" x14ac:dyDescent="0.25">
      <c r="A317">
        <v>316</v>
      </c>
      <c r="B317" t="s">
        <v>15</v>
      </c>
      <c r="C317" t="s">
        <v>11</v>
      </c>
      <c r="D317">
        <v>120</v>
      </c>
      <c r="E317" t="s">
        <v>29</v>
      </c>
      <c r="F317">
        <v>22</v>
      </c>
      <c r="G317">
        <v>2523</v>
      </c>
    </row>
    <row r="318" spans="1:7" x14ac:dyDescent="0.25">
      <c r="A318">
        <v>317</v>
      </c>
      <c r="B318" t="s">
        <v>15</v>
      </c>
      <c r="C318" t="s">
        <v>11</v>
      </c>
      <c r="D318">
        <v>120</v>
      </c>
      <c r="E318" t="s">
        <v>345</v>
      </c>
      <c r="F318">
        <v>12</v>
      </c>
      <c r="G318">
        <v>2346</v>
      </c>
    </row>
    <row r="319" spans="1:7" x14ac:dyDescent="0.25">
      <c r="A319">
        <v>318</v>
      </c>
      <c r="B319" t="s">
        <v>15</v>
      </c>
      <c r="C319" t="s">
        <v>11</v>
      </c>
      <c r="D319">
        <v>120</v>
      </c>
      <c r="E319" t="s">
        <v>344</v>
      </c>
      <c r="F319">
        <v>100</v>
      </c>
      <c r="G319">
        <v>18171</v>
      </c>
    </row>
    <row r="320" spans="1:7" x14ac:dyDescent="0.25">
      <c r="A320">
        <v>319</v>
      </c>
      <c r="B320" t="s">
        <v>15</v>
      </c>
      <c r="C320" t="s">
        <v>11</v>
      </c>
      <c r="D320">
        <v>120</v>
      </c>
      <c r="E320" t="s">
        <v>285</v>
      </c>
      <c r="F320">
        <v>3</v>
      </c>
      <c r="G320">
        <v>403</v>
      </c>
    </row>
    <row r="321" spans="1:7" x14ac:dyDescent="0.25">
      <c r="A321">
        <v>320</v>
      </c>
      <c r="B321" t="s">
        <v>15</v>
      </c>
      <c r="C321" t="s">
        <v>11</v>
      </c>
      <c r="D321">
        <v>130</v>
      </c>
      <c r="E321" t="s">
        <v>53</v>
      </c>
      <c r="F321">
        <v>2</v>
      </c>
      <c r="G321">
        <v>294</v>
      </c>
    </row>
    <row r="322" spans="1:7" x14ac:dyDescent="0.25">
      <c r="A322">
        <v>321</v>
      </c>
      <c r="B322" t="s">
        <v>15</v>
      </c>
      <c r="C322" t="s">
        <v>11</v>
      </c>
      <c r="D322">
        <v>130</v>
      </c>
      <c r="E322" t="s">
        <v>28</v>
      </c>
      <c r="F322">
        <v>8</v>
      </c>
      <c r="G322">
        <v>855</v>
      </c>
    </row>
    <row r="323" spans="1:7" x14ac:dyDescent="0.25">
      <c r="A323">
        <v>322</v>
      </c>
      <c r="B323" t="s">
        <v>15</v>
      </c>
      <c r="C323" t="s">
        <v>11</v>
      </c>
      <c r="D323">
        <v>130</v>
      </c>
      <c r="E323" t="s">
        <v>345</v>
      </c>
      <c r="F323">
        <v>1</v>
      </c>
      <c r="G323">
        <v>888</v>
      </c>
    </row>
    <row r="324" spans="1:7" x14ac:dyDescent="0.25">
      <c r="A324">
        <v>323</v>
      </c>
      <c r="B324" t="s">
        <v>15</v>
      </c>
      <c r="C324" t="s">
        <v>11</v>
      </c>
      <c r="D324">
        <v>130</v>
      </c>
      <c r="E324" t="s">
        <v>344</v>
      </c>
      <c r="F324">
        <v>71</v>
      </c>
      <c r="G324">
        <v>8206</v>
      </c>
    </row>
    <row r="325" spans="1:7" x14ac:dyDescent="0.25">
      <c r="A325">
        <v>324</v>
      </c>
      <c r="B325" t="s">
        <v>15</v>
      </c>
      <c r="C325" t="s">
        <v>11</v>
      </c>
      <c r="D325">
        <v>130</v>
      </c>
      <c r="E325" t="s">
        <v>285</v>
      </c>
      <c r="F325">
        <v>1</v>
      </c>
      <c r="G325">
        <v>128</v>
      </c>
    </row>
    <row r="326" spans="1:7" x14ac:dyDescent="0.25">
      <c r="A326">
        <v>325</v>
      </c>
      <c r="B326" t="s">
        <v>15</v>
      </c>
      <c r="C326" t="s">
        <v>11</v>
      </c>
      <c r="D326">
        <v>140</v>
      </c>
      <c r="E326" t="s">
        <v>24</v>
      </c>
      <c r="F326">
        <v>2</v>
      </c>
      <c r="G326">
        <v>442</v>
      </c>
    </row>
    <row r="327" spans="1:7" x14ac:dyDescent="0.25">
      <c r="A327">
        <v>326</v>
      </c>
      <c r="B327" t="s">
        <v>15</v>
      </c>
      <c r="C327" t="s">
        <v>11</v>
      </c>
      <c r="D327">
        <v>140</v>
      </c>
      <c r="E327" t="s">
        <v>28</v>
      </c>
      <c r="F327">
        <v>1</v>
      </c>
      <c r="G327">
        <v>190</v>
      </c>
    </row>
    <row r="328" spans="1:7" x14ac:dyDescent="0.25">
      <c r="A328">
        <v>327</v>
      </c>
      <c r="B328" t="s">
        <v>15</v>
      </c>
      <c r="C328" t="s">
        <v>11</v>
      </c>
      <c r="D328">
        <v>140</v>
      </c>
      <c r="E328" t="s">
        <v>345</v>
      </c>
      <c r="F328">
        <v>1</v>
      </c>
      <c r="G328">
        <v>2501</v>
      </c>
    </row>
    <row r="329" spans="1:7" x14ac:dyDescent="0.25">
      <c r="A329">
        <v>328</v>
      </c>
      <c r="B329" t="s">
        <v>15</v>
      </c>
      <c r="C329" t="s">
        <v>11</v>
      </c>
      <c r="D329">
        <v>140</v>
      </c>
      <c r="E329" t="s">
        <v>344</v>
      </c>
      <c r="F329">
        <v>1</v>
      </c>
      <c r="G329">
        <v>1156</v>
      </c>
    </row>
    <row r="330" spans="1:7" x14ac:dyDescent="0.25">
      <c r="A330">
        <v>329</v>
      </c>
      <c r="B330" t="s">
        <v>15</v>
      </c>
      <c r="C330" t="s">
        <v>11</v>
      </c>
      <c r="D330">
        <v>190</v>
      </c>
      <c r="E330" t="s">
        <v>344</v>
      </c>
      <c r="F330">
        <v>1</v>
      </c>
      <c r="G330">
        <v>25</v>
      </c>
    </row>
    <row r="331" spans="1:7" x14ac:dyDescent="0.25">
      <c r="A331">
        <v>330</v>
      </c>
      <c r="B331" t="s">
        <v>15</v>
      </c>
      <c r="C331" t="s">
        <v>11</v>
      </c>
      <c r="D331">
        <v>5102</v>
      </c>
      <c r="E331" t="s">
        <v>53</v>
      </c>
      <c r="F331">
        <v>1</v>
      </c>
      <c r="G331">
        <v>134</v>
      </c>
    </row>
    <row r="332" spans="1:7" x14ac:dyDescent="0.25">
      <c r="A332">
        <v>331</v>
      </c>
      <c r="B332" t="s">
        <v>15</v>
      </c>
      <c r="C332" t="s">
        <v>11</v>
      </c>
      <c r="D332">
        <v>5102</v>
      </c>
      <c r="E332" t="s">
        <v>28</v>
      </c>
      <c r="F332">
        <v>2</v>
      </c>
      <c r="G332">
        <v>235</v>
      </c>
    </row>
    <row r="333" spans="1:7" x14ac:dyDescent="0.25">
      <c r="A333">
        <v>332</v>
      </c>
      <c r="B333" t="s">
        <v>15</v>
      </c>
      <c r="C333" t="s">
        <v>11</v>
      </c>
      <c r="D333">
        <v>5102</v>
      </c>
      <c r="E333" t="s">
        <v>29</v>
      </c>
      <c r="F333">
        <v>2</v>
      </c>
      <c r="G333">
        <v>220</v>
      </c>
    </row>
    <row r="334" spans="1:7" x14ac:dyDescent="0.25">
      <c r="A334">
        <v>333</v>
      </c>
      <c r="B334" t="s">
        <v>15</v>
      </c>
      <c r="C334" t="s">
        <v>11</v>
      </c>
      <c r="D334">
        <v>5102</v>
      </c>
      <c r="E334" t="s">
        <v>345</v>
      </c>
      <c r="F334">
        <v>1</v>
      </c>
      <c r="G334">
        <v>86</v>
      </c>
    </row>
    <row r="335" spans="1:7" x14ac:dyDescent="0.25">
      <c r="A335">
        <v>334</v>
      </c>
      <c r="B335" t="s">
        <v>15</v>
      </c>
      <c r="C335" t="s">
        <v>11</v>
      </c>
      <c r="D335">
        <v>5102</v>
      </c>
      <c r="E335" t="s">
        <v>344</v>
      </c>
      <c r="F335">
        <v>2</v>
      </c>
      <c r="G335">
        <v>210</v>
      </c>
    </row>
    <row r="336" spans="1:7" x14ac:dyDescent="0.25">
      <c r="A336">
        <v>335</v>
      </c>
      <c r="B336" t="s">
        <v>15</v>
      </c>
      <c r="C336" t="s">
        <v>12</v>
      </c>
      <c r="D336">
        <v>110</v>
      </c>
      <c r="E336" t="s">
        <v>53</v>
      </c>
      <c r="F336">
        <v>14</v>
      </c>
      <c r="G336">
        <v>2824</v>
      </c>
    </row>
    <row r="337" spans="1:7" x14ac:dyDescent="0.25">
      <c r="A337">
        <v>336</v>
      </c>
      <c r="B337" t="s">
        <v>15</v>
      </c>
      <c r="C337" t="s">
        <v>12</v>
      </c>
      <c r="D337">
        <v>110</v>
      </c>
      <c r="E337" t="s">
        <v>24</v>
      </c>
      <c r="F337">
        <v>2</v>
      </c>
      <c r="G337">
        <v>364</v>
      </c>
    </row>
    <row r="338" spans="1:7" x14ac:dyDescent="0.25">
      <c r="A338">
        <v>337</v>
      </c>
      <c r="B338" t="s">
        <v>15</v>
      </c>
      <c r="C338" t="s">
        <v>12</v>
      </c>
      <c r="D338">
        <v>110</v>
      </c>
      <c r="E338" t="s">
        <v>26</v>
      </c>
      <c r="F338">
        <v>1</v>
      </c>
      <c r="G338">
        <v>144</v>
      </c>
    </row>
    <row r="339" spans="1:7" x14ac:dyDescent="0.25">
      <c r="A339">
        <v>338</v>
      </c>
      <c r="B339" t="s">
        <v>15</v>
      </c>
      <c r="C339" t="s">
        <v>12</v>
      </c>
      <c r="D339">
        <v>110</v>
      </c>
      <c r="E339" t="s">
        <v>27</v>
      </c>
      <c r="F339">
        <v>1</v>
      </c>
      <c r="G339">
        <v>185</v>
      </c>
    </row>
    <row r="340" spans="1:7" x14ac:dyDescent="0.25">
      <c r="A340">
        <v>339</v>
      </c>
      <c r="B340" t="s">
        <v>15</v>
      </c>
      <c r="C340" t="s">
        <v>12</v>
      </c>
      <c r="D340">
        <v>110</v>
      </c>
      <c r="E340" t="s">
        <v>28</v>
      </c>
      <c r="F340">
        <v>3</v>
      </c>
      <c r="G340">
        <v>507</v>
      </c>
    </row>
    <row r="341" spans="1:7" x14ac:dyDescent="0.25">
      <c r="A341">
        <v>340</v>
      </c>
      <c r="B341" t="s">
        <v>15</v>
      </c>
      <c r="C341" t="s">
        <v>12</v>
      </c>
      <c r="D341">
        <v>110</v>
      </c>
      <c r="E341" t="s">
        <v>29</v>
      </c>
      <c r="F341">
        <v>7</v>
      </c>
      <c r="G341">
        <v>1237</v>
      </c>
    </row>
    <row r="342" spans="1:7" x14ac:dyDescent="0.25">
      <c r="A342">
        <v>341</v>
      </c>
      <c r="B342" t="s">
        <v>15</v>
      </c>
      <c r="C342" t="s">
        <v>12</v>
      </c>
      <c r="D342">
        <v>110</v>
      </c>
      <c r="E342" t="s">
        <v>345</v>
      </c>
      <c r="F342">
        <v>3</v>
      </c>
      <c r="G342">
        <v>695</v>
      </c>
    </row>
    <row r="343" spans="1:7" x14ac:dyDescent="0.25">
      <c r="A343">
        <v>342</v>
      </c>
      <c r="B343" t="s">
        <v>15</v>
      </c>
      <c r="C343" t="s">
        <v>12</v>
      </c>
      <c r="D343">
        <v>110</v>
      </c>
      <c r="E343" t="s">
        <v>344</v>
      </c>
      <c r="F343">
        <v>5</v>
      </c>
      <c r="G343">
        <v>1056</v>
      </c>
    </row>
    <row r="344" spans="1:7" x14ac:dyDescent="0.25">
      <c r="A344">
        <v>343</v>
      </c>
      <c r="B344" t="s">
        <v>15</v>
      </c>
      <c r="C344" t="s">
        <v>12</v>
      </c>
      <c r="D344">
        <v>110</v>
      </c>
      <c r="E344" t="s">
        <v>285</v>
      </c>
      <c r="F344">
        <v>6</v>
      </c>
      <c r="G344">
        <v>1153</v>
      </c>
    </row>
    <row r="345" spans="1:7" x14ac:dyDescent="0.25">
      <c r="A345">
        <v>344</v>
      </c>
      <c r="B345" t="s">
        <v>15</v>
      </c>
      <c r="C345" t="s">
        <v>12</v>
      </c>
      <c r="D345">
        <v>120</v>
      </c>
      <c r="E345" t="s">
        <v>53</v>
      </c>
      <c r="F345">
        <v>111</v>
      </c>
      <c r="G345">
        <v>15001</v>
      </c>
    </row>
    <row r="346" spans="1:7" x14ac:dyDescent="0.25">
      <c r="A346">
        <v>345</v>
      </c>
      <c r="B346" t="s">
        <v>15</v>
      </c>
      <c r="C346" t="s">
        <v>12</v>
      </c>
      <c r="D346">
        <v>120</v>
      </c>
      <c r="E346" t="s">
        <v>24</v>
      </c>
      <c r="F346">
        <v>50</v>
      </c>
      <c r="G346">
        <v>6656</v>
      </c>
    </row>
    <row r="347" spans="1:7" x14ac:dyDescent="0.25">
      <c r="A347">
        <v>346</v>
      </c>
      <c r="B347" t="s">
        <v>15</v>
      </c>
      <c r="C347" t="s">
        <v>12</v>
      </c>
      <c r="D347">
        <v>120</v>
      </c>
      <c r="E347" t="s">
        <v>25</v>
      </c>
      <c r="F347">
        <v>36</v>
      </c>
      <c r="G347">
        <v>4636</v>
      </c>
    </row>
    <row r="348" spans="1:7" x14ac:dyDescent="0.25">
      <c r="A348">
        <v>347</v>
      </c>
      <c r="B348" t="s">
        <v>15</v>
      </c>
      <c r="C348" t="s">
        <v>12</v>
      </c>
      <c r="D348">
        <v>120</v>
      </c>
      <c r="E348" t="s">
        <v>26</v>
      </c>
      <c r="F348">
        <v>76</v>
      </c>
      <c r="G348">
        <v>10914</v>
      </c>
    </row>
    <row r="349" spans="1:7" x14ac:dyDescent="0.25">
      <c r="A349">
        <v>348</v>
      </c>
      <c r="B349" t="s">
        <v>15</v>
      </c>
      <c r="C349" t="s">
        <v>12</v>
      </c>
      <c r="D349">
        <v>120</v>
      </c>
      <c r="E349" t="s">
        <v>27</v>
      </c>
      <c r="F349">
        <v>46</v>
      </c>
      <c r="G349">
        <v>7160</v>
      </c>
    </row>
    <row r="350" spans="1:7" x14ac:dyDescent="0.25">
      <c r="A350">
        <v>349</v>
      </c>
      <c r="B350" t="s">
        <v>15</v>
      </c>
      <c r="C350" t="s">
        <v>12</v>
      </c>
      <c r="D350">
        <v>120</v>
      </c>
      <c r="E350" t="s">
        <v>28</v>
      </c>
      <c r="F350">
        <v>146</v>
      </c>
      <c r="G350">
        <v>22952</v>
      </c>
    </row>
    <row r="351" spans="1:7" x14ac:dyDescent="0.25">
      <c r="A351">
        <v>350</v>
      </c>
      <c r="B351" t="s">
        <v>15</v>
      </c>
      <c r="C351" t="s">
        <v>12</v>
      </c>
      <c r="D351">
        <v>120</v>
      </c>
      <c r="E351" t="s">
        <v>29</v>
      </c>
      <c r="F351">
        <v>548</v>
      </c>
      <c r="G351">
        <v>89682</v>
      </c>
    </row>
    <row r="352" spans="1:7" x14ac:dyDescent="0.25">
      <c r="A352">
        <v>351</v>
      </c>
      <c r="B352" t="s">
        <v>15</v>
      </c>
      <c r="C352" t="s">
        <v>12</v>
      </c>
      <c r="D352">
        <v>120</v>
      </c>
      <c r="E352" t="s">
        <v>345</v>
      </c>
      <c r="F352">
        <v>498</v>
      </c>
      <c r="G352">
        <v>83291</v>
      </c>
    </row>
    <row r="353" spans="1:7" x14ac:dyDescent="0.25">
      <c r="A353">
        <v>352</v>
      </c>
      <c r="B353" t="s">
        <v>15</v>
      </c>
      <c r="C353" t="s">
        <v>12</v>
      </c>
      <c r="D353">
        <v>120</v>
      </c>
      <c r="E353" t="s">
        <v>344</v>
      </c>
      <c r="F353">
        <v>2009</v>
      </c>
      <c r="G353">
        <v>351389</v>
      </c>
    </row>
    <row r="354" spans="1:7" x14ac:dyDescent="0.25">
      <c r="A354">
        <v>353</v>
      </c>
      <c r="B354" t="s">
        <v>15</v>
      </c>
      <c r="C354" t="s">
        <v>12</v>
      </c>
      <c r="D354">
        <v>120</v>
      </c>
      <c r="E354" t="s">
        <v>285</v>
      </c>
      <c r="F354">
        <v>48</v>
      </c>
      <c r="G354">
        <v>7100</v>
      </c>
    </row>
    <row r="355" spans="1:7" x14ac:dyDescent="0.25">
      <c r="A355">
        <v>354</v>
      </c>
      <c r="B355" t="s">
        <v>15</v>
      </c>
      <c r="C355" t="s">
        <v>12</v>
      </c>
      <c r="D355">
        <v>130</v>
      </c>
      <c r="E355" t="s">
        <v>53</v>
      </c>
      <c r="F355">
        <v>21</v>
      </c>
      <c r="G355">
        <v>2301</v>
      </c>
    </row>
    <row r="356" spans="1:7" x14ac:dyDescent="0.25">
      <c r="A356">
        <v>355</v>
      </c>
      <c r="B356" t="s">
        <v>15</v>
      </c>
      <c r="C356" t="s">
        <v>12</v>
      </c>
      <c r="D356">
        <v>130</v>
      </c>
      <c r="E356" t="s">
        <v>24</v>
      </c>
      <c r="F356">
        <v>2</v>
      </c>
      <c r="G356">
        <v>749</v>
      </c>
    </row>
    <row r="357" spans="1:7" x14ac:dyDescent="0.25">
      <c r="A357">
        <v>356</v>
      </c>
      <c r="B357" t="s">
        <v>15</v>
      </c>
      <c r="C357" t="s">
        <v>12</v>
      </c>
      <c r="D357">
        <v>130</v>
      </c>
      <c r="E357" t="s">
        <v>25</v>
      </c>
      <c r="F357">
        <v>6</v>
      </c>
      <c r="G357">
        <v>1008</v>
      </c>
    </row>
    <row r="358" spans="1:7" x14ac:dyDescent="0.25">
      <c r="A358">
        <v>357</v>
      </c>
      <c r="B358" t="s">
        <v>15</v>
      </c>
      <c r="C358" t="s">
        <v>12</v>
      </c>
      <c r="D358">
        <v>130</v>
      </c>
      <c r="E358" t="s">
        <v>26</v>
      </c>
      <c r="F358">
        <v>30</v>
      </c>
      <c r="G358">
        <v>9781</v>
      </c>
    </row>
    <row r="359" spans="1:7" x14ac:dyDescent="0.25">
      <c r="A359">
        <v>358</v>
      </c>
      <c r="B359" t="s">
        <v>15</v>
      </c>
      <c r="C359" t="s">
        <v>12</v>
      </c>
      <c r="D359">
        <v>130</v>
      </c>
      <c r="E359" t="s">
        <v>27</v>
      </c>
      <c r="F359">
        <v>8</v>
      </c>
      <c r="G359">
        <v>2036</v>
      </c>
    </row>
    <row r="360" spans="1:7" x14ac:dyDescent="0.25">
      <c r="A360">
        <v>359</v>
      </c>
      <c r="B360" t="s">
        <v>15</v>
      </c>
      <c r="C360" t="s">
        <v>12</v>
      </c>
      <c r="D360">
        <v>130</v>
      </c>
      <c r="E360" t="s">
        <v>28</v>
      </c>
      <c r="F360">
        <v>72</v>
      </c>
      <c r="G360">
        <v>10114</v>
      </c>
    </row>
    <row r="361" spans="1:7" x14ac:dyDescent="0.25">
      <c r="A361">
        <v>360</v>
      </c>
      <c r="B361" t="s">
        <v>15</v>
      </c>
      <c r="C361" t="s">
        <v>12</v>
      </c>
      <c r="D361">
        <v>130</v>
      </c>
      <c r="E361" t="s">
        <v>29</v>
      </c>
      <c r="F361">
        <v>120</v>
      </c>
      <c r="G361">
        <v>26612</v>
      </c>
    </row>
    <row r="362" spans="1:7" x14ac:dyDescent="0.25">
      <c r="A362">
        <v>361</v>
      </c>
      <c r="B362" t="s">
        <v>15</v>
      </c>
      <c r="C362" t="s">
        <v>12</v>
      </c>
      <c r="D362">
        <v>130</v>
      </c>
      <c r="E362" t="s">
        <v>345</v>
      </c>
      <c r="F362">
        <v>78</v>
      </c>
      <c r="G362">
        <v>13320</v>
      </c>
    </row>
    <row r="363" spans="1:7" x14ac:dyDescent="0.25">
      <c r="A363">
        <v>362</v>
      </c>
      <c r="B363" t="s">
        <v>15</v>
      </c>
      <c r="C363" t="s">
        <v>12</v>
      </c>
      <c r="D363">
        <v>130</v>
      </c>
      <c r="E363" t="s">
        <v>344</v>
      </c>
      <c r="F363">
        <v>683</v>
      </c>
      <c r="G363">
        <v>113304</v>
      </c>
    </row>
    <row r="364" spans="1:7" x14ac:dyDescent="0.25">
      <c r="A364">
        <v>363</v>
      </c>
      <c r="B364" t="s">
        <v>15</v>
      </c>
      <c r="C364" t="s">
        <v>12</v>
      </c>
      <c r="D364">
        <v>130</v>
      </c>
      <c r="E364" t="s">
        <v>285</v>
      </c>
      <c r="F364">
        <v>21</v>
      </c>
      <c r="G364">
        <v>2528</v>
      </c>
    </row>
    <row r="365" spans="1:7" x14ac:dyDescent="0.25">
      <c r="A365">
        <v>364</v>
      </c>
      <c r="B365" t="s">
        <v>15</v>
      </c>
      <c r="C365" t="s">
        <v>12</v>
      </c>
      <c r="D365">
        <v>140</v>
      </c>
      <c r="E365" t="s">
        <v>53</v>
      </c>
      <c r="F365">
        <v>43</v>
      </c>
      <c r="G365">
        <v>15309</v>
      </c>
    </row>
    <row r="366" spans="1:7" x14ac:dyDescent="0.25">
      <c r="A366">
        <v>365</v>
      </c>
      <c r="B366" t="s">
        <v>15</v>
      </c>
      <c r="C366" t="s">
        <v>12</v>
      </c>
      <c r="D366">
        <v>140</v>
      </c>
      <c r="E366" t="s">
        <v>24</v>
      </c>
      <c r="F366">
        <v>15</v>
      </c>
      <c r="G366">
        <v>4901</v>
      </c>
    </row>
    <row r="367" spans="1:7" x14ac:dyDescent="0.25">
      <c r="A367">
        <v>366</v>
      </c>
      <c r="B367" t="s">
        <v>15</v>
      </c>
      <c r="C367" t="s">
        <v>12</v>
      </c>
      <c r="D367">
        <v>140</v>
      </c>
      <c r="E367" t="s">
        <v>25</v>
      </c>
      <c r="F367">
        <v>8</v>
      </c>
      <c r="G367">
        <v>4523</v>
      </c>
    </row>
    <row r="368" spans="1:7" x14ac:dyDescent="0.25">
      <c r="A368">
        <v>367</v>
      </c>
      <c r="B368" t="s">
        <v>15</v>
      </c>
      <c r="C368" t="s">
        <v>12</v>
      </c>
      <c r="D368">
        <v>140</v>
      </c>
      <c r="E368" t="s">
        <v>26</v>
      </c>
      <c r="F368">
        <v>13</v>
      </c>
      <c r="G368">
        <v>11740</v>
      </c>
    </row>
    <row r="369" spans="1:7" x14ac:dyDescent="0.25">
      <c r="A369">
        <v>368</v>
      </c>
      <c r="B369" t="s">
        <v>15</v>
      </c>
      <c r="C369" t="s">
        <v>12</v>
      </c>
      <c r="D369">
        <v>140</v>
      </c>
      <c r="E369" t="s">
        <v>27</v>
      </c>
      <c r="F369">
        <v>4</v>
      </c>
      <c r="G369">
        <v>13184</v>
      </c>
    </row>
    <row r="370" spans="1:7" x14ac:dyDescent="0.25">
      <c r="A370">
        <v>369</v>
      </c>
      <c r="B370" t="s">
        <v>15</v>
      </c>
      <c r="C370" t="s">
        <v>12</v>
      </c>
      <c r="D370">
        <v>140</v>
      </c>
      <c r="E370" t="s">
        <v>28</v>
      </c>
      <c r="F370">
        <v>18</v>
      </c>
      <c r="G370">
        <v>11883</v>
      </c>
    </row>
    <row r="371" spans="1:7" x14ac:dyDescent="0.25">
      <c r="A371">
        <v>370</v>
      </c>
      <c r="B371" t="s">
        <v>15</v>
      </c>
      <c r="C371" t="s">
        <v>12</v>
      </c>
      <c r="D371">
        <v>140</v>
      </c>
      <c r="E371" t="s">
        <v>29</v>
      </c>
      <c r="F371">
        <v>24</v>
      </c>
      <c r="G371">
        <v>30308</v>
      </c>
    </row>
    <row r="372" spans="1:7" x14ac:dyDescent="0.25">
      <c r="A372">
        <v>371</v>
      </c>
      <c r="B372" t="s">
        <v>15</v>
      </c>
      <c r="C372" t="s">
        <v>12</v>
      </c>
      <c r="D372">
        <v>140</v>
      </c>
      <c r="E372" t="s">
        <v>345</v>
      </c>
      <c r="F372">
        <v>18</v>
      </c>
      <c r="G372">
        <v>19823</v>
      </c>
    </row>
    <row r="373" spans="1:7" x14ac:dyDescent="0.25">
      <c r="A373">
        <v>372</v>
      </c>
      <c r="B373" t="s">
        <v>15</v>
      </c>
      <c r="C373" t="s">
        <v>12</v>
      </c>
      <c r="D373">
        <v>140</v>
      </c>
      <c r="E373" t="s">
        <v>344</v>
      </c>
      <c r="F373">
        <v>124</v>
      </c>
      <c r="G373">
        <v>127440</v>
      </c>
    </row>
    <row r="374" spans="1:7" x14ac:dyDescent="0.25">
      <c r="A374">
        <v>373</v>
      </c>
      <c r="B374" t="s">
        <v>15</v>
      </c>
      <c r="C374" t="s">
        <v>12</v>
      </c>
      <c r="D374">
        <v>140</v>
      </c>
      <c r="E374" t="s">
        <v>285</v>
      </c>
      <c r="F374">
        <v>14</v>
      </c>
      <c r="G374">
        <v>3289</v>
      </c>
    </row>
    <row r="375" spans="1:7" x14ac:dyDescent="0.25">
      <c r="A375">
        <v>374</v>
      </c>
      <c r="B375" t="s">
        <v>15</v>
      </c>
      <c r="C375" t="s">
        <v>12</v>
      </c>
      <c r="D375">
        <v>150</v>
      </c>
      <c r="E375" t="s">
        <v>25</v>
      </c>
      <c r="F375">
        <v>1</v>
      </c>
      <c r="G375">
        <v>1760</v>
      </c>
    </row>
    <row r="376" spans="1:7" x14ac:dyDescent="0.25">
      <c r="A376">
        <v>375</v>
      </c>
      <c r="B376" t="s">
        <v>15</v>
      </c>
      <c r="C376" t="s">
        <v>12</v>
      </c>
      <c r="D376">
        <v>150</v>
      </c>
      <c r="E376" t="s">
        <v>28</v>
      </c>
      <c r="F376">
        <v>1</v>
      </c>
      <c r="G376">
        <v>258</v>
      </c>
    </row>
    <row r="377" spans="1:7" x14ac:dyDescent="0.25">
      <c r="A377">
        <v>376</v>
      </c>
      <c r="B377" t="s">
        <v>15</v>
      </c>
      <c r="C377" t="s">
        <v>12</v>
      </c>
      <c r="D377">
        <v>150</v>
      </c>
      <c r="E377" t="s">
        <v>344</v>
      </c>
      <c r="F377">
        <v>7</v>
      </c>
      <c r="G377">
        <v>3173</v>
      </c>
    </row>
    <row r="378" spans="1:7" x14ac:dyDescent="0.25">
      <c r="A378">
        <v>377</v>
      </c>
      <c r="B378" t="s">
        <v>15</v>
      </c>
      <c r="C378" t="s">
        <v>12</v>
      </c>
      <c r="D378">
        <v>160</v>
      </c>
      <c r="E378" t="s">
        <v>24</v>
      </c>
      <c r="F378">
        <v>1</v>
      </c>
      <c r="G378">
        <v>530</v>
      </c>
    </row>
    <row r="379" spans="1:7" x14ac:dyDescent="0.25">
      <c r="A379">
        <v>378</v>
      </c>
      <c r="B379" t="s">
        <v>15</v>
      </c>
      <c r="C379" t="s">
        <v>12</v>
      </c>
      <c r="D379">
        <v>160</v>
      </c>
      <c r="E379" t="s">
        <v>25</v>
      </c>
      <c r="F379">
        <v>2</v>
      </c>
      <c r="G379">
        <v>729</v>
      </c>
    </row>
    <row r="380" spans="1:7" x14ac:dyDescent="0.25">
      <c r="A380">
        <v>379</v>
      </c>
      <c r="B380" t="s">
        <v>15</v>
      </c>
      <c r="C380" t="s">
        <v>12</v>
      </c>
      <c r="D380">
        <v>160</v>
      </c>
      <c r="E380" t="s">
        <v>26</v>
      </c>
      <c r="F380">
        <v>1</v>
      </c>
      <c r="G380">
        <v>126</v>
      </c>
    </row>
    <row r="381" spans="1:7" x14ac:dyDescent="0.25">
      <c r="A381">
        <v>380</v>
      </c>
      <c r="B381" t="s">
        <v>15</v>
      </c>
      <c r="C381" t="s">
        <v>12</v>
      </c>
      <c r="D381">
        <v>160</v>
      </c>
      <c r="E381" t="s">
        <v>28</v>
      </c>
      <c r="F381">
        <v>13</v>
      </c>
      <c r="G381">
        <v>6305</v>
      </c>
    </row>
    <row r="382" spans="1:7" x14ac:dyDescent="0.25">
      <c r="A382">
        <v>381</v>
      </c>
      <c r="B382" t="s">
        <v>15</v>
      </c>
      <c r="C382" t="s">
        <v>12</v>
      </c>
      <c r="D382">
        <v>160</v>
      </c>
      <c r="E382" t="s">
        <v>29</v>
      </c>
      <c r="F382">
        <v>3</v>
      </c>
      <c r="G382">
        <v>3852</v>
      </c>
    </row>
    <row r="383" spans="1:7" x14ac:dyDescent="0.25">
      <c r="A383">
        <v>382</v>
      </c>
      <c r="B383" t="s">
        <v>15</v>
      </c>
      <c r="C383" t="s">
        <v>12</v>
      </c>
      <c r="D383">
        <v>160</v>
      </c>
      <c r="E383" t="s">
        <v>345</v>
      </c>
      <c r="F383">
        <v>3</v>
      </c>
      <c r="G383">
        <v>2494</v>
      </c>
    </row>
    <row r="384" spans="1:7" x14ac:dyDescent="0.25">
      <c r="A384">
        <v>383</v>
      </c>
      <c r="B384" t="s">
        <v>15</v>
      </c>
      <c r="C384" t="s">
        <v>12</v>
      </c>
      <c r="D384">
        <v>160</v>
      </c>
      <c r="E384" t="s">
        <v>344</v>
      </c>
      <c r="F384">
        <v>25</v>
      </c>
      <c r="G384">
        <v>24985</v>
      </c>
    </row>
    <row r="385" spans="1:7" x14ac:dyDescent="0.25">
      <c r="A385">
        <v>384</v>
      </c>
      <c r="B385" t="s">
        <v>15</v>
      </c>
      <c r="C385" t="s">
        <v>12</v>
      </c>
      <c r="D385">
        <v>190</v>
      </c>
      <c r="E385" t="s">
        <v>24</v>
      </c>
      <c r="F385">
        <v>2</v>
      </c>
      <c r="G385">
        <v>1168</v>
      </c>
    </row>
    <row r="386" spans="1:7" x14ac:dyDescent="0.25">
      <c r="A386">
        <v>385</v>
      </c>
      <c r="B386" t="s">
        <v>15</v>
      </c>
      <c r="C386" t="s">
        <v>12</v>
      </c>
      <c r="D386">
        <v>190</v>
      </c>
      <c r="E386" t="s">
        <v>26</v>
      </c>
      <c r="F386">
        <v>1</v>
      </c>
      <c r="G386">
        <v>110</v>
      </c>
    </row>
    <row r="387" spans="1:7" x14ac:dyDescent="0.25">
      <c r="A387">
        <v>386</v>
      </c>
      <c r="B387" t="s">
        <v>15</v>
      </c>
      <c r="C387" t="s">
        <v>12</v>
      </c>
      <c r="D387">
        <v>190</v>
      </c>
      <c r="E387" t="s">
        <v>27</v>
      </c>
      <c r="F387">
        <v>1</v>
      </c>
      <c r="G387">
        <v>140</v>
      </c>
    </row>
    <row r="388" spans="1:7" x14ac:dyDescent="0.25">
      <c r="A388">
        <v>387</v>
      </c>
      <c r="B388" t="s">
        <v>15</v>
      </c>
      <c r="C388" t="s">
        <v>12</v>
      </c>
      <c r="D388">
        <v>190</v>
      </c>
      <c r="E388" t="s">
        <v>28</v>
      </c>
      <c r="F388">
        <v>2</v>
      </c>
      <c r="G388">
        <v>283</v>
      </c>
    </row>
    <row r="389" spans="1:7" x14ac:dyDescent="0.25">
      <c r="A389">
        <v>388</v>
      </c>
      <c r="B389" t="s">
        <v>15</v>
      </c>
      <c r="C389" t="s">
        <v>12</v>
      </c>
      <c r="D389">
        <v>190</v>
      </c>
      <c r="E389" t="s">
        <v>29</v>
      </c>
      <c r="F389">
        <v>1</v>
      </c>
      <c r="G389">
        <v>106</v>
      </c>
    </row>
    <row r="390" spans="1:7" x14ac:dyDescent="0.25">
      <c r="A390">
        <v>389</v>
      </c>
      <c r="B390" t="s">
        <v>15</v>
      </c>
      <c r="C390" t="s">
        <v>12</v>
      </c>
      <c r="D390">
        <v>190</v>
      </c>
      <c r="E390" t="s">
        <v>344</v>
      </c>
      <c r="F390">
        <v>16</v>
      </c>
      <c r="G390">
        <v>1260</v>
      </c>
    </row>
    <row r="391" spans="1:7" x14ac:dyDescent="0.25">
      <c r="A391">
        <v>390</v>
      </c>
      <c r="B391" t="s">
        <v>15</v>
      </c>
      <c r="C391" t="s">
        <v>12</v>
      </c>
      <c r="D391">
        <v>190</v>
      </c>
      <c r="E391" t="s">
        <v>285</v>
      </c>
      <c r="F391">
        <v>2</v>
      </c>
      <c r="G391">
        <v>241</v>
      </c>
    </row>
    <row r="392" spans="1:7" x14ac:dyDescent="0.25">
      <c r="A392">
        <v>391</v>
      </c>
      <c r="B392" t="s">
        <v>15</v>
      </c>
      <c r="C392" t="s">
        <v>12</v>
      </c>
      <c r="D392">
        <v>5101</v>
      </c>
      <c r="E392" t="s">
        <v>24</v>
      </c>
      <c r="F392">
        <v>2</v>
      </c>
      <c r="G392">
        <v>66</v>
      </c>
    </row>
    <row r="393" spans="1:7" x14ac:dyDescent="0.25">
      <c r="A393">
        <v>392</v>
      </c>
      <c r="B393" t="s">
        <v>15</v>
      </c>
      <c r="C393" t="s">
        <v>12</v>
      </c>
      <c r="D393">
        <v>5101</v>
      </c>
      <c r="E393" t="s">
        <v>28</v>
      </c>
      <c r="F393">
        <v>1</v>
      </c>
      <c r="G393">
        <v>20</v>
      </c>
    </row>
    <row r="394" spans="1:7" x14ac:dyDescent="0.25">
      <c r="A394">
        <v>393</v>
      </c>
      <c r="B394" t="s">
        <v>15</v>
      </c>
      <c r="C394" t="s">
        <v>12</v>
      </c>
      <c r="D394">
        <v>5101</v>
      </c>
      <c r="E394" t="s">
        <v>285</v>
      </c>
      <c r="F394">
        <v>1</v>
      </c>
      <c r="G394">
        <v>130</v>
      </c>
    </row>
    <row r="395" spans="1:7" x14ac:dyDescent="0.25">
      <c r="A395">
        <v>394</v>
      </c>
      <c r="B395" t="s">
        <v>15</v>
      </c>
      <c r="C395" t="s">
        <v>12</v>
      </c>
      <c r="D395">
        <v>5102</v>
      </c>
      <c r="E395" t="s">
        <v>53</v>
      </c>
      <c r="F395">
        <v>3</v>
      </c>
      <c r="G395">
        <v>95</v>
      </c>
    </row>
    <row r="396" spans="1:7" x14ac:dyDescent="0.25">
      <c r="A396">
        <v>395</v>
      </c>
      <c r="B396" t="s">
        <v>15</v>
      </c>
      <c r="C396" t="s">
        <v>12</v>
      </c>
      <c r="D396">
        <v>5102</v>
      </c>
      <c r="E396" t="s">
        <v>24</v>
      </c>
      <c r="F396">
        <v>1</v>
      </c>
      <c r="G396">
        <v>20</v>
      </c>
    </row>
    <row r="397" spans="1:7" x14ac:dyDescent="0.25">
      <c r="A397">
        <v>396</v>
      </c>
      <c r="B397" t="s">
        <v>15</v>
      </c>
      <c r="C397" t="s">
        <v>12</v>
      </c>
      <c r="D397">
        <v>5102</v>
      </c>
      <c r="E397" t="s">
        <v>25</v>
      </c>
      <c r="F397">
        <v>1</v>
      </c>
      <c r="G397">
        <v>30</v>
      </c>
    </row>
    <row r="398" spans="1:7" x14ac:dyDescent="0.25">
      <c r="A398">
        <v>397</v>
      </c>
      <c r="B398" t="s">
        <v>15</v>
      </c>
      <c r="C398" t="s">
        <v>12</v>
      </c>
      <c r="D398">
        <v>5102</v>
      </c>
      <c r="E398" t="s">
        <v>26</v>
      </c>
      <c r="F398">
        <v>1</v>
      </c>
      <c r="G398">
        <v>33</v>
      </c>
    </row>
    <row r="399" spans="1:7" x14ac:dyDescent="0.25">
      <c r="A399">
        <v>398</v>
      </c>
      <c r="B399" t="s">
        <v>15</v>
      </c>
      <c r="C399" t="s">
        <v>12</v>
      </c>
      <c r="D399">
        <v>5102</v>
      </c>
      <c r="E399" t="s">
        <v>27</v>
      </c>
      <c r="F399">
        <v>2</v>
      </c>
      <c r="G399">
        <v>139</v>
      </c>
    </row>
    <row r="400" spans="1:7" x14ac:dyDescent="0.25">
      <c r="A400">
        <v>399</v>
      </c>
      <c r="B400" t="s">
        <v>15</v>
      </c>
      <c r="C400" t="s">
        <v>12</v>
      </c>
      <c r="D400">
        <v>5102</v>
      </c>
      <c r="E400" t="s">
        <v>28</v>
      </c>
      <c r="F400">
        <v>2</v>
      </c>
      <c r="G400">
        <v>205</v>
      </c>
    </row>
    <row r="401" spans="1:7" x14ac:dyDescent="0.25">
      <c r="A401">
        <v>400</v>
      </c>
      <c r="B401" t="s">
        <v>15</v>
      </c>
      <c r="C401" t="s">
        <v>12</v>
      </c>
      <c r="D401">
        <v>5102</v>
      </c>
      <c r="E401" t="s">
        <v>29</v>
      </c>
      <c r="F401">
        <v>10</v>
      </c>
      <c r="G401">
        <v>1039</v>
      </c>
    </row>
    <row r="402" spans="1:7" x14ac:dyDescent="0.25">
      <c r="A402">
        <v>401</v>
      </c>
      <c r="B402" t="s">
        <v>15</v>
      </c>
      <c r="C402" t="s">
        <v>12</v>
      </c>
      <c r="D402">
        <v>5102</v>
      </c>
      <c r="E402" t="s">
        <v>345</v>
      </c>
      <c r="F402">
        <v>23</v>
      </c>
      <c r="G402">
        <v>2481</v>
      </c>
    </row>
    <row r="403" spans="1:7" x14ac:dyDescent="0.25">
      <c r="A403">
        <v>402</v>
      </c>
      <c r="B403" t="s">
        <v>15</v>
      </c>
      <c r="C403" t="s">
        <v>12</v>
      </c>
      <c r="D403">
        <v>5102</v>
      </c>
      <c r="E403" t="s">
        <v>344</v>
      </c>
      <c r="F403">
        <v>94</v>
      </c>
      <c r="G403">
        <v>9529</v>
      </c>
    </row>
    <row r="404" spans="1:7" x14ac:dyDescent="0.25">
      <c r="A404">
        <v>403</v>
      </c>
      <c r="B404" t="s">
        <v>15</v>
      </c>
      <c r="C404" t="s">
        <v>13</v>
      </c>
      <c r="D404">
        <v>110</v>
      </c>
      <c r="E404" t="s">
        <v>53</v>
      </c>
      <c r="F404">
        <v>8</v>
      </c>
      <c r="G404">
        <v>2005</v>
      </c>
    </row>
    <row r="405" spans="1:7" x14ac:dyDescent="0.25">
      <c r="A405">
        <v>404</v>
      </c>
      <c r="B405" t="s">
        <v>15</v>
      </c>
      <c r="C405" t="s">
        <v>13</v>
      </c>
      <c r="D405">
        <v>110</v>
      </c>
      <c r="E405" t="s">
        <v>26</v>
      </c>
      <c r="F405">
        <v>2</v>
      </c>
      <c r="G405">
        <v>251</v>
      </c>
    </row>
    <row r="406" spans="1:7" x14ac:dyDescent="0.25">
      <c r="A406">
        <v>405</v>
      </c>
      <c r="B406" t="s">
        <v>15</v>
      </c>
      <c r="C406" t="s">
        <v>13</v>
      </c>
      <c r="D406">
        <v>110</v>
      </c>
      <c r="E406" t="s">
        <v>29</v>
      </c>
      <c r="F406">
        <v>5</v>
      </c>
      <c r="G406">
        <v>1013</v>
      </c>
    </row>
    <row r="407" spans="1:7" x14ac:dyDescent="0.25">
      <c r="A407">
        <v>406</v>
      </c>
      <c r="B407" t="s">
        <v>15</v>
      </c>
      <c r="C407" t="s">
        <v>13</v>
      </c>
      <c r="D407">
        <v>110</v>
      </c>
      <c r="E407" t="s">
        <v>345</v>
      </c>
      <c r="F407">
        <v>4</v>
      </c>
      <c r="G407">
        <v>1242</v>
      </c>
    </row>
    <row r="408" spans="1:7" x14ac:dyDescent="0.25">
      <c r="A408">
        <v>407</v>
      </c>
      <c r="B408" t="s">
        <v>15</v>
      </c>
      <c r="C408" t="s">
        <v>13</v>
      </c>
      <c r="D408">
        <v>110</v>
      </c>
      <c r="E408" t="s">
        <v>344</v>
      </c>
      <c r="F408">
        <v>3</v>
      </c>
      <c r="G408">
        <v>1238</v>
      </c>
    </row>
    <row r="409" spans="1:7" x14ac:dyDescent="0.25">
      <c r="A409">
        <v>408</v>
      </c>
      <c r="B409" t="s">
        <v>15</v>
      </c>
      <c r="C409" t="s">
        <v>13</v>
      </c>
      <c r="D409">
        <v>110</v>
      </c>
      <c r="E409" t="s">
        <v>285</v>
      </c>
      <c r="F409">
        <v>5</v>
      </c>
      <c r="G409">
        <v>1265</v>
      </c>
    </row>
    <row r="410" spans="1:7" x14ac:dyDescent="0.25">
      <c r="A410">
        <v>409</v>
      </c>
      <c r="B410" t="s">
        <v>15</v>
      </c>
      <c r="C410" t="s">
        <v>13</v>
      </c>
      <c r="D410">
        <v>120</v>
      </c>
      <c r="E410" t="s">
        <v>53</v>
      </c>
      <c r="F410">
        <v>15</v>
      </c>
      <c r="G410">
        <v>2711</v>
      </c>
    </row>
    <row r="411" spans="1:7" x14ac:dyDescent="0.25">
      <c r="A411">
        <v>410</v>
      </c>
      <c r="B411" t="s">
        <v>15</v>
      </c>
      <c r="C411" t="s">
        <v>13</v>
      </c>
      <c r="D411">
        <v>120</v>
      </c>
      <c r="E411" t="s">
        <v>24</v>
      </c>
      <c r="F411">
        <v>14</v>
      </c>
      <c r="G411">
        <v>1347</v>
      </c>
    </row>
    <row r="412" spans="1:7" x14ac:dyDescent="0.25">
      <c r="A412">
        <v>411</v>
      </c>
      <c r="B412" t="s">
        <v>15</v>
      </c>
      <c r="C412" t="s">
        <v>13</v>
      </c>
      <c r="D412">
        <v>120</v>
      </c>
      <c r="E412" t="s">
        <v>25</v>
      </c>
      <c r="F412">
        <v>6</v>
      </c>
      <c r="G412">
        <v>798</v>
      </c>
    </row>
    <row r="413" spans="1:7" x14ac:dyDescent="0.25">
      <c r="A413">
        <v>412</v>
      </c>
      <c r="B413" t="s">
        <v>15</v>
      </c>
      <c r="C413" t="s">
        <v>13</v>
      </c>
      <c r="D413">
        <v>120</v>
      </c>
      <c r="E413" t="s">
        <v>26</v>
      </c>
      <c r="F413">
        <v>4</v>
      </c>
      <c r="G413">
        <v>559</v>
      </c>
    </row>
    <row r="414" spans="1:7" x14ac:dyDescent="0.25">
      <c r="A414">
        <v>413</v>
      </c>
      <c r="B414" t="s">
        <v>15</v>
      </c>
      <c r="C414" t="s">
        <v>13</v>
      </c>
      <c r="D414">
        <v>120</v>
      </c>
      <c r="E414" t="s">
        <v>27</v>
      </c>
      <c r="F414">
        <v>5</v>
      </c>
      <c r="G414">
        <v>928</v>
      </c>
    </row>
    <row r="415" spans="1:7" x14ac:dyDescent="0.25">
      <c r="A415">
        <v>414</v>
      </c>
      <c r="B415" t="s">
        <v>15</v>
      </c>
      <c r="C415" t="s">
        <v>13</v>
      </c>
      <c r="D415">
        <v>120</v>
      </c>
      <c r="E415" t="s">
        <v>28</v>
      </c>
      <c r="F415">
        <v>26</v>
      </c>
      <c r="G415">
        <v>4211</v>
      </c>
    </row>
    <row r="416" spans="1:7" x14ac:dyDescent="0.25">
      <c r="A416">
        <v>415</v>
      </c>
      <c r="B416" t="s">
        <v>15</v>
      </c>
      <c r="C416" t="s">
        <v>13</v>
      </c>
      <c r="D416">
        <v>120</v>
      </c>
      <c r="E416" t="s">
        <v>29</v>
      </c>
      <c r="F416">
        <v>160</v>
      </c>
      <c r="G416">
        <v>27231</v>
      </c>
    </row>
    <row r="417" spans="1:7" x14ac:dyDescent="0.25">
      <c r="A417">
        <v>416</v>
      </c>
      <c r="B417" t="s">
        <v>15</v>
      </c>
      <c r="C417" t="s">
        <v>13</v>
      </c>
      <c r="D417">
        <v>120</v>
      </c>
      <c r="E417" t="s">
        <v>345</v>
      </c>
      <c r="F417">
        <v>162</v>
      </c>
      <c r="G417">
        <v>27894</v>
      </c>
    </row>
    <row r="418" spans="1:7" x14ac:dyDescent="0.25">
      <c r="A418">
        <v>417</v>
      </c>
      <c r="B418" t="s">
        <v>15</v>
      </c>
      <c r="C418" t="s">
        <v>13</v>
      </c>
      <c r="D418">
        <v>120</v>
      </c>
      <c r="E418" t="s">
        <v>344</v>
      </c>
      <c r="F418">
        <v>532</v>
      </c>
      <c r="G418">
        <v>92904</v>
      </c>
    </row>
    <row r="419" spans="1:7" x14ac:dyDescent="0.25">
      <c r="A419">
        <v>418</v>
      </c>
      <c r="B419" t="s">
        <v>15</v>
      </c>
      <c r="C419" t="s">
        <v>13</v>
      </c>
      <c r="D419">
        <v>120</v>
      </c>
      <c r="E419" t="s">
        <v>285</v>
      </c>
      <c r="F419">
        <v>10</v>
      </c>
      <c r="G419">
        <v>1450</v>
      </c>
    </row>
    <row r="420" spans="1:7" x14ac:dyDescent="0.25">
      <c r="A420">
        <v>419</v>
      </c>
      <c r="B420" t="s">
        <v>15</v>
      </c>
      <c r="C420" t="s">
        <v>13</v>
      </c>
      <c r="D420">
        <v>130</v>
      </c>
      <c r="E420" t="s">
        <v>53</v>
      </c>
      <c r="F420">
        <v>3</v>
      </c>
      <c r="G420">
        <v>331</v>
      </c>
    </row>
    <row r="421" spans="1:7" x14ac:dyDescent="0.25">
      <c r="A421">
        <v>420</v>
      </c>
      <c r="B421" t="s">
        <v>15</v>
      </c>
      <c r="C421" t="s">
        <v>13</v>
      </c>
      <c r="D421">
        <v>130</v>
      </c>
      <c r="E421" t="s">
        <v>24</v>
      </c>
      <c r="F421">
        <v>2</v>
      </c>
      <c r="G421">
        <v>594</v>
      </c>
    </row>
    <row r="422" spans="1:7" x14ac:dyDescent="0.25">
      <c r="A422">
        <v>421</v>
      </c>
      <c r="B422" t="s">
        <v>15</v>
      </c>
      <c r="C422" t="s">
        <v>13</v>
      </c>
      <c r="D422">
        <v>130</v>
      </c>
      <c r="E422" t="s">
        <v>27</v>
      </c>
      <c r="F422">
        <v>2</v>
      </c>
      <c r="G422">
        <v>318</v>
      </c>
    </row>
    <row r="423" spans="1:7" x14ac:dyDescent="0.25">
      <c r="A423">
        <v>422</v>
      </c>
      <c r="B423" t="s">
        <v>15</v>
      </c>
      <c r="C423" t="s">
        <v>13</v>
      </c>
      <c r="D423">
        <v>130</v>
      </c>
      <c r="E423" t="s">
        <v>28</v>
      </c>
      <c r="F423">
        <v>6</v>
      </c>
      <c r="G423">
        <v>1078</v>
      </c>
    </row>
    <row r="424" spans="1:7" x14ac:dyDescent="0.25">
      <c r="A424">
        <v>423</v>
      </c>
      <c r="B424" t="s">
        <v>15</v>
      </c>
      <c r="C424" t="s">
        <v>13</v>
      </c>
      <c r="D424">
        <v>130</v>
      </c>
      <c r="E424" t="s">
        <v>29</v>
      </c>
      <c r="F424">
        <v>32</v>
      </c>
      <c r="G424">
        <v>4010</v>
      </c>
    </row>
    <row r="425" spans="1:7" x14ac:dyDescent="0.25">
      <c r="A425">
        <v>424</v>
      </c>
      <c r="B425" t="s">
        <v>15</v>
      </c>
      <c r="C425" t="s">
        <v>13</v>
      </c>
      <c r="D425">
        <v>130</v>
      </c>
      <c r="E425" t="s">
        <v>345</v>
      </c>
      <c r="F425">
        <v>31</v>
      </c>
      <c r="G425">
        <v>3351</v>
      </c>
    </row>
    <row r="426" spans="1:7" x14ac:dyDescent="0.25">
      <c r="A426">
        <v>425</v>
      </c>
      <c r="B426" t="s">
        <v>15</v>
      </c>
      <c r="C426" t="s">
        <v>13</v>
      </c>
      <c r="D426">
        <v>130</v>
      </c>
      <c r="E426" t="s">
        <v>344</v>
      </c>
      <c r="F426">
        <v>98</v>
      </c>
      <c r="G426">
        <v>14441</v>
      </c>
    </row>
    <row r="427" spans="1:7" x14ac:dyDescent="0.25">
      <c r="A427">
        <v>426</v>
      </c>
      <c r="B427" t="s">
        <v>15</v>
      </c>
      <c r="C427" t="s">
        <v>13</v>
      </c>
      <c r="D427">
        <v>130</v>
      </c>
      <c r="E427" t="s">
        <v>285</v>
      </c>
      <c r="F427">
        <v>1</v>
      </c>
      <c r="G427">
        <v>124</v>
      </c>
    </row>
    <row r="428" spans="1:7" x14ac:dyDescent="0.25">
      <c r="A428">
        <v>427</v>
      </c>
      <c r="B428" t="s">
        <v>15</v>
      </c>
      <c r="C428" t="s">
        <v>13</v>
      </c>
      <c r="D428">
        <v>140</v>
      </c>
      <c r="E428" t="s">
        <v>53</v>
      </c>
      <c r="F428">
        <v>4</v>
      </c>
      <c r="G428">
        <v>1014</v>
      </c>
    </row>
    <row r="429" spans="1:7" x14ac:dyDescent="0.25">
      <c r="A429">
        <v>428</v>
      </c>
      <c r="B429" t="s">
        <v>15</v>
      </c>
      <c r="C429" t="s">
        <v>13</v>
      </c>
      <c r="D429">
        <v>140</v>
      </c>
      <c r="E429" t="s">
        <v>24</v>
      </c>
      <c r="F429">
        <v>2</v>
      </c>
      <c r="G429">
        <v>856</v>
      </c>
    </row>
    <row r="430" spans="1:7" x14ac:dyDescent="0.25">
      <c r="A430">
        <v>429</v>
      </c>
      <c r="B430" t="s">
        <v>15</v>
      </c>
      <c r="C430" t="s">
        <v>13</v>
      </c>
      <c r="D430">
        <v>140</v>
      </c>
      <c r="E430" t="s">
        <v>27</v>
      </c>
      <c r="F430">
        <v>1</v>
      </c>
      <c r="G430">
        <v>257</v>
      </c>
    </row>
    <row r="431" spans="1:7" x14ac:dyDescent="0.25">
      <c r="A431">
        <v>430</v>
      </c>
      <c r="B431" t="s">
        <v>15</v>
      </c>
      <c r="C431" t="s">
        <v>13</v>
      </c>
      <c r="D431">
        <v>140</v>
      </c>
      <c r="E431" t="s">
        <v>29</v>
      </c>
      <c r="F431">
        <v>1</v>
      </c>
      <c r="G431">
        <v>288</v>
      </c>
    </row>
    <row r="432" spans="1:7" x14ac:dyDescent="0.25">
      <c r="A432">
        <v>431</v>
      </c>
      <c r="B432" t="s">
        <v>15</v>
      </c>
      <c r="C432" t="s">
        <v>13</v>
      </c>
      <c r="D432">
        <v>140</v>
      </c>
      <c r="E432" t="s">
        <v>344</v>
      </c>
      <c r="F432">
        <v>4</v>
      </c>
      <c r="G432">
        <v>1438</v>
      </c>
    </row>
    <row r="433" spans="1:7" x14ac:dyDescent="0.25">
      <c r="A433">
        <v>432</v>
      </c>
      <c r="B433" t="s">
        <v>15</v>
      </c>
      <c r="C433" t="s">
        <v>13</v>
      </c>
      <c r="D433">
        <v>140</v>
      </c>
      <c r="E433" t="s">
        <v>285</v>
      </c>
      <c r="F433">
        <v>2</v>
      </c>
      <c r="G433">
        <v>479</v>
      </c>
    </row>
    <row r="434" spans="1:7" x14ac:dyDescent="0.25">
      <c r="A434">
        <v>433</v>
      </c>
      <c r="B434" t="s">
        <v>15</v>
      </c>
      <c r="C434" t="s">
        <v>13</v>
      </c>
      <c r="D434">
        <v>150</v>
      </c>
      <c r="E434" t="s">
        <v>28</v>
      </c>
      <c r="F434">
        <v>1</v>
      </c>
      <c r="G434">
        <v>353</v>
      </c>
    </row>
    <row r="435" spans="1:7" x14ac:dyDescent="0.25">
      <c r="A435">
        <v>434</v>
      </c>
      <c r="B435" t="s">
        <v>15</v>
      </c>
      <c r="C435" t="s">
        <v>13</v>
      </c>
      <c r="D435">
        <v>150</v>
      </c>
      <c r="E435" t="s">
        <v>29</v>
      </c>
      <c r="F435">
        <v>1</v>
      </c>
      <c r="G435">
        <v>258</v>
      </c>
    </row>
    <row r="436" spans="1:7" x14ac:dyDescent="0.25">
      <c r="A436">
        <v>435</v>
      </c>
      <c r="B436" t="s">
        <v>15</v>
      </c>
      <c r="C436" t="s">
        <v>13</v>
      </c>
      <c r="D436">
        <v>160</v>
      </c>
      <c r="E436" t="s">
        <v>26</v>
      </c>
      <c r="F436">
        <v>1</v>
      </c>
      <c r="G436">
        <v>376</v>
      </c>
    </row>
    <row r="437" spans="1:7" x14ac:dyDescent="0.25">
      <c r="A437">
        <v>436</v>
      </c>
      <c r="B437" t="s">
        <v>15</v>
      </c>
      <c r="C437" t="s">
        <v>13</v>
      </c>
      <c r="D437">
        <v>160</v>
      </c>
      <c r="E437" t="s">
        <v>29</v>
      </c>
      <c r="F437">
        <v>4</v>
      </c>
      <c r="G437">
        <v>1493</v>
      </c>
    </row>
    <row r="438" spans="1:7" x14ac:dyDescent="0.25">
      <c r="A438">
        <v>437</v>
      </c>
      <c r="B438" t="s">
        <v>15</v>
      </c>
      <c r="C438" t="s">
        <v>13</v>
      </c>
      <c r="D438">
        <v>160</v>
      </c>
      <c r="E438" t="s">
        <v>345</v>
      </c>
      <c r="F438">
        <v>1</v>
      </c>
      <c r="G438">
        <v>660</v>
      </c>
    </row>
    <row r="439" spans="1:7" x14ac:dyDescent="0.25">
      <c r="A439">
        <v>438</v>
      </c>
      <c r="B439" t="s">
        <v>15</v>
      </c>
      <c r="C439" t="s">
        <v>13</v>
      </c>
      <c r="D439">
        <v>160</v>
      </c>
      <c r="E439" t="s">
        <v>344</v>
      </c>
      <c r="F439">
        <v>3</v>
      </c>
      <c r="G439">
        <v>2875</v>
      </c>
    </row>
    <row r="440" spans="1:7" x14ac:dyDescent="0.25">
      <c r="A440">
        <v>439</v>
      </c>
      <c r="B440" t="s">
        <v>15</v>
      </c>
      <c r="C440" t="s">
        <v>13</v>
      </c>
      <c r="D440">
        <v>190</v>
      </c>
      <c r="E440" t="s">
        <v>25</v>
      </c>
      <c r="F440">
        <v>1</v>
      </c>
      <c r="G440">
        <v>35</v>
      </c>
    </row>
    <row r="441" spans="1:7" x14ac:dyDescent="0.25">
      <c r="A441">
        <v>440</v>
      </c>
      <c r="B441" t="s">
        <v>15</v>
      </c>
      <c r="C441" t="s">
        <v>13</v>
      </c>
      <c r="D441">
        <v>190</v>
      </c>
      <c r="E441" t="s">
        <v>27</v>
      </c>
      <c r="F441">
        <v>1</v>
      </c>
      <c r="G441">
        <v>144</v>
      </c>
    </row>
    <row r="442" spans="1:7" x14ac:dyDescent="0.25">
      <c r="A442">
        <v>441</v>
      </c>
      <c r="B442" t="s">
        <v>15</v>
      </c>
      <c r="C442" t="s">
        <v>13</v>
      </c>
      <c r="D442">
        <v>190</v>
      </c>
      <c r="E442" t="s">
        <v>344</v>
      </c>
      <c r="F442">
        <v>1</v>
      </c>
      <c r="G442">
        <v>108</v>
      </c>
    </row>
    <row r="443" spans="1:7" x14ac:dyDescent="0.25">
      <c r="A443">
        <v>442</v>
      </c>
      <c r="B443" t="s">
        <v>15</v>
      </c>
      <c r="C443" t="s">
        <v>13</v>
      </c>
      <c r="D443">
        <v>190</v>
      </c>
      <c r="E443" t="s">
        <v>285</v>
      </c>
      <c r="F443">
        <v>1</v>
      </c>
      <c r="G443">
        <v>216</v>
      </c>
    </row>
    <row r="444" spans="1:7" x14ac:dyDescent="0.25">
      <c r="A444">
        <v>443</v>
      </c>
      <c r="B444" t="s">
        <v>15</v>
      </c>
      <c r="C444" t="s">
        <v>13</v>
      </c>
      <c r="D444">
        <v>5102</v>
      </c>
      <c r="E444" t="s">
        <v>53</v>
      </c>
      <c r="F444">
        <v>2</v>
      </c>
      <c r="G444">
        <v>155</v>
      </c>
    </row>
    <row r="445" spans="1:7" x14ac:dyDescent="0.25">
      <c r="A445">
        <v>444</v>
      </c>
      <c r="B445" t="s">
        <v>15</v>
      </c>
      <c r="C445" t="s">
        <v>13</v>
      </c>
      <c r="D445">
        <v>5102</v>
      </c>
      <c r="E445" t="s">
        <v>24</v>
      </c>
      <c r="F445">
        <v>1</v>
      </c>
      <c r="G445">
        <v>34</v>
      </c>
    </row>
    <row r="446" spans="1:7" x14ac:dyDescent="0.25">
      <c r="A446">
        <v>445</v>
      </c>
      <c r="B446" t="s">
        <v>15</v>
      </c>
      <c r="C446" t="s">
        <v>13</v>
      </c>
      <c r="D446">
        <v>5102</v>
      </c>
      <c r="E446" t="s">
        <v>28</v>
      </c>
      <c r="F446">
        <v>2</v>
      </c>
      <c r="G446">
        <v>137</v>
      </c>
    </row>
    <row r="447" spans="1:7" x14ac:dyDescent="0.25">
      <c r="A447">
        <v>446</v>
      </c>
      <c r="B447" t="s">
        <v>15</v>
      </c>
      <c r="C447" t="s">
        <v>13</v>
      </c>
      <c r="D447">
        <v>5102</v>
      </c>
      <c r="E447" t="s">
        <v>29</v>
      </c>
      <c r="F447">
        <v>2</v>
      </c>
      <c r="G447">
        <v>105</v>
      </c>
    </row>
    <row r="448" spans="1:7" x14ac:dyDescent="0.25">
      <c r="A448">
        <v>447</v>
      </c>
      <c r="B448" t="s">
        <v>15</v>
      </c>
      <c r="C448" t="s">
        <v>13</v>
      </c>
      <c r="D448">
        <v>5102</v>
      </c>
      <c r="E448" t="s">
        <v>344</v>
      </c>
      <c r="F448">
        <v>3</v>
      </c>
      <c r="G448">
        <v>440</v>
      </c>
    </row>
    <row r="449" spans="1:7" x14ac:dyDescent="0.25">
      <c r="A449">
        <v>448</v>
      </c>
      <c r="B449" t="s">
        <v>15</v>
      </c>
      <c r="C449" t="s">
        <v>13</v>
      </c>
      <c r="D449">
        <v>5102</v>
      </c>
      <c r="E449" t="s">
        <v>285</v>
      </c>
      <c r="F449">
        <v>1</v>
      </c>
      <c r="G449">
        <v>117</v>
      </c>
    </row>
    <row r="450" spans="1:7" x14ac:dyDescent="0.25">
      <c r="A450">
        <v>449</v>
      </c>
      <c r="B450" t="s">
        <v>15</v>
      </c>
      <c r="C450" t="s">
        <v>14</v>
      </c>
      <c r="D450">
        <v>110</v>
      </c>
      <c r="E450" t="s">
        <v>53</v>
      </c>
      <c r="F450">
        <v>755</v>
      </c>
      <c r="G450">
        <v>134422</v>
      </c>
    </row>
    <row r="451" spans="1:7" x14ac:dyDescent="0.25">
      <c r="A451">
        <v>450</v>
      </c>
      <c r="B451" t="s">
        <v>15</v>
      </c>
      <c r="C451" t="s">
        <v>14</v>
      </c>
      <c r="D451">
        <v>110</v>
      </c>
      <c r="E451" t="s">
        <v>24</v>
      </c>
      <c r="F451">
        <v>184</v>
      </c>
      <c r="G451">
        <v>31218</v>
      </c>
    </row>
    <row r="452" spans="1:7" x14ac:dyDescent="0.25">
      <c r="A452">
        <v>451</v>
      </c>
      <c r="B452" t="s">
        <v>15</v>
      </c>
      <c r="C452" t="s">
        <v>14</v>
      </c>
      <c r="D452">
        <v>110</v>
      </c>
      <c r="E452" t="s">
        <v>25</v>
      </c>
      <c r="F452">
        <v>55</v>
      </c>
      <c r="G452">
        <v>9203</v>
      </c>
    </row>
    <row r="453" spans="1:7" x14ac:dyDescent="0.25">
      <c r="A453">
        <v>452</v>
      </c>
      <c r="B453" t="s">
        <v>15</v>
      </c>
      <c r="C453" t="s">
        <v>14</v>
      </c>
      <c r="D453">
        <v>110</v>
      </c>
      <c r="E453" t="s">
        <v>26</v>
      </c>
      <c r="F453">
        <v>66</v>
      </c>
      <c r="G453">
        <v>11133</v>
      </c>
    </row>
    <row r="454" spans="1:7" x14ac:dyDescent="0.25">
      <c r="A454">
        <v>453</v>
      </c>
      <c r="B454" t="s">
        <v>15</v>
      </c>
      <c r="C454" t="s">
        <v>14</v>
      </c>
      <c r="D454">
        <v>110</v>
      </c>
      <c r="E454" t="s">
        <v>27</v>
      </c>
      <c r="F454">
        <v>43</v>
      </c>
      <c r="G454">
        <v>8082</v>
      </c>
    </row>
    <row r="455" spans="1:7" x14ac:dyDescent="0.25">
      <c r="A455">
        <v>454</v>
      </c>
      <c r="B455" t="s">
        <v>15</v>
      </c>
      <c r="C455" t="s">
        <v>14</v>
      </c>
      <c r="D455">
        <v>110</v>
      </c>
      <c r="E455" t="s">
        <v>28</v>
      </c>
      <c r="F455">
        <v>220</v>
      </c>
      <c r="G455">
        <v>45793</v>
      </c>
    </row>
    <row r="456" spans="1:7" x14ac:dyDescent="0.25">
      <c r="A456">
        <v>455</v>
      </c>
      <c r="B456" t="s">
        <v>15</v>
      </c>
      <c r="C456" t="s">
        <v>14</v>
      </c>
      <c r="D456">
        <v>110</v>
      </c>
      <c r="E456" t="s">
        <v>29</v>
      </c>
      <c r="F456">
        <v>281</v>
      </c>
      <c r="G456">
        <v>61392</v>
      </c>
    </row>
    <row r="457" spans="1:7" x14ac:dyDescent="0.25">
      <c r="A457">
        <v>456</v>
      </c>
      <c r="B457" t="s">
        <v>15</v>
      </c>
      <c r="C457" t="s">
        <v>14</v>
      </c>
      <c r="D457">
        <v>110</v>
      </c>
      <c r="E457" t="s">
        <v>345</v>
      </c>
      <c r="F457">
        <v>172</v>
      </c>
      <c r="G457">
        <v>40060</v>
      </c>
    </row>
    <row r="458" spans="1:7" x14ac:dyDescent="0.25">
      <c r="A458">
        <v>457</v>
      </c>
      <c r="B458" t="s">
        <v>15</v>
      </c>
      <c r="C458" t="s">
        <v>14</v>
      </c>
      <c r="D458">
        <v>110</v>
      </c>
      <c r="E458" t="s">
        <v>344</v>
      </c>
      <c r="F458">
        <v>364</v>
      </c>
      <c r="G458">
        <v>88091</v>
      </c>
    </row>
    <row r="459" spans="1:7" x14ac:dyDescent="0.25">
      <c r="A459">
        <v>458</v>
      </c>
      <c r="B459" t="s">
        <v>15</v>
      </c>
      <c r="C459" t="s">
        <v>14</v>
      </c>
      <c r="D459">
        <v>110</v>
      </c>
      <c r="E459" t="s">
        <v>285</v>
      </c>
      <c r="F459">
        <v>596</v>
      </c>
      <c r="G459">
        <v>112202</v>
      </c>
    </row>
    <row r="460" spans="1:7" x14ac:dyDescent="0.25">
      <c r="A460">
        <v>459</v>
      </c>
      <c r="B460" t="s">
        <v>15</v>
      </c>
      <c r="C460" t="s">
        <v>14</v>
      </c>
      <c r="D460">
        <v>120</v>
      </c>
      <c r="E460" t="s">
        <v>53</v>
      </c>
      <c r="F460">
        <v>654</v>
      </c>
      <c r="G460">
        <v>102727</v>
      </c>
    </row>
    <row r="461" spans="1:7" x14ac:dyDescent="0.25">
      <c r="A461">
        <v>460</v>
      </c>
      <c r="B461" t="s">
        <v>15</v>
      </c>
      <c r="C461" t="s">
        <v>14</v>
      </c>
      <c r="D461">
        <v>120</v>
      </c>
      <c r="E461" t="s">
        <v>24</v>
      </c>
      <c r="F461">
        <v>196</v>
      </c>
      <c r="G461">
        <v>30199</v>
      </c>
    </row>
    <row r="462" spans="1:7" x14ac:dyDescent="0.25">
      <c r="A462">
        <v>461</v>
      </c>
      <c r="B462" t="s">
        <v>15</v>
      </c>
      <c r="C462" t="s">
        <v>14</v>
      </c>
      <c r="D462">
        <v>120</v>
      </c>
      <c r="E462" t="s">
        <v>25</v>
      </c>
      <c r="F462">
        <v>99</v>
      </c>
      <c r="G462">
        <v>13700</v>
      </c>
    </row>
    <row r="463" spans="1:7" x14ac:dyDescent="0.25">
      <c r="A463">
        <v>462</v>
      </c>
      <c r="B463" t="s">
        <v>15</v>
      </c>
      <c r="C463" t="s">
        <v>14</v>
      </c>
      <c r="D463">
        <v>120</v>
      </c>
      <c r="E463" t="s">
        <v>26</v>
      </c>
      <c r="F463">
        <v>147</v>
      </c>
      <c r="G463">
        <v>22879</v>
      </c>
    </row>
    <row r="464" spans="1:7" x14ac:dyDescent="0.25">
      <c r="A464">
        <v>463</v>
      </c>
      <c r="B464" t="s">
        <v>15</v>
      </c>
      <c r="C464" t="s">
        <v>14</v>
      </c>
      <c r="D464">
        <v>120</v>
      </c>
      <c r="E464" t="s">
        <v>27</v>
      </c>
      <c r="F464">
        <v>66</v>
      </c>
      <c r="G464">
        <v>10359</v>
      </c>
    </row>
    <row r="465" spans="1:7" x14ac:dyDescent="0.25">
      <c r="A465">
        <v>464</v>
      </c>
      <c r="B465" t="s">
        <v>15</v>
      </c>
      <c r="C465" t="s">
        <v>14</v>
      </c>
      <c r="D465">
        <v>120</v>
      </c>
      <c r="E465" t="s">
        <v>28</v>
      </c>
      <c r="F465">
        <v>259</v>
      </c>
      <c r="G465">
        <v>44330</v>
      </c>
    </row>
    <row r="466" spans="1:7" x14ac:dyDescent="0.25">
      <c r="A466">
        <v>465</v>
      </c>
      <c r="B466" t="s">
        <v>15</v>
      </c>
      <c r="C466" t="s">
        <v>14</v>
      </c>
      <c r="D466">
        <v>120</v>
      </c>
      <c r="E466" t="s">
        <v>29</v>
      </c>
      <c r="F466">
        <v>765</v>
      </c>
      <c r="G466">
        <v>132479</v>
      </c>
    </row>
    <row r="467" spans="1:7" x14ac:dyDescent="0.25">
      <c r="A467">
        <v>466</v>
      </c>
      <c r="B467" t="s">
        <v>15</v>
      </c>
      <c r="C467" t="s">
        <v>14</v>
      </c>
      <c r="D467">
        <v>120</v>
      </c>
      <c r="E467" t="s">
        <v>345</v>
      </c>
      <c r="F467">
        <v>630</v>
      </c>
      <c r="G467">
        <v>112794</v>
      </c>
    </row>
    <row r="468" spans="1:7" x14ac:dyDescent="0.25">
      <c r="A468">
        <v>467</v>
      </c>
      <c r="B468" t="s">
        <v>15</v>
      </c>
      <c r="C468" t="s">
        <v>14</v>
      </c>
      <c r="D468">
        <v>120</v>
      </c>
      <c r="E468" t="s">
        <v>344</v>
      </c>
      <c r="F468">
        <v>2064</v>
      </c>
      <c r="G468">
        <v>369492</v>
      </c>
    </row>
    <row r="469" spans="1:7" x14ac:dyDescent="0.25">
      <c r="A469">
        <v>468</v>
      </c>
      <c r="B469" t="s">
        <v>15</v>
      </c>
      <c r="C469" t="s">
        <v>14</v>
      </c>
      <c r="D469">
        <v>120</v>
      </c>
      <c r="E469" t="s">
        <v>285</v>
      </c>
      <c r="F469">
        <v>504</v>
      </c>
      <c r="G469">
        <v>77143</v>
      </c>
    </row>
    <row r="470" spans="1:7" x14ac:dyDescent="0.25">
      <c r="A470">
        <v>469</v>
      </c>
      <c r="B470" t="s">
        <v>15</v>
      </c>
      <c r="C470" t="s">
        <v>14</v>
      </c>
      <c r="D470">
        <v>130</v>
      </c>
      <c r="E470" t="s">
        <v>53</v>
      </c>
      <c r="F470">
        <v>14</v>
      </c>
      <c r="G470">
        <v>3311</v>
      </c>
    </row>
    <row r="471" spans="1:7" x14ac:dyDescent="0.25">
      <c r="A471">
        <v>470</v>
      </c>
      <c r="B471" t="s">
        <v>15</v>
      </c>
      <c r="C471" t="s">
        <v>14</v>
      </c>
      <c r="D471">
        <v>130</v>
      </c>
      <c r="E471" t="s">
        <v>24</v>
      </c>
      <c r="F471">
        <v>5</v>
      </c>
      <c r="G471">
        <v>712</v>
      </c>
    </row>
    <row r="472" spans="1:7" x14ac:dyDescent="0.25">
      <c r="A472">
        <v>471</v>
      </c>
      <c r="B472" t="s">
        <v>15</v>
      </c>
      <c r="C472" t="s">
        <v>14</v>
      </c>
      <c r="D472">
        <v>130</v>
      </c>
      <c r="E472" t="s">
        <v>26</v>
      </c>
      <c r="F472">
        <v>3</v>
      </c>
      <c r="G472">
        <v>462</v>
      </c>
    </row>
    <row r="473" spans="1:7" x14ac:dyDescent="0.25">
      <c r="A473">
        <v>472</v>
      </c>
      <c r="B473" t="s">
        <v>15</v>
      </c>
      <c r="C473" t="s">
        <v>14</v>
      </c>
      <c r="D473">
        <v>130</v>
      </c>
      <c r="E473" t="s">
        <v>28</v>
      </c>
      <c r="F473">
        <v>75</v>
      </c>
      <c r="G473">
        <v>17195</v>
      </c>
    </row>
    <row r="474" spans="1:7" x14ac:dyDescent="0.25">
      <c r="A474">
        <v>473</v>
      </c>
      <c r="B474" t="s">
        <v>15</v>
      </c>
      <c r="C474" t="s">
        <v>14</v>
      </c>
      <c r="D474">
        <v>130</v>
      </c>
      <c r="E474" t="s">
        <v>29</v>
      </c>
      <c r="F474">
        <v>68</v>
      </c>
      <c r="G474">
        <v>13624</v>
      </c>
    </row>
    <row r="475" spans="1:7" x14ac:dyDescent="0.25">
      <c r="A475">
        <v>474</v>
      </c>
      <c r="B475" t="s">
        <v>15</v>
      </c>
      <c r="C475" t="s">
        <v>14</v>
      </c>
      <c r="D475">
        <v>130</v>
      </c>
      <c r="E475" t="s">
        <v>345</v>
      </c>
      <c r="F475">
        <v>35</v>
      </c>
      <c r="G475">
        <v>6259</v>
      </c>
    </row>
    <row r="476" spans="1:7" x14ac:dyDescent="0.25">
      <c r="A476">
        <v>475</v>
      </c>
      <c r="B476" t="s">
        <v>15</v>
      </c>
      <c r="C476" t="s">
        <v>14</v>
      </c>
      <c r="D476">
        <v>130</v>
      </c>
      <c r="E476" t="s">
        <v>344</v>
      </c>
      <c r="F476">
        <v>365</v>
      </c>
      <c r="G476">
        <v>69632</v>
      </c>
    </row>
    <row r="477" spans="1:7" x14ac:dyDescent="0.25">
      <c r="A477">
        <v>476</v>
      </c>
      <c r="B477" t="s">
        <v>15</v>
      </c>
      <c r="C477" t="s">
        <v>14</v>
      </c>
      <c r="D477">
        <v>130</v>
      </c>
      <c r="E477" t="s">
        <v>285</v>
      </c>
      <c r="F477">
        <v>19</v>
      </c>
      <c r="G477">
        <v>3262</v>
      </c>
    </row>
    <row r="478" spans="1:7" x14ac:dyDescent="0.25">
      <c r="A478">
        <v>477</v>
      </c>
      <c r="B478" t="s">
        <v>15</v>
      </c>
      <c r="C478" t="s">
        <v>14</v>
      </c>
      <c r="D478">
        <v>140</v>
      </c>
      <c r="E478" t="s">
        <v>53</v>
      </c>
      <c r="F478">
        <v>17</v>
      </c>
      <c r="G478">
        <v>6532</v>
      </c>
    </row>
    <row r="479" spans="1:7" x14ac:dyDescent="0.25">
      <c r="A479">
        <v>478</v>
      </c>
      <c r="B479" t="s">
        <v>15</v>
      </c>
      <c r="C479" t="s">
        <v>14</v>
      </c>
      <c r="D479">
        <v>140</v>
      </c>
      <c r="E479" t="s">
        <v>24</v>
      </c>
      <c r="F479">
        <v>8</v>
      </c>
      <c r="G479">
        <v>2510</v>
      </c>
    </row>
    <row r="480" spans="1:7" x14ac:dyDescent="0.25">
      <c r="A480">
        <v>479</v>
      </c>
      <c r="B480" t="s">
        <v>15</v>
      </c>
      <c r="C480" t="s">
        <v>14</v>
      </c>
      <c r="D480">
        <v>140</v>
      </c>
      <c r="E480" t="s">
        <v>25</v>
      </c>
      <c r="F480">
        <v>1</v>
      </c>
      <c r="G480">
        <v>100</v>
      </c>
    </row>
    <row r="481" spans="1:7" x14ac:dyDescent="0.25">
      <c r="A481">
        <v>480</v>
      </c>
      <c r="B481" t="s">
        <v>15</v>
      </c>
      <c r="C481" t="s">
        <v>14</v>
      </c>
      <c r="D481">
        <v>140</v>
      </c>
      <c r="E481" t="s">
        <v>26</v>
      </c>
      <c r="F481">
        <v>1</v>
      </c>
      <c r="G481">
        <v>198</v>
      </c>
    </row>
    <row r="482" spans="1:7" x14ac:dyDescent="0.25">
      <c r="A482">
        <v>481</v>
      </c>
      <c r="B482" t="s">
        <v>15</v>
      </c>
      <c r="C482" t="s">
        <v>14</v>
      </c>
      <c r="D482">
        <v>140</v>
      </c>
      <c r="E482" t="s">
        <v>28</v>
      </c>
      <c r="F482">
        <v>3</v>
      </c>
      <c r="G482">
        <v>927</v>
      </c>
    </row>
    <row r="483" spans="1:7" x14ac:dyDescent="0.25">
      <c r="A483">
        <v>482</v>
      </c>
      <c r="B483" t="s">
        <v>15</v>
      </c>
      <c r="C483" t="s">
        <v>14</v>
      </c>
      <c r="D483">
        <v>140</v>
      </c>
      <c r="E483" t="s">
        <v>344</v>
      </c>
      <c r="F483">
        <v>17</v>
      </c>
      <c r="G483">
        <v>8273</v>
      </c>
    </row>
    <row r="484" spans="1:7" x14ac:dyDescent="0.25">
      <c r="A484">
        <v>483</v>
      </c>
      <c r="B484" t="s">
        <v>15</v>
      </c>
      <c r="C484" t="s">
        <v>14</v>
      </c>
      <c r="D484">
        <v>140</v>
      </c>
      <c r="E484" t="s">
        <v>285</v>
      </c>
      <c r="F484">
        <v>14</v>
      </c>
      <c r="G484">
        <v>3958</v>
      </c>
    </row>
    <row r="485" spans="1:7" x14ac:dyDescent="0.25">
      <c r="A485">
        <v>484</v>
      </c>
      <c r="B485" t="s">
        <v>15</v>
      </c>
      <c r="C485" t="s">
        <v>14</v>
      </c>
      <c r="D485">
        <v>150</v>
      </c>
      <c r="E485" t="s">
        <v>344</v>
      </c>
      <c r="F485">
        <v>1</v>
      </c>
      <c r="G485">
        <v>268</v>
      </c>
    </row>
    <row r="486" spans="1:7" x14ac:dyDescent="0.25">
      <c r="A486">
        <v>485</v>
      </c>
      <c r="B486" t="s">
        <v>15</v>
      </c>
      <c r="C486" t="s">
        <v>14</v>
      </c>
      <c r="D486">
        <v>160</v>
      </c>
      <c r="E486" t="s">
        <v>53</v>
      </c>
      <c r="F486">
        <v>1</v>
      </c>
      <c r="G486">
        <v>194</v>
      </c>
    </row>
    <row r="487" spans="1:7" x14ac:dyDescent="0.25">
      <c r="A487">
        <v>486</v>
      </c>
      <c r="B487" t="s">
        <v>15</v>
      </c>
      <c r="C487" t="s">
        <v>14</v>
      </c>
      <c r="D487">
        <v>160</v>
      </c>
      <c r="E487" t="s">
        <v>25</v>
      </c>
      <c r="F487">
        <v>1</v>
      </c>
      <c r="G487">
        <v>504</v>
      </c>
    </row>
    <row r="488" spans="1:7" x14ac:dyDescent="0.25">
      <c r="A488">
        <v>487</v>
      </c>
      <c r="B488" t="s">
        <v>15</v>
      </c>
      <c r="C488" t="s">
        <v>14</v>
      </c>
      <c r="D488">
        <v>160</v>
      </c>
      <c r="E488" t="s">
        <v>26</v>
      </c>
      <c r="F488">
        <v>2</v>
      </c>
      <c r="G488">
        <v>2241</v>
      </c>
    </row>
    <row r="489" spans="1:7" x14ac:dyDescent="0.25">
      <c r="A489">
        <v>488</v>
      </c>
      <c r="B489" t="s">
        <v>15</v>
      </c>
      <c r="C489" t="s">
        <v>14</v>
      </c>
      <c r="D489">
        <v>160</v>
      </c>
      <c r="E489" t="s">
        <v>28</v>
      </c>
      <c r="F489">
        <v>3</v>
      </c>
      <c r="G489">
        <v>1154</v>
      </c>
    </row>
    <row r="490" spans="1:7" x14ac:dyDescent="0.25">
      <c r="A490">
        <v>489</v>
      </c>
      <c r="B490" t="s">
        <v>15</v>
      </c>
      <c r="C490" t="s">
        <v>14</v>
      </c>
      <c r="D490">
        <v>160</v>
      </c>
      <c r="E490" t="s">
        <v>29</v>
      </c>
      <c r="F490">
        <v>3</v>
      </c>
      <c r="G490">
        <v>1693</v>
      </c>
    </row>
    <row r="491" spans="1:7" x14ac:dyDescent="0.25">
      <c r="A491">
        <v>490</v>
      </c>
      <c r="B491" t="s">
        <v>15</v>
      </c>
      <c r="C491" t="s">
        <v>14</v>
      </c>
      <c r="D491">
        <v>160</v>
      </c>
      <c r="E491" t="s">
        <v>345</v>
      </c>
      <c r="F491">
        <v>1</v>
      </c>
      <c r="G491">
        <v>242</v>
      </c>
    </row>
    <row r="492" spans="1:7" x14ac:dyDescent="0.25">
      <c r="A492">
        <v>491</v>
      </c>
      <c r="B492" t="s">
        <v>15</v>
      </c>
      <c r="C492" t="s">
        <v>14</v>
      </c>
      <c r="D492">
        <v>160</v>
      </c>
      <c r="E492" t="s">
        <v>344</v>
      </c>
      <c r="F492">
        <v>4</v>
      </c>
      <c r="G492">
        <v>2868</v>
      </c>
    </row>
    <row r="493" spans="1:7" x14ac:dyDescent="0.25">
      <c r="A493">
        <v>492</v>
      </c>
      <c r="B493" t="s">
        <v>15</v>
      </c>
      <c r="C493" t="s">
        <v>14</v>
      </c>
      <c r="D493">
        <v>190</v>
      </c>
      <c r="E493" t="s">
        <v>53</v>
      </c>
      <c r="F493">
        <v>15</v>
      </c>
      <c r="G493">
        <v>1324</v>
      </c>
    </row>
    <row r="494" spans="1:7" x14ac:dyDescent="0.25">
      <c r="A494">
        <v>493</v>
      </c>
      <c r="B494" t="s">
        <v>15</v>
      </c>
      <c r="C494" t="s">
        <v>14</v>
      </c>
      <c r="D494">
        <v>190</v>
      </c>
      <c r="E494" t="s">
        <v>24</v>
      </c>
      <c r="F494">
        <v>7</v>
      </c>
      <c r="G494">
        <v>857</v>
      </c>
    </row>
    <row r="495" spans="1:7" x14ac:dyDescent="0.25">
      <c r="A495">
        <v>494</v>
      </c>
      <c r="B495" t="s">
        <v>15</v>
      </c>
      <c r="C495" t="s">
        <v>14</v>
      </c>
      <c r="D495">
        <v>190</v>
      </c>
      <c r="E495" t="s">
        <v>25</v>
      </c>
      <c r="F495">
        <v>4</v>
      </c>
      <c r="G495">
        <v>252</v>
      </c>
    </row>
    <row r="496" spans="1:7" x14ac:dyDescent="0.25">
      <c r="A496">
        <v>495</v>
      </c>
      <c r="B496" t="s">
        <v>15</v>
      </c>
      <c r="C496" t="s">
        <v>14</v>
      </c>
      <c r="D496">
        <v>190</v>
      </c>
      <c r="E496" t="s">
        <v>26</v>
      </c>
      <c r="F496">
        <v>4</v>
      </c>
      <c r="G496">
        <v>236</v>
      </c>
    </row>
    <row r="497" spans="1:7" x14ac:dyDescent="0.25">
      <c r="A497">
        <v>496</v>
      </c>
      <c r="B497" t="s">
        <v>15</v>
      </c>
      <c r="C497" t="s">
        <v>14</v>
      </c>
      <c r="D497">
        <v>190</v>
      </c>
      <c r="E497" t="s">
        <v>27</v>
      </c>
      <c r="F497">
        <v>3</v>
      </c>
      <c r="G497">
        <v>342</v>
      </c>
    </row>
    <row r="498" spans="1:7" x14ac:dyDescent="0.25">
      <c r="A498">
        <v>497</v>
      </c>
      <c r="B498" t="s">
        <v>15</v>
      </c>
      <c r="C498" t="s">
        <v>14</v>
      </c>
      <c r="D498">
        <v>190</v>
      </c>
      <c r="E498" t="s">
        <v>28</v>
      </c>
      <c r="F498">
        <v>7</v>
      </c>
      <c r="G498">
        <v>507</v>
      </c>
    </row>
    <row r="499" spans="1:7" x14ac:dyDescent="0.25">
      <c r="A499">
        <v>498</v>
      </c>
      <c r="B499" t="s">
        <v>15</v>
      </c>
      <c r="C499" t="s">
        <v>14</v>
      </c>
      <c r="D499">
        <v>190</v>
      </c>
      <c r="E499" t="s">
        <v>29</v>
      </c>
      <c r="F499">
        <v>5</v>
      </c>
      <c r="G499">
        <v>485</v>
      </c>
    </row>
    <row r="500" spans="1:7" x14ac:dyDescent="0.25">
      <c r="A500">
        <v>499</v>
      </c>
      <c r="B500" t="s">
        <v>15</v>
      </c>
      <c r="C500" t="s">
        <v>14</v>
      </c>
      <c r="D500">
        <v>190</v>
      </c>
      <c r="E500" t="s">
        <v>345</v>
      </c>
      <c r="F500">
        <v>4</v>
      </c>
      <c r="G500">
        <v>341</v>
      </c>
    </row>
    <row r="501" spans="1:7" x14ac:dyDescent="0.25">
      <c r="A501">
        <v>500</v>
      </c>
      <c r="B501" t="s">
        <v>15</v>
      </c>
      <c r="C501" t="s">
        <v>14</v>
      </c>
      <c r="D501">
        <v>190</v>
      </c>
      <c r="E501" t="s">
        <v>344</v>
      </c>
      <c r="F501">
        <v>11</v>
      </c>
      <c r="G501">
        <v>712</v>
      </c>
    </row>
    <row r="502" spans="1:7" x14ac:dyDescent="0.25">
      <c r="A502">
        <v>501</v>
      </c>
      <c r="B502" t="s">
        <v>15</v>
      </c>
      <c r="C502" t="s">
        <v>14</v>
      </c>
      <c r="D502">
        <v>190</v>
      </c>
      <c r="E502" t="s">
        <v>285</v>
      </c>
      <c r="F502">
        <v>10</v>
      </c>
      <c r="G502">
        <v>1284</v>
      </c>
    </row>
    <row r="503" spans="1:7" x14ac:dyDescent="0.25">
      <c r="A503">
        <v>502</v>
      </c>
      <c r="B503" t="s">
        <v>15</v>
      </c>
      <c r="C503" t="s">
        <v>14</v>
      </c>
      <c r="D503">
        <v>5101</v>
      </c>
      <c r="E503" t="s">
        <v>53</v>
      </c>
      <c r="F503">
        <v>6</v>
      </c>
      <c r="G503">
        <v>437</v>
      </c>
    </row>
    <row r="504" spans="1:7" x14ac:dyDescent="0.25">
      <c r="A504">
        <v>503</v>
      </c>
      <c r="B504" t="s">
        <v>15</v>
      </c>
      <c r="C504" t="s">
        <v>14</v>
      </c>
      <c r="D504">
        <v>5101</v>
      </c>
      <c r="E504" t="s">
        <v>24</v>
      </c>
      <c r="F504">
        <v>19</v>
      </c>
      <c r="G504">
        <v>823</v>
      </c>
    </row>
    <row r="505" spans="1:7" x14ac:dyDescent="0.25">
      <c r="A505">
        <v>504</v>
      </c>
      <c r="B505" t="s">
        <v>15</v>
      </c>
      <c r="C505" t="s">
        <v>14</v>
      </c>
      <c r="D505">
        <v>5101</v>
      </c>
      <c r="E505" t="s">
        <v>25</v>
      </c>
      <c r="F505">
        <v>13</v>
      </c>
      <c r="G505">
        <v>554</v>
      </c>
    </row>
    <row r="506" spans="1:7" x14ac:dyDescent="0.25">
      <c r="A506">
        <v>505</v>
      </c>
      <c r="B506" t="s">
        <v>15</v>
      </c>
      <c r="C506" t="s">
        <v>14</v>
      </c>
      <c r="D506">
        <v>5101</v>
      </c>
      <c r="E506" t="s">
        <v>26</v>
      </c>
      <c r="F506">
        <v>26</v>
      </c>
      <c r="G506">
        <v>1376</v>
      </c>
    </row>
    <row r="507" spans="1:7" x14ac:dyDescent="0.25">
      <c r="A507">
        <v>506</v>
      </c>
      <c r="B507" t="s">
        <v>15</v>
      </c>
      <c r="C507" t="s">
        <v>14</v>
      </c>
      <c r="D507">
        <v>5101</v>
      </c>
      <c r="E507" t="s">
        <v>27</v>
      </c>
      <c r="F507">
        <v>4</v>
      </c>
      <c r="G507">
        <v>236</v>
      </c>
    </row>
    <row r="508" spans="1:7" x14ac:dyDescent="0.25">
      <c r="A508">
        <v>507</v>
      </c>
      <c r="B508" t="s">
        <v>15</v>
      </c>
      <c r="C508" t="s">
        <v>14</v>
      </c>
      <c r="D508">
        <v>5101</v>
      </c>
      <c r="E508" t="s">
        <v>28</v>
      </c>
      <c r="F508">
        <v>13</v>
      </c>
      <c r="G508">
        <v>798</v>
      </c>
    </row>
    <row r="509" spans="1:7" x14ac:dyDescent="0.25">
      <c r="A509">
        <v>508</v>
      </c>
      <c r="B509" t="s">
        <v>15</v>
      </c>
      <c r="C509" t="s">
        <v>14</v>
      </c>
      <c r="D509">
        <v>5101</v>
      </c>
      <c r="E509" t="s">
        <v>29</v>
      </c>
      <c r="F509">
        <v>8</v>
      </c>
      <c r="G509">
        <v>568</v>
      </c>
    </row>
    <row r="510" spans="1:7" x14ac:dyDescent="0.25">
      <c r="A510">
        <v>509</v>
      </c>
      <c r="B510" t="s">
        <v>15</v>
      </c>
      <c r="C510" t="s">
        <v>14</v>
      </c>
      <c r="D510">
        <v>5101</v>
      </c>
      <c r="E510" t="s">
        <v>345</v>
      </c>
      <c r="F510">
        <v>2</v>
      </c>
      <c r="G510">
        <v>299</v>
      </c>
    </row>
    <row r="511" spans="1:7" x14ac:dyDescent="0.25">
      <c r="A511">
        <v>510</v>
      </c>
      <c r="B511" t="s">
        <v>15</v>
      </c>
      <c r="C511" t="s">
        <v>14</v>
      </c>
      <c r="D511">
        <v>5101</v>
      </c>
      <c r="E511" t="s">
        <v>344</v>
      </c>
      <c r="F511">
        <v>3</v>
      </c>
      <c r="G511">
        <v>262</v>
      </c>
    </row>
    <row r="512" spans="1:7" x14ac:dyDescent="0.25">
      <c r="A512">
        <v>511</v>
      </c>
      <c r="B512" t="s">
        <v>15</v>
      </c>
      <c r="C512" t="s">
        <v>14</v>
      </c>
      <c r="D512">
        <v>5102</v>
      </c>
      <c r="E512" t="s">
        <v>53</v>
      </c>
      <c r="F512">
        <v>52</v>
      </c>
      <c r="G512">
        <v>3007</v>
      </c>
    </row>
    <row r="513" spans="1:7" x14ac:dyDescent="0.25">
      <c r="A513">
        <v>512</v>
      </c>
      <c r="B513" t="s">
        <v>15</v>
      </c>
      <c r="C513" t="s">
        <v>14</v>
      </c>
      <c r="D513">
        <v>5102</v>
      </c>
      <c r="E513" t="s">
        <v>24</v>
      </c>
      <c r="F513">
        <v>175</v>
      </c>
      <c r="G513">
        <v>7698</v>
      </c>
    </row>
    <row r="514" spans="1:7" x14ac:dyDescent="0.25">
      <c r="A514">
        <v>513</v>
      </c>
      <c r="B514" t="s">
        <v>15</v>
      </c>
      <c r="C514" t="s">
        <v>14</v>
      </c>
      <c r="D514">
        <v>5102</v>
      </c>
      <c r="E514" t="s">
        <v>25</v>
      </c>
      <c r="F514">
        <v>134</v>
      </c>
      <c r="G514">
        <v>5679</v>
      </c>
    </row>
    <row r="515" spans="1:7" x14ac:dyDescent="0.25">
      <c r="A515">
        <v>514</v>
      </c>
      <c r="B515" t="s">
        <v>15</v>
      </c>
      <c r="C515" t="s">
        <v>14</v>
      </c>
      <c r="D515">
        <v>5102</v>
      </c>
      <c r="E515" t="s">
        <v>26</v>
      </c>
      <c r="F515">
        <v>232</v>
      </c>
      <c r="G515">
        <v>12336</v>
      </c>
    </row>
    <row r="516" spans="1:7" x14ac:dyDescent="0.25">
      <c r="A516">
        <v>515</v>
      </c>
      <c r="B516" t="s">
        <v>15</v>
      </c>
      <c r="C516" t="s">
        <v>14</v>
      </c>
      <c r="D516">
        <v>5102</v>
      </c>
      <c r="E516" t="s">
        <v>27</v>
      </c>
      <c r="F516">
        <v>69</v>
      </c>
      <c r="G516">
        <v>4640</v>
      </c>
    </row>
    <row r="517" spans="1:7" x14ac:dyDescent="0.25">
      <c r="A517">
        <v>516</v>
      </c>
      <c r="B517" t="s">
        <v>15</v>
      </c>
      <c r="C517" t="s">
        <v>14</v>
      </c>
      <c r="D517">
        <v>5102</v>
      </c>
      <c r="E517" t="s">
        <v>28</v>
      </c>
      <c r="F517">
        <v>317</v>
      </c>
      <c r="G517">
        <v>26091</v>
      </c>
    </row>
    <row r="518" spans="1:7" x14ac:dyDescent="0.25">
      <c r="A518">
        <v>517</v>
      </c>
      <c r="B518" t="s">
        <v>15</v>
      </c>
      <c r="C518" t="s">
        <v>14</v>
      </c>
      <c r="D518">
        <v>5102</v>
      </c>
      <c r="E518" t="s">
        <v>29</v>
      </c>
      <c r="F518">
        <v>1007</v>
      </c>
      <c r="G518">
        <v>97932</v>
      </c>
    </row>
    <row r="519" spans="1:7" x14ac:dyDescent="0.25">
      <c r="A519">
        <v>518</v>
      </c>
      <c r="B519" t="s">
        <v>15</v>
      </c>
      <c r="C519" t="s">
        <v>14</v>
      </c>
      <c r="D519">
        <v>5102</v>
      </c>
      <c r="E519" t="s">
        <v>345</v>
      </c>
      <c r="F519">
        <v>575</v>
      </c>
      <c r="G519">
        <v>56353</v>
      </c>
    </row>
    <row r="520" spans="1:7" x14ac:dyDescent="0.25">
      <c r="A520">
        <v>519</v>
      </c>
      <c r="B520" t="s">
        <v>15</v>
      </c>
      <c r="C520" t="s">
        <v>14</v>
      </c>
      <c r="D520">
        <v>5102</v>
      </c>
      <c r="E520" t="s">
        <v>344</v>
      </c>
      <c r="F520">
        <v>1339</v>
      </c>
      <c r="G520">
        <v>139247</v>
      </c>
    </row>
    <row r="521" spans="1:7" x14ac:dyDescent="0.25">
      <c r="A521">
        <v>520</v>
      </c>
      <c r="B521" t="s">
        <v>15</v>
      </c>
      <c r="C521" t="s">
        <v>14</v>
      </c>
      <c r="D521">
        <v>5102</v>
      </c>
      <c r="E521" t="s">
        <v>285</v>
      </c>
      <c r="F521">
        <v>33</v>
      </c>
      <c r="G521">
        <v>2497</v>
      </c>
    </row>
  </sheetData>
  <mergeCells count="64">
    <mergeCell ref="AL91:AM91"/>
    <mergeCell ref="AN91:AO91"/>
    <mergeCell ref="AP91:AQ91"/>
    <mergeCell ref="AR91:AS91"/>
    <mergeCell ref="AT91:AU91"/>
    <mergeCell ref="Z91:AA91"/>
    <mergeCell ref="AB91:AC91"/>
    <mergeCell ref="AD91:AE91"/>
    <mergeCell ref="AF91:AG91"/>
    <mergeCell ref="AH91:AI91"/>
    <mergeCell ref="AJ91:AK91"/>
    <mergeCell ref="AJ90:AM90"/>
    <mergeCell ref="AN90:AQ90"/>
    <mergeCell ref="AR90:AU90"/>
    <mergeCell ref="L91:M91"/>
    <mergeCell ref="N91:O91"/>
    <mergeCell ref="P91:Q91"/>
    <mergeCell ref="R91:S91"/>
    <mergeCell ref="T91:U91"/>
    <mergeCell ref="V91:W91"/>
    <mergeCell ref="X91:Y91"/>
    <mergeCell ref="L90:O90"/>
    <mergeCell ref="P90:S90"/>
    <mergeCell ref="T90:W90"/>
    <mergeCell ref="X90:AA90"/>
    <mergeCell ref="AB90:AE90"/>
    <mergeCell ref="AF90:AI90"/>
    <mergeCell ref="CK1:CT1"/>
    <mergeCell ref="CU1:DD1"/>
    <mergeCell ref="DE1:DN1"/>
    <mergeCell ref="L89:W89"/>
    <mergeCell ref="X89:AI89"/>
    <mergeCell ref="AJ89:AU89"/>
    <mergeCell ref="AC1:AL1"/>
    <mergeCell ref="AM1:AV1"/>
    <mergeCell ref="AW1:BF1"/>
    <mergeCell ref="BG1:BP1"/>
    <mergeCell ref="BQ1:BZ1"/>
    <mergeCell ref="CA1:CJ1"/>
    <mergeCell ref="CK2:CO2"/>
    <mergeCell ref="CP2:CT2"/>
    <mergeCell ref="CU2:CY2"/>
    <mergeCell ref="CZ2:DD2"/>
    <mergeCell ref="DE2:DI2"/>
    <mergeCell ref="DJ2:DN2"/>
    <mergeCell ref="BG2:BK2"/>
    <mergeCell ref="BL2:BP2"/>
    <mergeCell ref="BQ2:BU2"/>
    <mergeCell ref="BV2:BZ2"/>
    <mergeCell ref="CA2:CE2"/>
    <mergeCell ref="CF2:CJ2"/>
    <mergeCell ref="N1:W1"/>
    <mergeCell ref="AC2:AG2"/>
    <mergeCell ref="AH2:AL2"/>
    <mergeCell ref="AM2:AQ2"/>
    <mergeCell ref="AR2:AV2"/>
    <mergeCell ref="L88:W88"/>
    <mergeCell ref="X88:AI88"/>
    <mergeCell ref="AJ88:AU88"/>
    <mergeCell ref="BB2:BF2"/>
    <mergeCell ref="K3:L3"/>
    <mergeCell ref="N2:R2"/>
    <mergeCell ref="S2:W2"/>
    <mergeCell ref="AW2:B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Export from GIS</vt:lpstr>
      <vt:lpstr>Constraint 1</vt:lpstr>
      <vt:lpstr>Constraint 2</vt:lpstr>
      <vt:lpstr>PV</vt:lpstr>
      <vt:lpstr>Constraint 3</vt:lpstr>
      <vt:lpstr>Graphs</vt:lpstr>
      <vt:lpstr>f_values</vt:lpstr>
      <vt:lpstr>Export to GIS</vt:lpstr>
      <vt:lpstr>Buildings not within polygins</vt:lpstr>
      <vt:lpstr>'Buildings not within polygins'!BBR_m2_not_within_polygons_1</vt:lpstr>
      <vt:lpstr>'Constraint 3'!kW_Solar_constraint_1</vt:lpstr>
      <vt:lpstr>'Export from GIS'!Residential_Reg_CDI_anv_BA72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2015-04-28T09:39:55Z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404674708843231</vt:r8>
  </property>
</Properties>
</file>