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4"/>
  </bookViews>
  <sheets>
    <sheet name="Start" sheetId="1" r:id="rId1"/>
    <sheet name="Rækker" sheetId="2" r:id="rId2"/>
    <sheet name="Søjler" sheetId="3" r:id="rId3"/>
    <sheet name="Resultat" sheetId="4" r:id="rId4"/>
    <sheet name="Output" sheetId="5" r:id="rId5"/>
  </sheets>
  <externalReferences>
    <externalReference r:id="rId6"/>
  </externalReferences>
  <definedNames>
    <definedName name="Raggr1" localSheetId="4">[1]Rækker!$A$4:$A$43</definedName>
    <definedName name="Raggr1">Rækker!$A$4:$A$43</definedName>
    <definedName name="Raggr10" localSheetId="4">[1]Rækker!$J$4:$J$43</definedName>
    <definedName name="Raggr10">Rækker!$J$4:$J$43</definedName>
    <definedName name="Raggr11" localSheetId="4">[1]Rækker!$K$4:$K$43</definedName>
    <definedName name="Raggr11">Rækker!$K$4:$K$43</definedName>
    <definedName name="Raggr12" localSheetId="4">[1]Rækker!$L$4:$L$43</definedName>
    <definedName name="Raggr12">Rækker!$L$4:$L$43</definedName>
    <definedName name="Raggr13" localSheetId="4">[1]Rækker!$M$4:$M$43</definedName>
    <definedName name="Raggr13">Rækker!$M$4:$M$43</definedName>
    <definedName name="Raggr14" localSheetId="4">[1]Rækker!$N$4:$N$43</definedName>
    <definedName name="Raggr14">Rækker!$N$4:$N$43</definedName>
    <definedName name="Raggr15" localSheetId="4">[1]Rækker!$O$4:$O$43</definedName>
    <definedName name="Raggr15">Rækker!$O$4:$O$43</definedName>
    <definedName name="Raggr16" localSheetId="4">[1]Rækker!#REF!</definedName>
    <definedName name="Raggr16">Rækker!#REF!</definedName>
    <definedName name="Raggr17" localSheetId="4">[1]Rækker!#REF!</definedName>
    <definedName name="Raggr17">Rækker!#REF!</definedName>
    <definedName name="Raggr18" localSheetId="4">[1]Rækker!#REF!</definedName>
    <definedName name="Raggr18">Rækker!#REF!</definedName>
    <definedName name="Raggr19" localSheetId="4">[1]Rækker!#REF!</definedName>
    <definedName name="Raggr19">Rækker!#REF!</definedName>
    <definedName name="Raggr2" localSheetId="4">[1]Rækker!$B$4:$B$43</definedName>
    <definedName name="Raggr2">Rækker!$B$4:$B$43</definedName>
    <definedName name="Raggr20" localSheetId="4">[1]Rækker!#REF!</definedName>
    <definedName name="Raggr20">Rækker!#REF!</definedName>
    <definedName name="Raggr21" localSheetId="4">[1]Rækker!#REF!</definedName>
    <definedName name="Raggr21">Rækker!#REF!</definedName>
    <definedName name="Raggr22" localSheetId="4">[1]Rækker!#REF!</definedName>
    <definedName name="Raggr22">Rækker!#REF!</definedName>
    <definedName name="Raggr23" localSheetId="4">[1]Rækker!#REF!</definedName>
    <definedName name="Raggr23">Rækker!#REF!</definedName>
    <definedName name="Raggr24" localSheetId="4">[1]Rækker!#REF!</definedName>
    <definedName name="Raggr24">Rækker!#REF!</definedName>
    <definedName name="Raggr25" localSheetId="4">[1]Rækker!#REF!</definedName>
    <definedName name="Raggr25">Rækker!#REF!</definedName>
    <definedName name="Raggr3" localSheetId="4">[1]Rækker!$C$4:$C$43</definedName>
    <definedName name="Raggr3">Rækker!$C$4:$C$43</definedName>
    <definedName name="Raggr4" localSheetId="4">[1]Rækker!$D$4:$D$43</definedName>
    <definedName name="Raggr4">Rækker!$D$4:$D$43</definedName>
    <definedName name="Raggr5" localSheetId="4">[1]Rækker!$E$4:$E$43</definedName>
    <definedName name="Raggr5">Rækker!$E$4:$E$43</definedName>
    <definedName name="Raggr6" localSheetId="4">[1]Rækker!$F$4:$F$43</definedName>
    <definedName name="Raggr6">Rækker!$F$4:$F$43</definedName>
    <definedName name="Raggr7" localSheetId="4">[1]Rækker!$G$4:$G$43</definedName>
    <definedName name="Raggr7">Rækker!$G$4:$G$43</definedName>
    <definedName name="Raggr8" localSheetId="4">[1]Rækker!$H$4:$H$43</definedName>
    <definedName name="Raggr8">Rækker!$H$4:$H$43</definedName>
    <definedName name="Raggr9" localSheetId="4">[1]Rækker!$I$4:$I$43</definedName>
    <definedName name="Raggr9">Rækker!$I$4:$I$43</definedName>
    <definedName name="Saggr1" localSheetId="4">[1]Søjler!$A$4:$A$9</definedName>
    <definedName name="Saggr1">Søjler!$A$4:$A$9</definedName>
    <definedName name="Saggr10" localSheetId="4">[1]Søjler!$J$4:$J$9</definedName>
    <definedName name="Saggr10">Søjler!$J$4:$J$9</definedName>
    <definedName name="Saggr11" localSheetId="4">[1]Søjler!$K$4:$K$9</definedName>
    <definedName name="Saggr11">Søjler!$K$4:$K$9</definedName>
    <definedName name="Saggr12" localSheetId="4">[1]Søjler!#REF!</definedName>
    <definedName name="Saggr12">Søjler!#REF!</definedName>
    <definedName name="Saggr13" localSheetId="4">[1]Søjler!#REF!</definedName>
    <definedName name="Saggr13">Søjler!#REF!</definedName>
    <definedName name="Saggr14" localSheetId="4">[1]Søjler!#REF!</definedName>
    <definedName name="Saggr14">Søjler!#REF!</definedName>
    <definedName name="Saggr15" localSheetId="4">[1]Søjler!#REF!</definedName>
    <definedName name="Saggr15">Søjler!#REF!</definedName>
    <definedName name="Saggr16" localSheetId="4">[1]Søjler!#REF!</definedName>
    <definedName name="Saggr16">Søjler!#REF!</definedName>
    <definedName name="Saggr17" localSheetId="4">[1]Søjler!#REF!</definedName>
    <definedName name="Saggr17">Søjler!#REF!</definedName>
    <definedName name="Saggr18" localSheetId="4">[1]Søjler!#REF!</definedName>
    <definedName name="Saggr18">Søjler!#REF!</definedName>
    <definedName name="Saggr19" localSheetId="4">[1]Søjler!#REF!</definedName>
    <definedName name="Saggr19">Søjler!#REF!</definedName>
    <definedName name="Saggr2" localSheetId="4">[1]Søjler!$B$4:$B$9</definedName>
    <definedName name="Saggr2">Søjler!$B$4:$B$9</definedName>
    <definedName name="Saggr20" localSheetId="4">[1]Søjler!#REF!</definedName>
    <definedName name="Saggr20">Søjler!#REF!</definedName>
    <definedName name="Saggr21" localSheetId="4">[1]Søjler!#REF!</definedName>
    <definedName name="Saggr21">Søjler!#REF!</definedName>
    <definedName name="Saggr22" localSheetId="4">[1]Søjler!#REF!</definedName>
    <definedName name="Saggr22">Søjler!#REF!</definedName>
    <definedName name="Saggr23" localSheetId="4">[1]Søjler!#REF!</definedName>
    <definedName name="Saggr23">Søjler!#REF!</definedName>
    <definedName name="Saggr24" localSheetId="4">[1]Søjler!#REF!</definedName>
    <definedName name="Saggr24">Søjler!#REF!</definedName>
    <definedName name="Saggr25" localSheetId="4">[1]Søjler!#REF!</definedName>
    <definedName name="Saggr25">Søjler!#REF!</definedName>
    <definedName name="Saggr3" localSheetId="4">[1]Søjler!$C$4:$C$9</definedName>
    <definedName name="Saggr3">Søjler!$C$4:$C$9</definedName>
    <definedName name="Saggr4" localSheetId="4">[1]Søjler!$D$4:$D$9</definedName>
    <definedName name="Saggr4">Søjler!$D$4:$D$9</definedName>
    <definedName name="Saggr5" localSheetId="4">[1]Søjler!$E$4:$E$9</definedName>
    <definedName name="Saggr5">Søjler!$E$4:$E$9</definedName>
    <definedName name="Saggr6" localSheetId="4">[1]Søjler!$F$4:$F$9</definedName>
    <definedName name="Saggr6">Søjler!$F$4:$F$9</definedName>
    <definedName name="Saggr7" localSheetId="4">[1]Søjler!$G$4:$G$9</definedName>
    <definedName name="Saggr7">Søjler!$G$4:$G$9</definedName>
    <definedName name="Saggr8" localSheetId="4">[1]Søjler!$H$4:$H$9</definedName>
    <definedName name="Saggr8">Søjler!$H$4:$H$9</definedName>
    <definedName name="Saggr9" localSheetId="4">[1]Søjler!$I$4:$I$9</definedName>
    <definedName name="Saggr9">Søjler!$I$4:$I$9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W75" i="5" l="1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" i="5"/>
  <c r="C3" i="5"/>
  <c r="C2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 s="1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 s="1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 s="1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 s="1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 s="1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 s="1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K2" i="3" l="1"/>
  <c r="J2" i="3"/>
  <c r="I2" i="3"/>
  <c r="H2" i="3"/>
  <c r="G2" i="3"/>
  <c r="F2" i="3"/>
  <c r="E2" i="3"/>
  <c r="D2" i="3"/>
  <c r="C2" i="3"/>
  <c r="B2" i="3"/>
  <c r="A2" i="3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J4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<sst xmlns="http://schemas.openxmlformats.org/spreadsheetml/2006/main" count="986" uniqueCount="219">
  <si>
    <t xml:space="preserve">Aktuel matrice :  </t>
  </si>
  <si>
    <t>Navn</t>
  </si>
  <si>
    <t>Indhold</t>
  </si>
  <si>
    <t>Enhed</t>
  </si>
  <si>
    <t>Antal</t>
  </si>
  <si>
    <t>Gruppe</t>
  </si>
  <si>
    <t>Første år</t>
  </si>
  <si>
    <t>Sidste år</t>
  </si>
  <si>
    <t>Rækker</t>
  </si>
  <si>
    <t>Søjler</t>
  </si>
  <si>
    <t>Form heading!</t>
  </si>
  <si>
    <t>AnvGJ</t>
  </si>
  <si>
    <t>Use of energy in heating values</t>
  </si>
  <si>
    <t>GJ</t>
  </si>
  <si>
    <t>Use_Mgd_GJ</t>
  </si>
  <si>
    <t>Energy</t>
  </si>
  <si>
    <t>D5</t>
  </si>
  <si>
    <t>TopLeft</t>
  </si>
  <si>
    <t xml:space="preserve">Navn på aggregering :  </t>
  </si>
  <si>
    <t>INTERACT7 - Aggregering af IO-tabeller</t>
  </si>
  <si>
    <t xml:space="preserve">Kommentarer :  </t>
  </si>
  <si>
    <t>Aggregering: INTERACT7 - Aggregering af IO-tabeller</t>
  </si>
  <si>
    <t>Matrice: AnvGJ</t>
  </si>
  <si>
    <t>OBS: Affaldsafbrændning fjernet fra Other Utilities</t>
  </si>
  <si>
    <t xml:space="preserve">Mappe med data :  </t>
  </si>
  <si>
    <t>C:\SDO\TIMES-DK-DEA\DOCUMENTATION\3_Industry\Industry data</t>
  </si>
  <si>
    <t>Helge V. Larsen, hela@dtu.dk</t>
  </si>
  <si>
    <t>DTU Management Engineering</t>
  </si>
  <si>
    <t>Technical University of Denmark</t>
  </si>
  <si>
    <t>Risø Campus</t>
  </si>
  <si>
    <t>Række-
aggregat</t>
  </si>
  <si>
    <t>Søjle-
aggregat</t>
  </si>
  <si>
    <t>Agriculture</t>
  </si>
  <si>
    <t>Coal</t>
  </si>
  <si>
    <t>Fuel Oil</t>
  </si>
  <si>
    <t>Diesel</t>
  </si>
  <si>
    <t>Gasoline</t>
  </si>
  <si>
    <t>LPG</t>
  </si>
  <si>
    <t>Natural gas</t>
  </si>
  <si>
    <t>Biogas</t>
  </si>
  <si>
    <t>Biomass</t>
  </si>
  <si>
    <t>Waste</t>
  </si>
  <si>
    <t>Electricity</t>
  </si>
  <si>
    <t>District Heating</t>
  </si>
  <si>
    <t>Food industry</t>
  </si>
  <si>
    <t>Chemical industry</t>
  </si>
  <si>
    <t>Glass &amp; Concrete</t>
  </si>
  <si>
    <t>Metal industry</t>
  </si>
  <si>
    <t>Other comm</t>
  </si>
  <si>
    <t>Motor vehicles</t>
  </si>
  <si>
    <t>Wholesale and retail</t>
  </si>
  <si>
    <t>Private service</t>
  </si>
  <si>
    <t>Public service</t>
  </si>
  <si>
    <t>Construction</t>
  </si>
  <si>
    <t>Other utilities</t>
  </si>
  <si>
    <t>Dwellings</t>
  </si>
  <si>
    <t>Postal and transport support</t>
  </si>
  <si>
    <t>Not used</t>
  </si>
  <si>
    <t>Rækkeaggregeringer</t>
  </si>
  <si>
    <t>010000 001 Agriculture and horticulture</t>
  </si>
  <si>
    <t>100010 007 Production of meat</t>
  </si>
  <si>
    <t>200020 022 Manufact. of paints, soap etc.</t>
  </si>
  <si>
    <t>230010 025 Manufacture of glass etc.</t>
  </si>
  <si>
    <t>240000 027 Manufacture of basic metals</t>
  </si>
  <si>
    <t>130000 014 Manufacture of textiles</t>
  </si>
  <si>
    <t>450010 052 Sale of motor vehicles</t>
  </si>
  <si>
    <t>460000 054 Wholesale</t>
  </si>
  <si>
    <t>550000 063 Hotels, similar accommodation</t>
  </si>
  <si>
    <t>720002 085 Research and dev. (non-market)</t>
  </si>
  <si>
    <t>410009 048 Construction of new buildings</t>
  </si>
  <si>
    <t>360000 045 Water collect.purification etc</t>
  </si>
  <si>
    <t>680023 078 Renting of resident. buildings</t>
  </si>
  <si>
    <t>520000 061 Support activities for transp.</t>
  </si>
  <si>
    <t>060000 004 Extraction of oil and gas</t>
  </si>
  <si>
    <t>020000 002 Forestry</t>
  </si>
  <si>
    <t>100020 008 Processing of fish</t>
  </si>
  <si>
    <t>210000 023 Pharmaceuticals</t>
  </si>
  <si>
    <t>230020 026 Manufacture of concrete etc.</t>
  </si>
  <si>
    <t>250000 028 Manufact. of fabricated metal</t>
  </si>
  <si>
    <t>140000 015 Manufacture of wearing apparel</t>
  </si>
  <si>
    <t>450020 053 Repair etc. of motor veh. etc.</t>
  </si>
  <si>
    <t>470000 055 Retail sale</t>
  </si>
  <si>
    <t>560000 064 Restaurants</t>
  </si>
  <si>
    <t>840010 095 Public administration</t>
  </si>
  <si>
    <t>420000 049 Civil engeneering</t>
  </si>
  <si>
    <t>370000 046 Sewerage</t>
  </si>
  <si>
    <t>680024 079 Owner-occupied dwellings</t>
  </si>
  <si>
    <t>530000 062 Postal and courier activities</t>
  </si>
  <si>
    <t>090000 006 Mining support service</t>
  </si>
  <si>
    <t>030000 003 Fishing</t>
  </si>
  <si>
    <t>100030 009 Manufacture of dairy products</t>
  </si>
  <si>
    <t>220000 024 Manufacture of rubber etc.</t>
  </si>
  <si>
    <t>260010 029 Manufact. of computers, etc.</t>
  </si>
  <si>
    <t>150000 016 Manufacture of footwear etc.</t>
  </si>
  <si>
    <t>580010 065 Publishing</t>
  </si>
  <si>
    <t>840022 096 Defence,publ.order(non-market)</t>
  </si>
  <si>
    <t>430003 050 Professional repair and maint.</t>
  </si>
  <si>
    <t>190000 020 Oil refinery etc.</t>
  </si>
  <si>
    <t>080090 005 Extraction of gravel and stone</t>
  </si>
  <si>
    <t>100040 010 Manufacture of bakery products</t>
  </si>
  <si>
    <t>260020 030 Manufact. of other electronics</t>
  </si>
  <si>
    <t>160000 017 Manufacture of wood etc.</t>
  </si>
  <si>
    <t>580020 066 Publishing,computer games etc.</t>
  </si>
  <si>
    <t>850010 098 Primary education</t>
  </si>
  <si>
    <t>430004 051 Own-account repair and maint.</t>
  </si>
  <si>
    <t>200010 021 Manufacture of basic chemicals</t>
  </si>
  <si>
    <t>100050 011 Other manufacture of food</t>
  </si>
  <si>
    <t>270010 031 Manufacture of motors, etc.</t>
  </si>
  <si>
    <t>170000 018 Manufacture of paper etc.</t>
  </si>
  <si>
    <t>590000 067 Motion picture, tv and sound</t>
  </si>
  <si>
    <t>850020 099 Secondary education</t>
  </si>
  <si>
    <t>350010 042 Prod., distrib. of electricity</t>
  </si>
  <si>
    <t>110000 012 Manufacture of beverages</t>
  </si>
  <si>
    <t>270020 032 Manufacture of wires, cables</t>
  </si>
  <si>
    <t>180000 019 Printing etc.</t>
  </si>
  <si>
    <t>600000 068 Radio, television broadcasting</t>
  </si>
  <si>
    <t>850030 100 Higher education</t>
  </si>
  <si>
    <t>350020 043 Manuf.and distribution of gas</t>
  </si>
  <si>
    <t>120000 013 Manufact. of tobacco products</t>
  </si>
  <si>
    <t>270030 033 Manuf.of household appl. etc.</t>
  </si>
  <si>
    <t>310000 038 Manufacture of furniture</t>
  </si>
  <si>
    <t>610000 069 Telecommunications</t>
  </si>
  <si>
    <t>850042 101 Adult-,other educ.(non-market)</t>
  </si>
  <si>
    <t>350030 044 Steam and hot water supply</t>
  </si>
  <si>
    <t>280010 034 Manufacture of engines etc.</t>
  </si>
  <si>
    <t>320010 039 Manufact. of med. instruments</t>
  </si>
  <si>
    <t>620000 070 Information technology service</t>
  </si>
  <si>
    <t>860010 103 Hospital activities</t>
  </si>
  <si>
    <t>383900 047 Waste and materials</t>
  </si>
  <si>
    <t>280020 035 Manufacture of other machinery</t>
  </si>
  <si>
    <t>320020 040 Manufacture of toys, etc.</t>
  </si>
  <si>
    <t>630000 071 Information service activities</t>
  </si>
  <si>
    <t>860020 104 Medical and dental practice</t>
  </si>
  <si>
    <t>490010 056 Passenger rail transport etc.</t>
  </si>
  <si>
    <t>290000 036 Manuf. of motor vehicles etc.</t>
  </si>
  <si>
    <t>330000 041 Repair, inst. of machinery etc</t>
  </si>
  <si>
    <t>640010 072 Monetary intermediation</t>
  </si>
  <si>
    <t>870000 105 Residential care activities</t>
  </si>
  <si>
    <t>490020 057 Transp.by suburban trains etc.</t>
  </si>
  <si>
    <t>300000 037 Mf. of ships, transport equip.</t>
  </si>
  <si>
    <t>640020 073 Mortgage credit institutes etc</t>
  </si>
  <si>
    <t>880000 106 Social work without accommod.</t>
  </si>
  <si>
    <t>490030 058 Road and pipeline transport</t>
  </si>
  <si>
    <t>650000 074 Insurance and pension funding</t>
  </si>
  <si>
    <t>910002 109 Libraries, museums(non-market)</t>
  </si>
  <si>
    <t>500000 059 Water transport</t>
  </si>
  <si>
    <t>660000 075 Other financial activities</t>
  </si>
  <si>
    <t>930012 112 Sports activities (non-market)</t>
  </si>
  <si>
    <t>510000 060 Air transport</t>
  </si>
  <si>
    <t>680010 076 Buying, selling of real estate</t>
  </si>
  <si>
    <t>004510 118 Electricity</t>
  </si>
  <si>
    <t>680030 077 Renting, non-resid. Buildings</t>
  </si>
  <si>
    <t>690010 080 Legal activities</t>
  </si>
  <si>
    <t>690020 081 Accounting and bookkeeping</t>
  </si>
  <si>
    <t>700000 082 Business consultancy</t>
  </si>
  <si>
    <t>710000 083 Architecture and engineering</t>
  </si>
  <si>
    <t>720001 084 Research and developm.(market)</t>
  </si>
  <si>
    <t>730000 086 Advertising, market research</t>
  </si>
  <si>
    <t>740000 087 Other technical business serv.</t>
  </si>
  <si>
    <t>750000 088 Veterinary activities</t>
  </si>
  <si>
    <t>770000 089 Rental and leasing activities</t>
  </si>
  <si>
    <t>780000 090 Employment activities</t>
  </si>
  <si>
    <t>790000 091 Travel agent activities</t>
  </si>
  <si>
    <t>800000 092 Security and investigation</t>
  </si>
  <si>
    <t>810000 093 Services to buildings,cleaning</t>
  </si>
  <si>
    <t>820000 094 Other business services</t>
  </si>
  <si>
    <t>840021 097 Rescue service ect. (market)</t>
  </si>
  <si>
    <t>850041 102 Adult-,other education(market)</t>
  </si>
  <si>
    <t>900000 107 Theatres, concerts, and arts</t>
  </si>
  <si>
    <t>910001 108 Libraries, museums (market)</t>
  </si>
  <si>
    <t>920000 110 Gambling and betting</t>
  </si>
  <si>
    <t>930011 111 Sports activities (market)</t>
  </si>
  <si>
    <t>930020 113 Amusement and recreation</t>
  </si>
  <si>
    <t>940000 114 Activities of membership org.</t>
  </si>
  <si>
    <t>950000 115 Repair of personal goods</t>
  </si>
  <si>
    <t>960000 116 Other personal services</t>
  </si>
  <si>
    <t>970000 117 Households as employers</t>
  </si>
  <si>
    <t>Søjleaggregeringer</t>
  </si>
  <si>
    <t>21 Petroleum coke</t>
  </si>
  <si>
    <t>01 Crude oil</t>
  </si>
  <si>
    <t>15 Gasoil</t>
  </si>
  <si>
    <t>07 Motor gasoline, colored</t>
  </si>
  <si>
    <t>04 LPG</t>
  </si>
  <si>
    <t>23 Natural gas 1, North Sea and imports</t>
  </si>
  <si>
    <t>41 Biogas</t>
  </si>
  <si>
    <t>36 Straw</t>
  </si>
  <si>
    <t>29 Waste, non renewable</t>
  </si>
  <si>
    <t>43 Heat pumps</t>
  </si>
  <si>
    <t>45 District heat</t>
  </si>
  <si>
    <t>26 Coal</t>
  </si>
  <si>
    <t>18 Fuel oil</t>
  </si>
  <si>
    <t>16 Diesel oil</t>
  </si>
  <si>
    <t>08 Motor gasoline, unleaded</t>
  </si>
  <si>
    <t>05 LPG for transport</t>
  </si>
  <si>
    <t>24 Natural gas 2, large-scale consumers and exports</t>
  </si>
  <si>
    <t>37 Firewood</t>
  </si>
  <si>
    <t>30 Waste, renewable</t>
  </si>
  <si>
    <t>44 Electricity</t>
  </si>
  <si>
    <t>27 Coke</t>
  </si>
  <si>
    <t>20 Waste oil</t>
  </si>
  <si>
    <t>09 Motor gasoline, leaded</t>
  </si>
  <si>
    <t>06 LVN</t>
  </si>
  <si>
    <t>25 Natural gas 3 to industries and households</t>
  </si>
  <si>
    <t>38 Wood chips</t>
  </si>
  <si>
    <t>28 Brown coal briquettes</t>
  </si>
  <si>
    <t>46 Gas works gas</t>
  </si>
  <si>
    <t>39 Wood pellets</t>
  </si>
  <si>
    <t>40 Wood waste</t>
  </si>
  <si>
    <t>42 Bio oil</t>
  </si>
  <si>
    <t>Columns and rows in the pivot table must be sorted correctly!</t>
  </si>
  <si>
    <t>These are not used.</t>
  </si>
  <si>
    <t>Kolonnenavne</t>
  </si>
  <si>
    <t>Rækkenavne</t>
  </si>
  <si>
    <t>Hovedtotal</t>
  </si>
  <si>
    <t>Sum af 2012</t>
  </si>
  <si>
    <t>Column Labels</t>
  </si>
  <si>
    <t>Row Labels</t>
  </si>
  <si>
    <t>Sum of 2012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</si>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</sst>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14">
    <xf numFmtId="0" fontId="0" fillId="0" borderId="0" xfId="0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1" fillId="3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 applyProtection="1">
      <alignment vertical="center" wrapText="1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right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1" fillId="2" borderId="0" xfId="0" applyFont="1" applyFill="1" applyBorder="1" applyProtection="1"/>
    <xf numFmtId="0" fontId="1" fillId="2" borderId="35" xfId="0" applyFont="1" applyFill="1" applyBorder="1" applyProtection="1"/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" fillId="2" borderId="38" xfId="0" applyFont="1" applyFill="1" applyBorder="1" applyProtection="1"/>
    <xf numFmtId="0" fontId="1" fillId="3" borderId="0" xfId="0" applyFont="1" applyFill="1" applyAlignment="1" applyProtection="1">
      <alignment horizontal="right"/>
    </xf>
    <xf numFmtId="0" fontId="4" fillId="4" borderId="39" xfId="0" applyFont="1" applyFill="1" applyBorder="1" applyAlignment="1">
      <alignment vertical="center" wrapText="1"/>
    </xf>
    <xf numFmtId="0" fontId="4" fillId="4" borderId="40" xfId="0" applyFont="1" applyFill="1" applyBorder="1" applyAlignment="1">
      <alignment vertical="center" wrapText="1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44" xfId="0" applyFont="1" applyFill="1" applyBorder="1"/>
    <xf numFmtId="0" fontId="5" fillId="2" borderId="45" xfId="0" applyFont="1" applyFill="1" applyBorder="1"/>
    <xf numFmtId="3" fontId="5" fillId="2" borderId="17" xfId="0" applyNumberFormat="1" applyFont="1" applyFill="1" applyBorder="1"/>
    <xf numFmtId="3" fontId="5" fillId="2" borderId="15" xfId="0" applyNumberFormat="1" applyFont="1" applyFill="1" applyBorder="1"/>
    <xf numFmtId="3" fontId="5" fillId="2" borderId="46" xfId="0" applyNumberFormat="1" applyFont="1" applyFill="1" applyBorder="1"/>
    <xf numFmtId="0" fontId="5" fillId="2" borderId="47" xfId="0" applyFont="1" applyFill="1" applyBorder="1"/>
    <xf numFmtId="0" fontId="5" fillId="2" borderId="48" xfId="0" applyFont="1" applyFill="1" applyBorder="1"/>
    <xf numFmtId="3" fontId="5" fillId="2" borderId="49" xfId="0" applyNumberFormat="1" applyFont="1" applyFill="1" applyBorder="1"/>
    <xf numFmtId="3" fontId="5" fillId="2" borderId="50" xfId="0" applyNumberFormat="1" applyFont="1" applyFill="1" applyBorder="1"/>
    <xf numFmtId="3" fontId="5" fillId="2" borderId="51" xfId="0" applyNumberFormat="1" applyFont="1" applyFill="1" applyBorder="1"/>
    <xf numFmtId="0" fontId="6" fillId="0" borderId="52" xfId="0" applyFont="1" applyBorder="1" applyAlignment="1">
      <alignment vertical="center"/>
    </xf>
    <xf numFmtId="0" fontId="5" fillId="0" borderId="53" xfId="0" applyFont="1" applyBorder="1" applyAlignment="1" applyProtection="1">
      <alignment vertical="center"/>
    </xf>
    <xf numFmtId="0" fontId="5" fillId="4" borderId="54" xfId="1" applyFont="1" applyFill="1" applyBorder="1" applyAlignment="1" applyProtection="1">
      <alignment vertical="center"/>
    </xf>
    <xf numFmtId="0" fontId="5" fillId="4" borderId="55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56" xfId="0" applyFont="1" applyBorder="1" applyProtection="1"/>
    <xf numFmtId="0" fontId="5" fillId="0" borderId="0" xfId="0" applyFont="1" applyBorder="1" applyProtection="1"/>
    <xf numFmtId="0" fontId="5" fillId="0" borderId="0" xfId="0" applyFont="1" applyFill="1" applyBorder="1" applyProtection="1"/>
    <xf numFmtId="0" fontId="8" fillId="5" borderId="57" xfId="0" applyFont="1" applyFill="1" applyBorder="1" applyProtection="1"/>
    <xf numFmtId="0" fontId="8" fillId="5" borderId="42" xfId="0" applyFont="1" applyFill="1" applyBorder="1" applyProtection="1"/>
    <xf numFmtId="0" fontId="5" fillId="4" borderId="58" xfId="0" applyFont="1" applyFill="1" applyBorder="1" applyProtection="1"/>
    <xf numFmtId="0" fontId="5" fillId="4" borderId="15" xfId="0" applyFont="1" applyFill="1" applyBorder="1" applyProtection="1"/>
    <xf numFmtId="0" fontId="5" fillId="4" borderId="59" xfId="0" applyFont="1" applyFill="1" applyBorder="1" applyProtection="1"/>
    <xf numFmtId="0" fontId="5" fillId="4" borderId="50" xfId="0" applyFont="1" applyFill="1" applyBorder="1" applyProtection="1"/>
    <xf numFmtId="0" fontId="5" fillId="0" borderId="60" xfId="0" applyFont="1" applyBorder="1" applyAlignment="1" applyProtection="1">
      <alignment vertical="center"/>
    </xf>
    <xf numFmtId="0" fontId="5" fillId="0" borderId="61" xfId="0" applyFont="1" applyFill="1" applyBorder="1" applyProtection="1"/>
    <xf numFmtId="0" fontId="8" fillId="5" borderId="62" xfId="0" applyFont="1" applyFill="1" applyBorder="1" applyProtection="1"/>
    <xf numFmtId="0" fontId="5" fillId="4" borderId="63" xfId="0" applyFont="1" applyFill="1" applyBorder="1" applyProtection="1"/>
    <xf numFmtId="0" fontId="5" fillId="4" borderId="64" xfId="0" applyFont="1" applyFill="1" applyBorder="1" applyProtection="1"/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 applyAlignment="1">
      <alignment horizontal="left"/>
    </xf>
    <xf numFmtId="0" fontId="0" fillId="6" borderId="0" xfId="0" applyFill="1"/>
    <xf numFmtId="0" fontId="9" fillId="6" borderId="0" xfId="0" applyFont="1" applyFill="1"/>
    <xf numFmtId="0" fontId="0" fillId="0" borderId="0" xfId="0" applyNumberFormat="1" applyAlignment="1">
      <alignment horizontal="center"/>
    </xf>
    <xf numFmtId="0" fontId="9" fillId="7" borderId="0" xfId="0" applyFont="1" applyFill="1"/>
    <xf numFmtId="0" fontId="9" fillId="6" borderId="0" xfId="0" applyFont="1" applyFill="1" applyAlignment="1"/>
    <xf numFmtId="0" fontId="9" fillId="6" borderId="0" xfId="0" applyFont="1" applyFill="1" applyAlignment="1">
      <alignment horizontal="right"/>
    </xf>
    <xf numFmtId="0" fontId="9" fillId="8" borderId="0" xfId="0" applyNumberFormat="1" applyFont="1" applyFill="1" applyAlignment="1">
      <alignment horizontal="center"/>
    </xf>
    <xf numFmtId="0" fontId="9" fillId="0" borderId="65" xfId="0" applyFont="1" applyBorder="1"/>
    <xf numFmtId="0" fontId="9" fillId="0" borderId="66" xfId="0" applyFont="1" applyBorder="1" applyAlignment="1">
      <alignment horizontal="right"/>
    </xf>
    <xf numFmtId="0" fontId="9" fillId="0" borderId="67" xfId="0" applyFont="1" applyBorder="1" applyAlignment="1">
      <alignment horizontal="right"/>
    </xf>
    <xf numFmtId="0" fontId="9" fillId="0" borderId="16" xfId="0" applyFont="1" applyBorder="1"/>
    <xf numFmtId="3" fontId="9" fillId="0" borderId="0" xfId="0" applyNumberFormat="1" applyFont="1" applyBorder="1"/>
    <xf numFmtId="3" fontId="9" fillId="0" borderId="17" xfId="0" applyNumberFormat="1" applyFont="1" applyBorder="1"/>
    <xf numFmtId="0" fontId="9" fillId="0" borderId="10" xfId="0" applyFont="1" applyBorder="1"/>
    <xf numFmtId="3" fontId="9" fillId="0" borderId="12" xfId="0" applyNumberFormat="1" applyFont="1" applyBorder="1"/>
    <xf numFmtId="3" fontId="9" fillId="0" borderId="11" xfId="0" applyNumberFormat="1" applyFont="1" applyBorder="1"/>
    <xf numFmtId="3" fontId="9" fillId="0" borderId="0" xfId="0" applyNumberFormat="1" applyFont="1"/>
    <xf numFmtId="0" fontId="0" fillId="0" borderId="0" xfId="0" pivotButton="1"/>
    <xf numFmtId="0" fontId="2" fillId="2" borderId="1" xfId="0" applyFont="1" applyFill="1" applyBorder="1" applyAlignment="1" applyProtection="1">
      <alignment horizontal="right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24" xfId="0" applyFont="1" applyFill="1" applyBorder="1" applyAlignment="1" applyProtection="1">
      <alignment horizontal="left" vertical="center"/>
      <protection locked="0"/>
    </xf>
    <xf numFmtId="0" fontId="2" fillId="4" borderId="25" xfId="0" applyFont="1" applyFill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left" vertical="center"/>
      <protection locked="0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1" fillId="4" borderId="27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center" vertical="center"/>
    </xf>
    <xf numFmtId="0" fontId="1" fillId="4" borderId="28" xfId="0" applyFont="1" applyFill="1" applyBorder="1" applyProtection="1">
      <protection locked="0"/>
    </xf>
    <xf numFmtId="0" fontId="1" fillId="4" borderId="29" xfId="0" applyFont="1" applyFill="1" applyBorder="1" applyProtection="1">
      <protection locked="0"/>
    </xf>
    <xf numFmtId="0" fontId="1" fillId="4" borderId="30" xfId="0" applyFont="1" applyFill="1" applyBorder="1" applyProtection="1">
      <protection locked="0"/>
    </xf>
  </cellXfs>
  <cellStyles count="2">
    <cellStyle name="Normal" xfId="0" builtinId="0"/>
    <cellStyle name="Normal 3" xfId="1"/>
  </cellStyles>
  <dxfs count="1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ACT5%20-%20Aggregering%20af%20IO-tabel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Sheet1"/>
    </sheetNames>
    <sheetDataSet>
      <sheetData sheetId="0" refreshError="1"/>
      <sheetData sheetId="1">
        <row r="4">
          <cell r="A4" t="str">
            <v>010000 001 Agriculture and horticulture</v>
          </cell>
          <cell r="B4" t="str">
            <v>100010 007 Production of meat</v>
          </cell>
          <cell r="C4" t="str">
            <v>200020 022 Manufact. of paints, soap etc.</v>
          </cell>
          <cell r="D4" t="str">
            <v>230010 025 Manufacture of glass etc.</v>
          </cell>
          <cell r="E4" t="str">
            <v>240000 027 Manufacture of basic metals</v>
          </cell>
          <cell r="F4" t="str">
            <v>130000 014 Manufacture of textiles</v>
          </cell>
          <cell r="G4" t="str">
            <v>450010 052 Sale of motor vehicles</v>
          </cell>
          <cell r="H4" t="str">
            <v>460000 054 Wholesale</v>
          </cell>
          <cell r="I4" t="str">
            <v>550000 063 Hotels, similar accommodation</v>
          </cell>
          <cell r="J4" t="str">
            <v>720002 085 Research and dev. (non-market)</v>
          </cell>
          <cell r="K4" t="str">
            <v>410009 048 Construction of new buildings</v>
          </cell>
          <cell r="L4" t="str">
            <v>360000 045 Water collect.purification etc</v>
          </cell>
          <cell r="M4" t="str">
            <v>680023 078 Renting of resident. buildings</v>
          </cell>
          <cell r="N4" t="str">
            <v>520000 061 Support activities for transp.</v>
          </cell>
          <cell r="O4" t="str">
            <v>060000 004 Extraction of oil and gas</v>
          </cell>
        </row>
        <row r="5">
          <cell r="A5" t="str">
            <v>020000 002 Forestry</v>
          </cell>
          <cell r="B5" t="str">
            <v>100020 008 Processing of fish</v>
          </cell>
          <cell r="C5" t="str">
            <v>210000 023 Pharmaceuticals</v>
          </cell>
          <cell r="D5" t="str">
            <v>230020 026 Manufacture of concrete etc.</v>
          </cell>
          <cell r="E5" t="str">
            <v>250000 028 Manufact. of fabricated metal</v>
          </cell>
          <cell r="F5" t="str">
            <v>140000 015 Manufacture of wearing apparel</v>
          </cell>
          <cell r="G5" t="str">
            <v>450020 053 Repair etc. of motor veh. etc.</v>
          </cell>
          <cell r="H5" t="str">
            <v>470000 055 Retail sale</v>
          </cell>
          <cell r="I5" t="str">
            <v>560000 064 Restaurants</v>
          </cell>
          <cell r="J5" t="str">
            <v>840010 095 Public administration</v>
          </cell>
          <cell r="K5" t="str">
            <v>420000 049 Civil engeneering</v>
          </cell>
          <cell r="L5" t="str">
            <v>370000 046 Sewerage</v>
          </cell>
          <cell r="M5" t="str">
            <v>680024 079 Owner-occupied dwellings</v>
          </cell>
          <cell r="N5" t="str">
            <v>530000 062 Postal and courier activities</v>
          </cell>
          <cell r="O5" t="str">
            <v>090000 006 Mining support service</v>
          </cell>
        </row>
        <row r="6">
          <cell r="A6" t="str">
            <v>030000 003 Fishing</v>
          </cell>
          <cell r="B6" t="str">
            <v>100030 009 Manufacture of dairy products</v>
          </cell>
          <cell r="C6" t="str">
            <v>220000 024 Manufacture of rubber etc.</v>
          </cell>
          <cell r="E6" t="str">
            <v>260010 029 Manufact. of computers, etc.</v>
          </cell>
          <cell r="F6" t="str">
            <v>150000 016 Manufacture of footwear etc.</v>
          </cell>
          <cell r="I6" t="str">
            <v>580010 065 Publishing</v>
          </cell>
          <cell r="J6" t="str">
            <v>840022 096 Defence,publ.order(non-market)</v>
          </cell>
          <cell r="K6" t="str">
            <v>430003 050 Professional repair and maint.</v>
          </cell>
          <cell r="L6" t="str">
            <v>383900 047 Waste and materials</v>
          </cell>
          <cell r="O6" t="str">
            <v>190000 020 Oil refinery etc.</v>
          </cell>
        </row>
        <row r="7">
          <cell r="A7" t="str">
            <v>080090 005 Extraction of gravel and stone</v>
          </cell>
          <cell r="B7" t="str">
            <v>100040 010 Manufacture of bakery products</v>
          </cell>
          <cell r="E7" t="str">
            <v>260020 030 Manufact. of other electronics</v>
          </cell>
          <cell r="F7" t="str">
            <v>160000 017 Manufacture of wood etc.</v>
          </cell>
          <cell r="I7" t="str">
            <v>580020 066 Publishing,computer games etc.</v>
          </cell>
          <cell r="J7" t="str">
            <v>850010 098 Primary education</v>
          </cell>
          <cell r="K7" t="str">
            <v>430004 051 Own-account repair and maint.</v>
          </cell>
          <cell r="O7" t="str">
            <v>200010 021 Manufacture of basic chemicals</v>
          </cell>
        </row>
        <row r="8">
          <cell r="B8" t="str">
            <v>100050 011 Other manufacture of food</v>
          </cell>
          <cell r="E8" t="str">
            <v>270010 031 Manufacture of motors, etc.</v>
          </cell>
          <cell r="F8" t="str">
            <v>170000 018 Manufacture of paper etc.</v>
          </cell>
          <cell r="I8" t="str">
            <v>590000 067 Motion picture, tv and sound</v>
          </cell>
          <cell r="J8" t="str">
            <v>850020 099 Secondary education</v>
          </cell>
          <cell r="O8" t="str">
            <v>350010 042 Prod., distrib. of electricity</v>
          </cell>
        </row>
        <row r="9">
          <cell r="B9" t="str">
            <v>110000 012 Manufacture of beverages</v>
          </cell>
          <cell r="E9" t="str">
            <v>270020 032 Manufacture of wires, cables</v>
          </cell>
          <cell r="F9" t="str">
            <v>180000 019 Printing etc.</v>
          </cell>
          <cell r="I9" t="str">
            <v>600000 068 Radio, television broadcasting</v>
          </cell>
          <cell r="J9" t="str">
            <v>850030 100 Higher education</v>
          </cell>
          <cell r="O9" t="str">
            <v>350020 043 Manuf.and distribution of gas</v>
          </cell>
        </row>
        <row r="10">
          <cell r="B10" t="str">
            <v>120000 013 Manufact. of tobacco products</v>
          </cell>
          <cell r="E10" t="str">
            <v>270030 033 Manuf.of household appl. etc.</v>
          </cell>
          <cell r="F10" t="str">
            <v>310000 038 Manufacture of furniture</v>
          </cell>
          <cell r="I10" t="str">
            <v>610000 069 Telecommunications</v>
          </cell>
          <cell r="J10" t="str">
            <v>850042 101 Adult-,other educ.(non-market)</v>
          </cell>
          <cell r="O10" t="str">
            <v>350030 044 Steam and hot water supply</v>
          </cell>
        </row>
        <row r="11">
          <cell r="E11" t="str">
            <v>280010 034 Manufacture of engines etc.</v>
          </cell>
          <cell r="F11" t="str">
            <v>320010 039 Manufact. of med. instruments</v>
          </cell>
          <cell r="I11" t="str">
            <v>620000 070 Information technology service</v>
          </cell>
          <cell r="J11" t="str">
            <v>860010 103 Hospital activities</v>
          </cell>
          <cell r="O11" t="str">
            <v>490010 056 Passenger rail transport etc.</v>
          </cell>
        </row>
        <row r="12">
          <cell r="E12" t="str">
            <v>280020 035 Manufacture of other machinery</v>
          </cell>
          <cell r="F12" t="str">
            <v>320020 040 Manufacture of toys, etc.</v>
          </cell>
          <cell r="I12" t="str">
            <v>630000 071 Information service activities</v>
          </cell>
          <cell r="J12" t="str">
            <v>860020 104 Medical and dental practice</v>
          </cell>
          <cell r="O12" t="str">
            <v>490020 057 Transp.by suburban trains etc.</v>
          </cell>
        </row>
        <row r="13">
          <cell r="E13" t="str">
            <v>290000 036 Manuf. of motor vehicles etc.</v>
          </cell>
          <cell r="F13" t="str">
            <v>330000 041 Repair, inst. of machinery etc</v>
          </cell>
          <cell r="I13" t="str">
            <v>640010 072 Monetary intermediation</v>
          </cell>
          <cell r="J13" t="str">
            <v>870000 105 Residential care activities</v>
          </cell>
          <cell r="O13" t="str">
            <v>490030 058 Road and pipeline transport</v>
          </cell>
        </row>
        <row r="14">
          <cell r="E14" t="str">
            <v>300000 037 Mf. of ships, transport equip.</v>
          </cell>
          <cell r="I14" t="str">
            <v>640020 073 Mortgage credit institutes etc</v>
          </cell>
          <cell r="J14" t="str">
            <v>880000 106 Social work without accommod.</v>
          </cell>
          <cell r="O14" t="str">
            <v>500000 059 Water transport</v>
          </cell>
        </row>
        <row r="15">
          <cell r="I15" t="str">
            <v>650000 074 Insurance and pension funding</v>
          </cell>
          <cell r="J15" t="str">
            <v>910002 109 Libraries, museums(non-market)</v>
          </cell>
          <cell r="O15" t="str">
            <v>510000 060 Air transport</v>
          </cell>
        </row>
        <row r="16">
          <cell r="I16" t="str">
            <v>660000 075 Other financial activities</v>
          </cell>
          <cell r="J16" t="str">
            <v>930012 112 Sports activities (non-market)</v>
          </cell>
          <cell r="O16" t="str">
            <v>004510 118 Electricity</v>
          </cell>
        </row>
        <row r="17">
          <cell r="I17" t="str">
            <v>680010 076 Buying, selling of real estate</v>
          </cell>
        </row>
        <row r="18">
          <cell r="I18" t="str">
            <v>680030 077 Renting, non-resid. Buildings</v>
          </cell>
        </row>
        <row r="19">
          <cell r="I19" t="str">
            <v>690010 080 Legal activities</v>
          </cell>
        </row>
        <row r="20">
          <cell r="I20" t="str">
            <v>690020 081 Accounting and bookkeeping</v>
          </cell>
        </row>
        <row r="21">
          <cell r="I21" t="str">
            <v>700000 082 Business consultancy</v>
          </cell>
        </row>
        <row r="22">
          <cell r="I22" t="str">
            <v>710000 083 Architecture and engineering</v>
          </cell>
        </row>
        <row r="23">
          <cell r="I23" t="str">
            <v>720001 084 Research and developm.(market)</v>
          </cell>
        </row>
        <row r="24">
          <cell r="I24" t="str">
            <v>730000 086 Advertising, market research</v>
          </cell>
        </row>
        <row r="25">
          <cell r="I25" t="str">
            <v>740000 087 Other technical business serv.</v>
          </cell>
        </row>
        <row r="26">
          <cell r="I26" t="str">
            <v>750000 088 Veterinary activities</v>
          </cell>
        </row>
        <row r="27">
          <cell r="I27" t="str">
            <v>770000 089 Rental and leasing activities</v>
          </cell>
        </row>
        <row r="28">
          <cell r="I28" t="str">
            <v>780000 090 Employment activities</v>
          </cell>
        </row>
        <row r="29">
          <cell r="I29" t="str">
            <v>790000 091 Travel agent activities</v>
          </cell>
        </row>
        <row r="30">
          <cell r="I30" t="str">
            <v>800000 092 Security and investigation</v>
          </cell>
        </row>
        <row r="31">
          <cell r="I31" t="str">
            <v>810000 093 Services to buildings,cleaning</v>
          </cell>
        </row>
        <row r="32">
          <cell r="I32" t="str">
            <v>820000 094 Other business services</v>
          </cell>
        </row>
        <row r="33">
          <cell r="I33" t="str">
            <v>840021 097 Rescue service ect. (market)</v>
          </cell>
        </row>
        <row r="34">
          <cell r="I34" t="str">
            <v>850041 102 Adult-,other education(market)</v>
          </cell>
        </row>
        <row r="35">
          <cell r="I35" t="str">
            <v>900000 107 Theatres, concerts, and arts</v>
          </cell>
        </row>
        <row r="36">
          <cell r="I36" t="str">
            <v>910001 108 Libraries, museums (market)</v>
          </cell>
        </row>
        <row r="37">
          <cell r="I37" t="str">
            <v>920000 110 Gambling and betting</v>
          </cell>
        </row>
        <row r="38">
          <cell r="I38" t="str">
            <v>930011 111 Sports activities (market)</v>
          </cell>
        </row>
        <row r="39">
          <cell r="I39" t="str">
            <v>930020 113 Amusement and recreation</v>
          </cell>
        </row>
        <row r="40">
          <cell r="I40" t="str">
            <v>940000 114 Activities of membership org.</v>
          </cell>
        </row>
        <row r="41">
          <cell r="I41" t="str">
            <v>950000 115 Repair of personal goods</v>
          </cell>
        </row>
        <row r="42">
          <cell r="I42" t="str">
            <v>960000 116 Other personal services</v>
          </cell>
        </row>
        <row r="43">
          <cell r="I43" t="str">
            <v>970000 117 Households as employers</v>
          </cell>
        </row>
      </sheetData>
      <sheetData sheetId="2">
        <row r="4">
          <cell r="A4" t="str">
            <v>21 Petroleum coke</v>
          </cell>
          <cell r="B4" t="str">
            <v>01 Crude oil</v>
          </cell>
          <cell r="C4" t="str">
            <v>15 Gasoil</v>
          </cell>
          <cell r="D4" t="str">
            <v>07 Motor gasoline, colored</v>
          </cell>
          <cell r="E4" t="str">
            <v>04 LPG</v>
          </cell>
          <cell r="F4" t="str">
            <v>23 Natural gas 1, North Sea and imports</v>
          </cell>
          <cell r="G4" t="str">
            <v>41 Biogas</v>
          </cell>
          <cell r="H4" t="str">
            <v>36 Straw</v>
          </cell>
          <cell r="I4" t="str">
            <v>29 Waste, non renewable</v>
          </cell>
          <cell r="J4" t="str">
            <v>43 Heat pumps</v>
          </cell>
          <cell r="K4" t="str">
            <v>45 District heat</v>
          </cell>
        </row>
        <row r="5">
          <cell r="A5" t="str">
            <v>26 Coal</v>
          </cell>
          <cell r="B5" t="str">
            <v>18 Fuel oil</v>
          </cell>
          <cell r="C5" t="str">
            <v>16 Diesel oil</v>
          </cell>
          <cell r="D5" t="str">
            <v>08 Motor gasoline, unleaded</v>
          </cell>
          <cell r="E5" t="str">
            <v>05 LPG for transport</v>
          </cell>
          <cell r="F5" t="str">
            <v>24 Natural gas 2, large-scale consumers and exports</v>
          </cell>
          <cell r="H5" t="str">
            <v>37 Firewood</v>
          </cell>
          <cell r="I5" t="str">
            <v>30 Waste, renewable</v>
          </cell>
          <cell r="J5" t="str">
            <v>44 Electricity</v>
          </cell>
        </row>
        <row r="6">
          <cell r="A6" t="str">
            <v>27 Coke</v>
          </cell>
          <cell r="B6" t="str">
            <v>20 Waste oil</v>
          </cell>
          <cell r="D6" t="str">
            <v>09 Motor gasoline, leaded</v>
          </cell>
          <cell r="E6" t="str">
            <v>06 LVN</v>
          </cell>
          <cell r="F6" t="str">
            <v>25 Natural gas 3 to industries and households</v>
          </cell>
          <cell r="H6" t="str">
            <v>38 Wood chips</v>
          </cell>
        </row>
        <row r="7">
          <cell r="A7" t="str">
            <v>28 Brown coal briquettes</v>
          </cell>
          <cell r="F7" t="str">
            <v>46 Gas works gas</v>
          </cell>
          <cell r="H7" t="str">
            <v>39 Wood pellets</v>
          </cell>
        </row>
        <row r="8">
          <cell r="H8" t="str">
            <v>40 Wood waste</v>
          </cell>
        </row>
        <row r="9">
          <cell r="H9" t="str">
            <v>42 Bio oil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fen Dockweiler" refreshedDate="42472.601149421294" createdVersion="4" refreshedVersion="4" minRefreshableVersion="3" recordCount="165">
  <cacheSource type="worksheet">
    <worksheetSource ref="A1:D166" sheet="Output"/>
  </cacheSource>
  <cacheFields count="4">
    <cacheField name="Række-_x000a_aggregat" numFmtId="0">
      <sharedItems count="15">
        <s v="Agriculture"/>
        <s v="Food industry"/>
        <s v="Chemical industry"/>
        <s v="Glass &amp; Concrete"/>
        <s v="Metal industry"/>
        <s v="Other comm"/>
        <s v="Motor vehicles"/>
        <s v="Wholesale and retail"/>
        <s v="Private service"/>
        <s v="Public service"/>
        <s v="Construction"/>
        <s v="Other utilities"/>
        <s v="Dwellings"/>
        <s v="Postal and transport support"/>
        <s v="Not used"/>
      </sharedItems>
    </cacheField>
    <cacheField name="Søjle-_x000a_aggregat" numFmtId="0">
      <sharedItems count="11">
        <s v="Coal"/>
        <s v="Fuel Oil"/>
        <s v="Diesel"/>
        <s v="Gasoline"/>
        <s v="LPG"/>
        <s v="Natural gas"/>
        <s v="Biogas"/>
        <s v="Biomass"/>
        <s v="Waste"/>
        <s v="Electricity"/>
        <s v="District Heating"/>
      </sharedItems>
    </cacheField>
    <cacheField name="2010" numFmtId="3">
      <sharedItems containsSemiMixedTypes="0" containsString="0" containsNumber="1" containsInteger="1" minValue="0" maxValue="400898449"/>
    </cacheField>
    <cacheField name="2012" numFmtId="3">
      <sharedItems containsSemiMixedTypes="0" containsString="0" containsNumber="1" containsInteger="1" minValue="0" maxValue="3850960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n v="1446253"/>
    <n v="1270055"/>
  </r>
  <r>
    <x v="0"/>
    <x v="1"/>
    <n v="747142"/>
    <n v="433737"/>
  </r>
  <r>
    <x v="0"/>
    <x v="2"/>
    <n v="24942645"/>
    <n v="22273694"/>
  </r>
  <r>
    <x v="0"/>
    <x v="3"/>
    <n v="479119"/>
    <n v="526258"/>
  </r>
  <r>
    <x v="0"/>
    <x v="4"/>
    <n v="173294"/>
    <n v="209520"/>
  </r>
  <r>
    <x v="0"/>
    <x v="5"/>
    <n v="2355124"/>
    <n v="2190250"/>
  </r>
  <r>
    <x v="0"/>
    <x v="6"/>
    <n v="189064"/>
    <n v="118813"/>
  </r>
  <r>
    <x v="0"/>
    <x v="7"/>
    <n v="2986372"/>
    <n v="3199698"/>
  </r>
  <r>
    <x v="0"/>
    <x v="8"/>
    <n v="173251"/>
    <n v="0"/>
  </r>
  <r>
    <x v="0"/>
    <x v="9"/>
    <n v="7815225"/>
    <n v="7481528"/>
  </r>
  <r>
    <x v="0"/>
    <x v="10"/>
    <n v="1989350"/>
    <n v="1589342"/>
  </r>
  <r>
    <x v="1"/>
    <x v="0"/>
    <n v="1784296"/>
    <n v="1191258"/>
  </r>
  <r>
    <x v="1"/>
    <x v="1"/>
    <n v="3658826"/>
    <n v="2513940"/>
  </r>
  <r>
    <x v="1"/>
    <x v="2"/>
    <n v="2171943"/>
    <n v="1467881"/>
  </r>
  <r>
    <x v="1"/>
    <x v="3"/>
    <n v="70837"/>
    <n v="40988"/>
  </r>
  <r>
    <x v="1"/>
    <x v="4"/>
    <n v="187613"/>
    <n v="260768"/>
  </r>
  <r>
    <x v="1"/>
    <x v="5"/>
    <n v="11528496"/>
    <n v="10797276"/>
  </r>
  <r>
    <x v="1"/>
    <x v="6"/>
    <n v="148602"/>
    <n v="119150"/>
  </r>
  <r>
    <x v="1"/>
    <x v="7"/>
    <n v="10489"/>
    <n v="81958"/>
  </r>
  <r>
    <x v="1"/>
    <x v="8"/>
    <n v="168046"/>
    <n v="36800"/>
  </r>
  <r>
    <x v="1"/>
    <x v="9"/>
    <n v="8749246"/>
    <n v="7778669"/>
  </r>
  <r>
    <x v="1"/>
    <x v="10"/>
    <n v="1227024"/>
    <n v="1424569"/>
  </r>
  <r>
    <x v="2"/>
    <x v="0"/>
    <n v="0"/>
    <n v="663024"/>
  </r>
  <r>
    <x v="2"/>
    <x v="1"/>
    <n v="229917"/>
    <n v="28098"/>
  </r>
  <r>
    <x v="2"/>
    <x v="2"/>
    <n v="583551"/>
    <n v="268814"/>
  </r>
  <r>
    <x v="2"/>
    <x v="3"/>
    <n v="57397"/>
    <n v="38153"/>
  </r>
  <r>
    <x v="2"/>
    <x v="4"/>
    <n v="45556"/>
    <n v="11179"/>
  </r>
  <r>
    <x v="2"/>
    <x v="5"/>
    <n v="4004717"/>
    <n v="4138259"/>
  </r>
  <r>
    <x v="2"/>
    <x v="6"/>
    <n v="45701"/>
    <n v="64278"/>
  </r>
  <r>
    <x v="2"/>
    <x v="7"/>
    <n v="64751"/>
    <n v="114213"/>
  </r>
  <r>
    <x v="2"/>
    <x v="8"/>
    <n v="0"/>
    <n v="2672"/>
  </r>
  <r>
    <x v="2"/>
    <x v="9"/>
    <n v="4923404"/>
    <n v="4529745"/>
  </r>
  <r>
    <x v="2"/>
    <x v="10"/>
    <n v="947760"/>
    <n v="568952"/>
  </r>
  <r>
    <x v="3"/>
    <x v="0"/>
    <n v="7597597"/>
    <n v="8411459"/>
  </r>
  <r>
    <x v="3"/>
    <x v="1"/>
    <n v="389022"/>
    <n v="263676"/>
  </r>
  <r>
    <x v="3"/>
    <x v="2"/>
    <n v="1120668"/>
    <n v="2093083"/>
  </r>
  <r>
    <x v="3"/>
    <x v="3"/>
    <n v="33070"/>
    <n v="17740"/>
  </r>
  <r>
    <x v="3"/>
    <x v="4"/>
    <n v="178555"/>
    <n v="237854"/>
  </r>
  <r>
    <x v="3"/>
    <x v="5"/>
    <n v="3850508"/>
    <n v="4708717"/>
  </r>
  <r>
    <x v="3"/>
    <x v="6"/>
    <n v="0"/>
    <n v="0"/>
  </r>
  <r>
    <x v="3"/>
    <x v="7"/>
    <n v="3619"/>
    <n v="119853"/>
  </r>
  <r>
    <x v="3"/>
    <x v="8"/>
    <n v="1278760"/>
    <n v="1554396"/>
  </r>
  <r>
    <x v="3"/>
    <x v="9"/>
    <n v="2418094"/>
    <n v="2493811"/>
  </r>
  <r>
    <x v="3"/>
    <x v="10"/>
    <n v="92541"/>
    <n v="89259"/>
  </r>
  <r>
    <x v="4"/>
    <x v="0"/>
    <n v="2886"/>
    <n v="0"/>
  </r>
  <r>
    <x v="4"/>
    <x v="1"/>
    <n v="246542"/>
    <n v="190710"/>
  </r>
  <r>
    <x v="4"/>
    <x v="2"/>
    <n v="3895645"/>
    <n v="2887746"/>
  </r>
  <r>
    <x v="4"/>
    <x v="3"/>
    <n v="362089"/>
    <n v="274253"/>
  </r>
  <r>
    <x v="4"/>
    <x v="4"/>
    <n v="446280"/>
    <n v="482446"/>
  </r>
  <r>
    <x v="4"/>
    <x v="5"/>
    <n v="5149831"/>
    <n v="4304805"/>
  </r>
  <r>
    <x v="4"/>
    <x v="6"/>
    <n v="12851"/>
    <n v="10235"/>
  </r>
  <r>
    <x v="4"/>
    <x v="7"/>
    <n v="757806"/>
    <n v="626819"/>
  </r>
  <r>
    <x v="4"/>
    <x v="8"/>
    <n v="48389"/>
    <n v="10240"/>
  </r>
  <r>
    <x v="4"/>
    <x v="9"/>
    <n v="7685058"/>
    <n v="7149994"/>
  </r>
  <r>
    <x v="4"/>
    <x v="10"/>
    <n v="1788606"/>
    <n v="1259305"/>
  </r>
  <r>
    <x v="5"/>
    <x v="0"/>
    <n v="283"/>
    <n v="0"/>
  </r>
  <r>
    <x v="5"/>
    <x v="1"/>
    <n v="210043"/>
    <n v="90555"/>
  </r>
  <r>
    <x v="5"/>
    <x v="2"/>
    <n v="1773801"/>
    <n v="1181695"/>
  </r>
  <r>
    <x v="5"/>
    <x v="3"/>
    <n v="237232"/>
    <n v="203674"/>
  </r>
  <r>
    <x v="5"/>
    <x v="4"/>
    <n v="210072"/>
    <n v="92733"/>
  </r>
  <r>
    <x v="5"/>
    <x v="5"/>
    <n v="2817261"/>
    <n v="2378521"/>
  </r>
  <r>
    <x v="5"/>
    <x v="6"/>
    <n v="0"/>
    <n v="0"/>
  </r>
  <r>
    <x v="5"/>
    <x v="7"/>
    <n v="4910959"/>
    <n v="3607149"/>
  </r>
  <r>
    <x v="5"/>
    <x v="8"/>
    <n v="18941"/>
    <n v="11707"/>
  </r>
  <r>
    <x v="5"/>
    <x v="9"/>
    <n v="4961851"/>
    <n v="4316139"/>
  </r>
  <r>
    <x v="5"/>
    <x v="10"/>
    <n v="1009997"/>
    <n v="694581"/>
  </r>
  <r>
    <x v="6"/>
    <x v="0"/>
    <n v="0"/>
    <n v="0"/>
  </r>
  <r>
    <x v="6"/>
    <x v="1"/>
    <n v="496"/>
    <n v="69"/>
  </r>
  <r>
    <x v="6"/>
    <x v="2"/>
    <n v="2407600"/>
    <n v="2437465"/>
  </r>
  <r>
    <x v="6"/>
    <x v="3"/>
    <n v="666134"/>
    <n v="733532"/>
  </r>
  <r>
    <x v="6"/>
    <x v="4"/>
    <n v="11792"/>
    <n v="2886"/>
  </r>
  <r>
    <x v="6"/>
    <x v="5"/>
    <n v="284790"/>
    <n v="211344"/>
  </r>
  <r>
    <x v="6"/>
    <x v="6"/>
    <n v="0"/>
    <n v="0"/>
  </r>
  <r>
    <x v="6"/>
    <x v="7"/>
    <n v="11378"/>
    <n v="202222"/>
  </r>
  <r>
    <x v="6"/>
    <x v="8"/>
    <n v="0"/>
    <n v="0"/>
  </r>
  <r>
    <x v="6"/>
    <x v="9"/>
    <n v="956274"/>
    <n v="1158072"/>
  </r>
  <r>
    <x v="6"/>
    <x v="10"/>
    <n v="945158"/>
    <n v="783481"/>
  </r>
  <r>
    <x v="7"/>
    <x v="0"/>
    <n v="76"/>
    <n v="0"/>
  </r>
  <r>
    <x v="7"/>
    <x v="1"/>
    <n v="75"/>
    <n v="2336"/>
  </r>
  <r>
    <x v="7"/>
    <x v="2"/>
    <n v="7234465"/>
    <n v="6854252"/>
  </r>
  <r>
    <x v="7"/>
    <x v="3"/>
    <n v="1143740"/>
    <n v="823841"/>
  </r>
  <r>
    <x v="7"/>
    <x v="4"/>
    <n v="41166"/>
    <n v="54228"/>
  </r>
  <r>
    <x v="7"/>
    <x v="5"/>
    <n v="2443452"/>
    <n v="1990824"/>
  </r>
  <r>
    <x v="7"/>
    <x v="6"/>
    <n v="0"/>
    <n v="0"/>
  </r>
  <r>
    <x v="7"/>
    <x v="7"/>
    <n v="20067"/>
    <n v="511925"/>
  </r>
  <r>
    <x v="7"/>
    <x v="8"/>
    <n v="0"/>
    <n v="0"/>
  </r>
  <r>
    <x v="7"/>
    <x v="9"/>
    <n v="11710868"/>
    <n v="11205167"/>
  </r>
  <r>
    <x v="7"/>
    <x v="10"/>
    <n v="8005171"/>
    <n v="7132895"/>
  </r>
  <r>
    <x v="8"/>
    <x v="0"/>
    <n v="0"/>
    <n v="0"/>
  </r>
  <r>
    <x v="8"/>
    <x v="1"/>
    <n v="25528"/>
    <n v="49775"/>
  </r>
  <r>
    <x v="8"/>
    <x v="2"/>
    <n v="8455529"/>
    <n v="7615292"/>
  </r>
  <r>
    <x v="8"/>
    <x v="3"/>
    <n v="1465611"/>
    <n v="1224430"/>
  </r>
  <r>
    <x v="8"/>
    <x v="4"/>
    <n v="163230"/>
    <n v="87147"/>
  </r>
  <r>
    <x v="8"/>
    <x v="5"/>
    <n v="3432094"/>
    <n v="2695983"/>
  </r>
  <r>
    <x v="8"/>
    <x v="6"/>
    <n v="0"/>
    <n v="0"/>
  </r>
  <r>
    <x v="8"/>
    <x v="7"/>
    <n v="35823"/>
    <n v="587808"/>
  </r>
  <r>
    <x v="8"/>
    <x v="8"/>
    <n v="0"/>
    <n v="0"/>
  </r>
  <r>
    <x v="8"/>
    <x v="9"/>
    <n v="10584109"/>
    <n v="11724615"/>
  </r>
  <r>
    <x v="8"/>
    <x v="10"/>
    <n v="11341445"/>
    <n v="10220272"/>
  </r>
  <r>
    <x v="9"/>
    <x v="0"/>
    <n v="0"/>
    <n v="0"/>
  </r>
  <r>
    <x v="9"/>
    <x v="1"/>
    <n v="7480"/>
    <n v="108520"/>
  </r>
  <r>
    <x v="9"/>
    <x v="2"/>
    <n v="5594056"/>
    <n v="5700684"/>
  </r>
  <r>
    <x v="9"/>
    <x v="3"/>
    <n v="589955"/>
    <n v="618781"/>
  </r>
  <r>
    <x v="9"/>
    <x v="4"/>
    <n v="54595"/>
    <n v="137608"/>
  </r>
  <r>
    <x v="9"/>
    <x v="5"/>
    <n v="3302814"/>
    <n v="3052726"/>
  </r>
  <r>
    <x v="9"/>
    <x v="6"/>
    <n v="0"/>
    <n v="0"/>
  </r>
  <r>
    <x v="9"/>
    <x v="7"/>
    <n v="978367"/>
    <n v="1145746"/>
  </r>
  <r>
    <x v="9"/>
    <x v="8"/>
    <n v="0"/>
    <n v="0"/>
  </r>
  <r>
    <x v="9"/>
    <x v="9"/>
    <n v="10052353"/>
    <n v="9766819"/>
  </r>
  <r>
    <x v="9"/>
    <x v="10"/>
    <n v="11957306"/>
    <n v="11365909"/>
  </r>
  <r>
    <x v="10"/>
    <x v="0"/>
    <n v="0"/>
    <n v="0"/>
  </r>
  <r>
    <x v="10"/>
    <x v="1"/>
    <n v="0"/>
    <n v="0"/>
  </r>
  <r>
    <x v="10"/>
    <x v="2"/>
    <n v="19109558"/>
    <n v="16875790"/>
  </r>
  <r>
    <x v="10"/>
    <x v="3"/>
    <n v="1182799"/>
    <n v="1103276"/>
  </r>
  <r>
    <x v="10"/>
    <x v="4"/>
    <n v="94039"/>
    <n v="103731"/>
  </r>
  <r>
    <x v="10"/>
    <x v="5"/>
    <n v="389981"/>
    <n v="593249"/>
  </r>
  <r>
    <x v="10"/>
    <x v="6"/>
    <n v="0"/>
    <n v="0"/>
  </r>
  <r>
    <x v="10"/>
    <x v="7"/>
    <n v="21552"/>
    <n v="952840"/>
  </r>
  <r>
    <x v="10"/>
    <x v="8"/>
    <n v="0"/>
    <n v="0"/>
  </r>
  <r>
    <x v="10"/>
    <x v="9"/>
    <n v="1371959"/>
    <n v="1346400"/>
  </r>
  <r>
    <x v="10"/>
    <x v="10"/>
    <n v="0"/>
    <n v="0"/>
  </r>
  <r>
    <x v="11"/>
    <x v="0"/>
    <n v="0"/>
    <n v="0"/>
  </r>
  <r>
    <x v="11"/>
    <x v="1"/>
    <n v="100"/>
    <n v="2"/>
  </r>
  <r>
    <x v="11"/>
    <x v="2"/>
    <n v="497847"/>
    <n v="571786"/>
  </r>
  <r>
    <x v="11"/>
    <x v="3"/>
    <n v="34998"/>
    <n v="56828"/>
  </r>
  <r>
    <x v="11"/>
    <x v="4"/>
    <n v="5058"/>
    <n v="990"/>
  </r>
  <r>
    <x v="11"/>
    <x v="5"/>
    <n v="544047"/>
    <n v="392718"/>
  </r>
  <r>
    <x v="11"/>
    <x v="6"/>
    <n v="359430"/>
    <n v="344492"/>
  </r>
  <r>
    <x v="11"/>
    <x v="7"/>
    <n v="660"/>
    <n v="43352"/>
  </r>
  <r>
    <x v="11"/>
    <x v="8"/>
    <n v="0"/>
    <n v="0"/>
  </r>
  <r>
    <x v="11"/>
    <x v="9"/>
    <n v="1475402"/>
    <n v="2052492"/>
  </r>
  <r>
    <x v="11"/>
    <x v="10"/>
    <n v="1808752"/>
    <n v="1500959"/>
  </r>
  <r>
    <x v="12"/>
    <x v="0"/>
    <n v="0"/>
    <n v="0"/>
  </r>
  <r>
    <x v="12"/>
    <x v="1"/>
    <n v="34"/>
    <n v="0"/>
  </r>
  <r>
    <x v="12"/>
    <x v="2"/>
    <n v="332031"/>
    <n v="387986"/>
  </r>
  <r>
    <x v="12"/>
    <x v="3"/>
    <n v="30619"/>
    <n v="29434"/>
  </r>
  <r>
    <x v="12"/>
    <x v="4"/>
    <n v="1362"/>
    <n v="248"/>
  </r>
  <r>
    <x v="12"/>
    <x v="5"/>
    <n v="63500"/>
    <n v="98767"/>
  </r>
  <r>
    <x v="12"/>
    <x v="6"/>
    <n v="0"/>
    <n v="0"/>
  </r>
  <r>
    <x v="12"/>
    <x v="7"/>
    <n v="561"/>
    <n v="29822"/>
  </r>
  <r>
    <x v="12"/>
    <x v="8"/>
    <n v="0"/>
    <n v="0"/>
  </r>
  <r>
    <x v="12"/>
    <x v="9"/>
    <n v="258170"/>
    <n v="206051"/>
  </r>
  <r>
    <x v="12"/>
    <x v="10"/>
    <n v="211113"/>
    <n v="377487"/>
  </r>
  <r>
    <x v="13"/>
    <x v="0"/>
    <n v="0"/>
    <n v="0"/>
  </r>
  <r>
    <x v="13"/>
    <x v="1"/>
    <n v="678"/>
    <n v="0"/>
  </r>
  <r>
    <x v="13"/>
    <x v="2"/>
    <n v="2782334"/>
    <n v="2583408"/>
  </r>
  <r>
    <x v="13"/>
    <x v="3"/>
    <n v="116244"/>
    <n v="101573"/>
  </r>
  <r>
    <x v="13"/>
    <x v="4"/>
    <n v="7488"/>
    <n v="671"/>
  </r>
  <r>
    <x v="13"/>
    <x v="5"/>
    <n v="229296"/>
    <n v="150658"/>
  </r>
  <r>
    <x v="13"/>
    <x v="6"/>
    <n v="0"/>
    <n v="0"/>
  </r>
  <r>
    <x v="13"/>
    <x v="7"/>
    <n v="2359"/>
    <n v="186314"/>
  </r>
  <r>
    <x v="13"/>
    <x v="8"/>
    <n v="0"/>
    <n v="0"/>
  </r>
  <r>
    <x v="13"/>
    <x v="9"/>
    <n v="2757237"/>
    <n v="2858893"/>
  </r>
  <r>
    <x v="13"/>
    <x v="10"/>
    <n v="762323"/>
    <n v="575813"/>
  </r>
  <r>
    <x v="14"/>
    <x v="0"/>
    <n v="157512688"/>
    <n v="101925350"/>
  </r>
  <r>
    <x v="14"/>
    <x v="1"/>
    <n v="324918918"/>
    <n v="385096055"/>
  </r>
  <r>
    <x v="14"/>
    <x v="2"/>
    <n v="41532737"/>
    <n v="33136412"/>
  </r>
  <r>
    <x v="14"/>
    <x v="3"/>
    <n v="476113"/>
    <n v="481133"/>
  </r>
  <r>
    <x v="14"/>
    <x v="4"/>
    <n v="9262072"/>
    <n v="6909722"/>
  </r>
  <r>
    <x v="14"/>
    <x v="5"/>
    <n v="400898449"/>
    <n v="322830356"/>
  </r>
  <r>
    <x v="14"/>
    <x v="6"/>
    <n v="3522354"/>
    <n v="3725579"/>
  </r>
  <r>
    <x v="14"/>
    <x v="7"/>
    <n v="57402607"/>
    <n v="60296045"/>
  </r>
  <r>
    <x v="14"/>
    <x v="8"/>
    <n v="36445604"/>
    <n v="35692797"/>
  </r>
  <r>
    <x v="14"/>
    <x v="9"/>
    <n v="45225470"/>
    <n v="44156888"/>
  </r>
  <r>
    <x v="14"/>
    <x v="10"/>
    <n v="875731"/>
    <n v="1396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3:W56" firstHeaderRow="1" firstDataRow="2" firstDataCol="1"/>
  <pivotFields count="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numFmtId="3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af 201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5:W18" firstHeaderRow="1" firstDataRow="2" firstDataCol="1"/>
  <pivotFields count="4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numFmtId="3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201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workbookViewId="0">
      <selection activeCell="B12" sqref="B12:J12"/>
    </sheetView>
  </sheetViews>
  <sheetFormatPr defaultColWidth="0" defaultRowHeight="15" customHeight="1" zeroHeight="1" x14ac:dyDescent="0.2"/>
  <cols>
    <col min="1" max="1" width="26.28515625" style="33" customWidth="1"/>
    <col min="2" max="2" width="12.140625" style="3" bestFit="1" customWidth="1"/>
    <col min="3" max="3" width="45.5703125" style="3" bestFit="1" customWidth="1"/>
    <col min="4" max="10" width="10.85546875" style="3" customWidth="1"/>
    <col min="11" max="11" width="9.140625" style="3" hidden="1" customWidth="1"/>
    <col min="12" max="12" width="2.85546875" style="3" customWidth="1"/>
    <col min="13" max="16384" width="9.140625" style="3" hidden="1"/>
  </cols>
  <sheetData>
    <row r="1" spans="1:12" ht="1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5" customFormat="1" ht="15" customHeight="1" x14ac:dyDescent="0.2">
      <c r="A2" s="91" t="s">
        <v>0</v>
      </c>
      <c r="B2" s="92" t="s">
        <v>1</v>
      </c>
      <c r="C2" s="94" t="s">
        <v>2</v>
      </c>
      <c r="D2" s="94" t="s">
        <v>3</v>
      </c>
      <c r="E2" s="96" t="s">
        <v>4</v>
      </c>
      <c r="F2" s="97"/>
      <c r="G2" s="110" t="s">
        <v>5</v>
      </c>
      <c r="H2" s="110"/>
      <c r="I2" s="96" t="s">
        <v>6</v>
      </c>
      <c r="J2" s="102" t="s">
        <v>7</v>
      </c>
      <c r="K2" s="2"/>
      <c r="L2" s="4"/>
    </row>
    <row r="3" spans="1:12" s="5" customFormat="1" ht="15" customHeight="1" x14ac:dyDescent="0.2">
      <c r="A3" s="91"/>
      <c r="B3" s="93"/>
      <c r="C3" s="95"/>
      <c r="D3" s="95"/>
      <c r="E3" s="6" t="s">
        <v>8</v>
      </c>
      <c r="F3" s="7" t="s">
        <v>9</v>
      </c>
      <c r="G3" s="8" t="s">
        <v>8</v>
      </c>
      <c r="H3" s="8" t="s">
        <v>9</v>
      </c>
      <c r="I3" s="101"/>
      <c r="J3" s="103"/>
      <c r="K3" s="2"/>
      <c r="L3" s="4"/>
    </row>
    <row r="4" spans="1:12" s="5" customFormat="1" ht="16.5" hidden="1" customHeight="1" x14ac:dyDescent="0.2">
      <c r="A4" s="1" t="s">
        <v>10</v>
      </c>
      <c r="B4" s="9" t="str">
        <f>+B2</f>
        <v>Navn</v>
      </c>
      <c r="C4" s="10" t="s">
        <v>2</v>
      </c>
      <c r="D4" s="11" t="str">
        <f>+D2</f>
        <v>Enhed</v>
      </c>
      <c r="E4" s="12" t="str">
        <f>+E3</f>
        <v>Rækker</v>
      </c>
      <c r="F4" s="13" t="str">
        <f>+F3</f>
        <v>Søjler</v>
      </c>
      <c r="G4" s="11" t="str">
        <f>+G3</f>
        <v>Rækker</v>
      </c>
      <c r="H4" s="11" t="str">
        <f>+H3</f>
        <v>Søjler</v>
      </c>
      <c r="I4" s="12" t="str">
        <f>+I2</f>
        <v>Første år</v>
      </c>
      <c r="J4" s="14" t="str">
        <f>+J2</f>
        <v>Sidste år</v>
      </c>
      <c r="K4" s="2"/>
      <c r="L4" s="4"/>
    </row>
    <row r="5" spans="1:12" s="5" customFormat="1" ht="20.100000000000001" customHeight="1" thickBot="1" x14ac:dyDescent="0.25">
      <c r="A5" s="15"/>
      <c r="B5" s="16" t="s">
        <v>11</v>
      </c>
      <c r="C5" s="17" t="s">
        <v>12</v>
      </c>
      <c r="D5" s="18" t="s">
        <v>13</v>
      </c>
      <c r="E5" s="19">
        <v>125</v>
      </c>
      <c r="F5" s="20">
        <v>46</v>
      </c>
      <c r="G5" s="18" t="s">
        <v>14</v>
      </c>
      <c r="H5" s="18" t="s">
        <v>15</v>
      </c>
      <c r="I5" s="19">
        <v>1966</v>
      </c>
      <c r="J5" s="21">
        <v>2012</v>
      </c>
      <c r="K5" s="2" t="s">
        <v>16</v>
      </c>
      <c r="L5" s="4"/>
    </row>
    <row r="6" spans="1:12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thickBo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17</v>
      </c>
      <c r="L7" s="2"/>
    </row>
    <row r="8" spans="1:12" ht="15" customHeight="1" thickBot="1" x14ac:dyDescent="0.25">
      <c r="A8" s="22" t="s">
        <v>18</v>
      </c>
      <c r="B8" s="98" t="s">
        <v>19</v>
      </c>
      <c r="C8" s="99"/>
      <c r="D8" s="99"/>
      <c r="E8" s="100"/>
      <c r="F8" s="2"/>
      <c r="G8" s="2"/>
      <c r="H8" s="2"/>
      <c r="I8" s="2"/>
      <c r="J8" s="2"/>
      <c r="K8" s="2"/>
      <c r="L8" s="2"/>
    </row>
    <row r="9" spans="1:12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thickBot="1" x14ac:dyDescent="0.25">
      <c r="A10" s="2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">
      <c r="A11" s="23" t="s">
        <v>20</v>
      </c>
      <c r="B11" s="104" t="s">
        <v>21</v>
      </c>
      <c r="C11" s="105"/>
      <c r="D11" s="105"/>
      <c r="E11" s="105"/>
      <c r="F11" s="105"/>
      <c r="G11" s="105"/>
      <c r="H11" s="105"/>
      <c r="I11" s="105"/>
      <c r="J11" s="106"/>
      <c r="K11" s="2"/>
      <c r="L11" s="2"/>
    </row>
    <row r="12" spans="1:12" ht="15" customHeight="1" x14ac:dyDescent="0.2">
      <c r="A12" s="1"/>
      <c r="B12" s="107" t="s">
        <v>22</v>
      </c>
      <c r="C12" s="108"/>
      <c r="D12" s="108"/>
      <c r="E12" s="108"/>
      <c r="F12" s="108"/>
      <c r="G12" s="108"/>
      <c r="H12" s="108"/>
      <c r="I12" s="108"/>
      <c r="J12" s="109"/>
      <c r="K12" s="2"/>
      <c r="L12" s="2"/>
    </row>
    <row r="13" spans="1:12" ht="15" customHeight="1" x14ac:dyDescent="0.2">
      <c r="A13" s="1"/>
      <c r="B13" s="107" t="s">
        <v>23</v>
      </c>
      <c r="C13" s="108"/>
      <c r="D13" s="108"/>
      <c r="E13" s="108"/>
      <c r="F13" s="108"/>
      <c r="G13" s="108"/>
      <c r="H13" s="108"/>
      <c r="I13" s="108"/>
      <c r="J13" s="109"/>
      <c r="K13" s="2"/>
      <c r="L13" s="2"/>
    </row>
    <row r="14" spans="1:12" ht="15" customHeight="1" x14ac:dyDescent="0.2">
      <c r="A14" s="1"/>
      <c r="B14" s="107"/>
      <c r="C14" s="108"/>
      <c r="D14" s="108"/>
      <c r="E14" s="108"/>
      <c r="F14" s="108"/>
      <c r="G14" s="108"/>
      <c r="H14" s="108"/>
      <c r="I14" s="108"/>
      <c r="J14" s="109"/>
      <c r="K14" s="2"/>
      <c r="L14" s="2"/>
    </row>
    <row r="15" spans="1:12" ht="15" customHeight="1" x14ac:dyDescent="0.2">
      <c r="A15" s="1"/>
      <c r="B15" s="107"/>
      <c r="C15" s="108"/>
      <c r="D15" s="108"/>
      <c r="E15" s="108"/>
      <c r="F15" s="108"/>
      <c r="G15" s="108"/>
      <c r="H15" s="108"/>
      <c r="I15" s="108"/>
      <c r="J15" s="109"/>
      <c r="K15" s="2"/>
      <c r="L15" s="2"/>
    </row>
    <row r="16" spans="1:12" ht="15" customHeight="1" x14ac:dyDescent="0.2">
      <c r="A16" s="1"/>
      <c r="B16" s="107"/>
      <c r="C16" s="108"/>
      <c r="D16" s="108"/>
      <c r="E16" s="108"/>
      <c r="F16" s="108"/>
      <c r="G16" s="108"/>
      <c r="H16" s="108"/>
      <c r="I16" s="108"/>
      <c r="J16" s="109"/>
      <c r="K16" s="2"/>
      <c r="L16" s="2"/>
    </row>
    <row r="17" spans="1:12" ht="15" customHeight="1" x14ac:dyDescent="0.2">
      <c r="A17" s="1"/>
      <c r="B17" s="107"/>
      <c r="C17" s="108"/>
      <c r="D17" s="108"/>
      <c r="E17" s="108"/>
      <c r="F17" s="108"/>
      <c r="G17" s="108"/>
      <c r="H17" s="108"/>
      <c r="I17" s="108"/>
      <c r="J17" s="109"/>
      <c r="K17" s="2"/>
      <c r="L17" s="2"/>
    </row>
    <row r="18" spans="1:12" ht="15" customHeight="1" thickBot="1" x14ac:dyDescent="0.25">
      <c r="A18" s="1"/>
      <c r="B18" s="111"/>
      <c r="C18" s="112"/>
      <c r="D18" s="112"/>
      <c r="E18" s="112"/>
      <c r="F18" s="112"/>
      <c r="G18" s="112"/>
      <c r="H18" s="112"/>
      <c r="I18" s="112"/>
      <c r="J18" s="113"/>
      <c r="K18" s="2"/>
      <c r="L18" s="2"/>
    </row>
    <row r="19" spans="1:12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thickBot="1" x14ac:dyDescent="0.25">
      <c r="A21" s="22" t="s">
        <v>24</v>
      </c>
      <c r="B21" s="98" t="s">
        <v>25</v>
      </c>
      <c r="C21" s="99"/>
      <c r="D21" s="99"/>
      <c r="E21" s="100"/>
      <c r="F21" s="2"/>
      <c r="G21" s="2"/>
      <c r="H21" s="2"/>
      <c r="I21" s="2"/>
      <c r="J21" s="2"/>
      <c r="K21" s="2"/>
      <c r="L21" s="2"/>
    </row>
    <row r="22" spans="1:12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2"/>
      <c r="B31" s="2"/>
      <c r="C31" s="2"/>
      <c r="D31" s="2"/>
      <c r="E31" s="2"/>
      <c r="F31" s="2"/>
      <c r="G31" s="2"/>
      <c r="H31" s="24" t="s">
        <v>26</v>
      </c>
      <c r="I31" s="25"/>
      <c r="J31" s="26"/>
      <c r="K31" s="2"/>
      <c r="L31" s="2"/>
    </row>
    <row r="32" spans="1:12" ht="15" customHeight="1" x14ac:dyDescent="0.2">
      <c r="A32" s="2"/>
      <c r="B32" s="2"/>
      <c r="C32" s="2"/>
      <c r="D32" s="2"/>
      <c r="E32" s="2"/>
      <c r="F32" s="2"/>
      <c r="G32" s="2"/>
      <c r="H32" s="27" t="s">
        <v>27</v>
      </c>
      <c r="I32" s="28"/>
      <c r="J32" s="29"/>
      <c r="K32" s="2"/>
      <c r="L32" s="2"/>
    </row>
    <row r="33" spans="1:12" ht="15" customHeight="1" x14ac:dyDescent="0.2">
      <c r="A33" s="1"/>
      <c r="B33" s="2"/>
      <c r="C33" s="2"/>
      <c r="D33" s="2"/>
      <c r="E33" s="2"/>
      <c r="F33" s="2"/>
      <c r="G33" s="2"/>
      <c r="H33" s="27" t="s">
        <v>28</v>
      </c>
      <c r="I33" s="28"/>
      <c r="J33" s="29"/>
      <c r="K33" s="2"/>
      <c r="L33" s="2"/>
    </row>
    <row r="34" spans="1:12" ht="15" customHeight="1" x14ac:dyDescent="0.2">
      <c r="A34" s="1"/>
      <c r="B34" s="2"/>
      <c r="C34" s="2"/>
      <c r="D34" s="2"/>
      <c r="E34" s="2"/>
      <c r="F34" s="2"/>
      <c r="G34" s="2"/>
      <c r="H34" s="30" t="s">
        <v>29</v>
      </c>
      <c r="I34" s="31"/>
      <c r="J34" s="32"/>
      <c r="K34" s="2"/>
      <c r="L34" s="2"/>
    </row>
    <row r="35" spans="1:12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18">
    <mergeCell ref="B21:E21"/>
    <mergeCell ref="I2:I3"/>
    <mergeCell ref="J2:J3"/>
    <mergeCell ref="B8:E8"/>
    <mergeCell ref="B11:J11"/>
    <mergeCell ref="B12:J12"/>
    <mergeCell ref="B13:J13"/>
    <mergeCell ref="G2:H2"/>
    <mergeCell ref="B14:J14"/>
    <mergeCell ref="B15:J15"/>
    <mergeCell ref="B16:J16"/>
    <mergeCell ref="B17:J17"/>
    <mergeCell ref="B18:J18"/>
    <mergeCell ref="A2:A3"/>
    <mergeCell ref="B2:B3"/>
    <mergeCell ref="C2:C3"/>
    <mergeCell ref="D2:D3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5" width="25.7109375" style="54" customWidth="1"/>
    <col min="6" max="6" width="38.7109375" style="54" customWidth="1"/>
    <col min="7" max="15" width="25.7109375" style="54" customWidth="1"/>
    <col min="16" max="26" width="0" style="54" hidden="1" customWidth="1"/>
    <col min="27" max="16384" width="9.140625" style="54" hidden="1"/>
  </cols>
  <sheetData>
    <row r="1" spans="1:15" ht="16.5" thickTop="1" x14ac:dyDescent="0.25">
      <c r="A1" s="50" t="s">
        <v>58</v>
      </c>
      <c r="B1" s="51"/>
      <c r="C1" s="51"/>
      <c r="D1" s="52"/>
      <c r="E1" s="53"/>
      <c r="F1" s="51"/>
      <c r="G1" s="51"/>
      <c r="H1" s="51"/>
      <c r="I1" s="51"/>
      <c r="J1" s="51"/>
      <c r="K1" s="51"/>
      <c r="L1" s="51"/>
      <c r="M1" s="51"/>
      <c r="N1" s="51"/>
      <c r="O1" s="64"/>
    </row>
    <row r="2" spans="1:15" ht="15.75" thickBot="1" x14ac:dyDescent="0.3">
      <c r="A2" s="55">
        <f>+COUNTA(Raggr1)</f>
        <v>4</v>
      </c>
      <c r="B2" s="56">
        <f>+COUNTA(Raggr2)</f>
        <v>7</v>
      </c>
      <c r="C2" s="57">
        <f>+COUNTA(Raggr3)</f>
        <v>3</v>
      </c>
      <c r="D2" s="57">
        <f>+COUNTA(Raggr4)</f>
        <v>2</v>
      </c>
      <c r="E2" s="57">
        <f>+COUNTA(Raggr5)</f>
        <v>11</v>
      </c>
      <c r="F2" s="57">
        <f>+COUNTA(Raggr6)</f>
        <v>10</v>
      </c>
      <c r="G2" s="57">
        <f>+COUNTA(Raggr7)</f>
        <v>2</v>
      </c>
      <c r="H2" s="57">
        <f>+COUNTA(Raggr8)</f>
        <v>2</v>
      </c>
      <c r="I2" s="57">
        <f>+COUNTA(Raggr9)</f>
        <v>40</v>
      </c>
      <c r="J2" s="57">
        <f>+COUNTA(Raggr10)</f>
        <v>13</v>
      </c>
      <c r="K2" s="57">
        <f>+COUNTA(Raggr11)</f>
        <v>4</v>
      </c>
      <c r="L2" s="57">
        <f>+COUNTA(Raggr12)</f>
        <v>2</v>
      </c>
      <c r="M2" s="57">
        <f>+COUNTA(Raggr13)</f>
        <v>2</v>
      </c>
      <c r="N2" s="57">
        <f>+COUNTA(Raggr14)</f>
        <v>2</v>
      </c>
      <c r="O2" s="65">
        <f>+COUNTA(Raggr15)</f>
        <v>14</v>
      </c>
    </row>
    <row r="3" spans="1:15" ht="16.5" thickTop="1" thickBot="1" x14ac:dyDescent="0.3">
      <c r="A3" s="58" t="s">
        <v>32</v>
      </c>
      <c r="B3" s="59" t="s">
        <v>44</v>
      </c>
      <c r="C3" s="59" t="s">
        <v>45</v>
      </c>
      <c r="D3" s="59" t="s">
        <v>46</v>
      </c>
      <c r="E3" s="59" t="s">
        <v>47</v>
      </c>
      <c r="F3" s="59" t="s">
        <v>48</v>
      </c>
      <c r="G3" s="59" t="s">
        <v>49</v>
      </c>
      <c r="H3" s="59" t="s">
        <v>50</v>
      </c>
      <c r="I3" s="59" t="s">
        <v>51</v>
      </c>
      <c r="J3" s="59" t="s">
        <v>52</v>
      </c>
      <c r="K3" s="59" t="s">
        <v>53</v>
      </c>
      <c r="L3" s="59" t="s">
        <v>54</v>
      </c>
      <c r="M3" s="59" t="s">
        <v>55</v>
      </c>
      <c r="N3" s="59" t="s">
        <v>56</v>
      </c>
      <c r="O3" s="66" t="s">
        <v>57</v>
      </c>
    </row>
    <row r="4" spans="1:15" x14ac:dyDescent="0.25">
      <c r="A4" s="60" t="s">
        <v>59</v>
      </c>
      <c r="B4" s="61" t="s">
        <v>60</v>
      </c>
      <c r="C4" s="61" t="s">
        <v>61</v>
      </c>
      <c r="D4" s="61" t="s">
        <v>62</v>
      </c>
      <c r="E4" s="61" t="s">
        <v>63</v>
      </c>
      <c r="F4" s="61" t="s">
        <v>64</v>
      </c>
      <c r="G4" s="61" t="s">
        <v>65</v>
      </c>
      <c r="H4" s="61" t="s">
        <v>66</v>
      </c>
      <c r="I4" s="61" t="s">
        <v>67</v>
      </c>
      <c r="J4" s="61" t="s">
        <v>68</v>
      </c>
      <c r="K4" s="61" t="s">
        <v>69</v>
      </c>
      <c r="L4" s="61" t="s">
        <v>70</v>
      </c>
      <c r="M4" s="61" t="s">
        <v>71</v>
      </c>
      <c r="N4" s="61" t="s">
        <v>72</v>
      </c>
      <c r="O4" s="67" t="s">
        <v>73</v>
      </c>
    </row>
    <row r="5" spans="1:15" x14ac:dyDescent="0.25">
      <c r="A5" s="60" t="s">
        <v>74</v>
      </c>
      <c r="B5" s="61" t="s">
        <v>75</v>
      </c>
      <c r="C5" s="61" t="s">
        <v>76</v>
      </c>
      <c r="D5" s="61" t="s">
        <v>77</v>
      </c>
      <c r="E5" s="61" t="s">
        <v>78</v>
      </c>
      <c r="F5" s="61" t="s">
        <v>79</v>
      </c>
      <c r="G5" s="61" t="s">
        <v>80</v>
      </c>
      <c r="H5" s="61" t="s">
        <v>81</v>
      </c>
      <c r="I5" s="61" t="s">
        <v>82</v>
      </c>
      <c r="J5" s="61" t="s">
        <v>83</v>
      </c>
      <c r="K5" s="61" t="s">
        <v>84</v>
      </c>
      <c r="L5" s="61" t="s">
        <v>85</v>
      </c>
      <c r="M5" s="61" t="s">
        <v>86</v>
      </c>
      <c r="N5" s="61" t="s">
        <v>87</v>
      </c>
      <c r="O5" s="67" t="s">
        <v>88</v>
      </c>
    </row>
    <row r="6" spans="1:15" x14ac:dyDescent="0.25">
      <c r="A6" s="60" t="s">
        <v>89</v>
      </c>
      <c r="B6" s="61" t="s">
        <v>90</v>
      </c>
      <c r="C6" s="61" t="s">
        <v>91</v>
      </c>
      <c r="D6" s="61"/>
      <c r="E6" s="61" t="s">
        <v>92</v>
      </c>
      <c r="F6" s="61" t="s">
        <v>93</v>
      </c>
      <c r="G6" s="61"/>
      <c r="H6" s="61"/>
      <c r="I6" s="61" t="s">
        <v>94</v>
      </c>
      <c r="J6" s="61" t="s">
        <v>95</v>
      </c>
      <c r="K6" s="61" t="s">
        <v>96</v>
      </c>
      <c r="L6" s="61"/>
      <c r="M6" s="61"/>
      <c r="N6" s="61"/>
      <c r="O6" s="67" t="s">
        <v>97</v>
      </c>
    </row>
    <row r="7" spans="1:15" x14ac:dyDescent="0.25">
      <c r="A7" s="60" t="s">
        <v>98</v>
      </c>
      <c r="B7" s="61" t="s">
        <v>99</v>
      </c>
      <c r="C7" s="61"/>
      <c r="D7" s="61"/>
      <c r="E7" s="61" t="s">
        <v>100</v>
      </c>
      <c r="F7" s="61" t="s">
        <v>101</v>
      </c>
      <c r="G7" s="61"/>
      <c r="H7" s="61"/>
      <c r="I7" s="61" t="s">
        <v>102</v>
      </c>
      <c r="J7" s="61" t="s">
        <v>103</v>
      </c>
      <c r="K7" s="61" t="s">
        <v>104</v>
      </c>
      <c r="L7" s="61"/>
      <c r="M7" s="61"/>
      <c r="N7" s="61"/>
      <c r="O7" s="67" t="s">
        <v>105</v>
      </c>
    </row>
    <row r="8" spans="1:15" x14ac:dyDescent="0.25">
      <c r="A8" s="60"/>
      <c r="B8" s="61" t="s">
        <v>106</v>
      </c>
      <c r="C8" s="61"/>
      <c r="D8" s="61"/>
      <c r="E8" s="61" t="s">
        <v>107</v>
      </c>
      <c r="F8" s="61" t="s">
        <v>108</v>
      </c>
      <c r="G8" s="61"/>
      <c r="H8" s="61"/>
      <c r="I8" s="61" t="s">
        <v>109</v>
      </c>
      <c r="J8" s="61" t="s">
        <v>110</v>
      </c>
      <c r="K8" s="61"/>
      <c r="L8" s="61"/>
      <c r="M8" s="61"/>
      <c r="N8" s="61"/>
      <c r="O8" s="67" t="s">
        <v>111</v>
      </c>
    </row>
    <row r="9" spans="1:15" x14ac:dyDescent="0.25">
      <c r="A9" s="60"/>
      <c r="B9" s="61" t="s">
        <v>112</v>
      </c>
      <c r="C9" s="61"/>
      <c r="D9" s="61"/>
      <c r="E9" s="61" t="s">
        <v>113</v>
      </c>
      <c r="F9" s="61" t="s">
        <v>114</v>
      </c>
      <c r="G9" s="61"/>
      <c r="H9" s="61"/>
      <c r="I9" s="61" t="s">
        <v>115</v>
      </c>
      <c r="J9" s="61" t="s">
        <v>116</v>
      </c>
      <c r="K9" s="61"/>
      <c r="L9" s="61"/>
      <c r="M9" s="61"/>
      <c r="N9" s="61"/>
      <c r="O9" s="67" t="s">
        <v>117</v>
      </c>
    </row>
    <row r="10" spans="1:15" x14ac:dyDescent="0.25">
      <c r="A10" s="60"/>
      <c r="B10" s="61" t="s">
        <v>118</v>
      </c>
      <c r="C10" s="61"/>
      <c r="D10" s="61"/>
      <c r="E10" s="61" t="s">
        <v>119</v>
      </c>
      <c r="F10" s="61" t="s">
        <v>120</v>
      </c>
      <c r="G10" s="61"/>
      <c r="H10" s="61"/>
      <c r="I10" s="61" t="s">
        <v>121</v>
      </c>
      <c r="J10" s="61" t="s">
        <v>122</v>
      </c>
      <c r="K10" s="61"/>
      <c r="L10" s="61"/>
      <c r="M10" s="61"/>
      <c r="N10" s="61"/>
      <c r="O10" s="67" t="s">
        <v>123</v>
      </c>
    </row>
    <row r="11" spans="1:15" x14ac:dyDescent="0.25">
      <c r="A11" s="60"/>
      <c r="B11" s="61"/>
      <c r="C11" s="61"/>
      <c r="D11" s="61"/>
      <c r="E11" s="61" t="s">
        <v>124</v>
      </c>
      <c r="F11" s="61" t="s">
        <v>125</v>
      </c>
      <c r="G11" s="61"/>
      <c r="H11" s="61"/>
      <c r="I11" s="61" t="s">
        <v>126</v>
      </c>
      <c r="J11" s="61" t="s">
        <v>127</v>
      </c>
      <c r="K11" s="61"/>
      <c r="L11" s="61"/>
      <c r="M11" s="61"/>
      <c r="N11" s="61"/>
      <c r="O11" s="67" t="s">
        <v>128</v>
      </c>
    </row>
    <row r="12" spans="1:15" x14ac:dyDescent="0.25">
      <c r="A12" s="60"/>
      <c r="B12" s="61"/>
      <c r="C12" s="61"/>
      <c r="D12" s="61"/>
      <c r="E12" s="61" t="s">
        <v>129</v>
      </c>
      <c r="F12" s="61" t="s">
        <v>130</v>
      </c>
      <c r="G12" s="61"/>
      <c r="H12" s="61"/>
      <c r="I12" s="61" t="s">
        <v>131</v>
      </c>
      <c r="J12" s="61" t="s">
        <v>132</v>
      </c>
      <c r="K12" s="61"/>
      <c r="L12" s="61"/>
      <c r="M12" s="61"/>
      <c r="N12" s="61"/>
      <c r="O12" s="67" t="s">
        <v>133</v>
      </c>
    </row>
    <row r="13" spans="1:15" x14ac:dyDescent="0.25">
      <c r="A13" s="60"/>
      <c r="B13" s="61"/>
      <c r="C13" s="61"/>
      <c r="D13" s="61"/>
      <c r="E13" s="61" t="s">
        <v>134</v>
      </c>
      <c r="F13" s="61" t="s">
        <v>135</v>
      </c>
      <c r="G13" s="61"/>
      <c r="H13" s="61"/>
      <c r="I13" s="61" t="s">
        <v>136</v>
      </c>
      <c r="J13" s="61" t="s">
        <v>137</v>
      </c>
      <c r="K13" s="61"/>
      <c r="L13" s="61"/>
      <c r="M13" s="61"/>
      <c r="N13" s="61"/>
      <c r="O13" s="67" t="s">
        <v>138</v>
      </c>
    </row>
    <row r="14" spans="1:15" x14ac:dyDescent="0.25">
      <c r="A14" s="60"/>
      <c r="B14" s="61"/>
      <c r="C14" s="61"/>
      <c r="D14" s="61"/>
      <c r="E14" s="61" t="s">
        <v>139</v>
      </c>
      <c r="F14" s="61"/>
      <c r="G14" s="61"/>
      <c r="H14" s="61"/>
      <c r="I14" s="61" t="s">
        <v>140</v>
      </c>
      <c r="J14" s="61" t="s">
        <v>141</v>
      </c>
      <c r="K14" s="61"/>
      <c r="L14" s="61"/>
      <c r="M14" s="61"/>
      <c r="N14" s="61"/>
      <c r="O14" s="67" t="s">
        <v>142</v>
      </c>
    </row>
    <row r="15" spans="1:15" x14ac:dyDescent="0.25">
      <c r="A15" s="60"/>
      <c r="B15" s="61"/>
      <c r="C15" s="61"/>
      <c r="D15" s="61"/>
      <c r="E15" s="61"/>
      <c r="F15" s="61"/>
      <c r="G15" s="61"/>
      <c r="H15" s="61"/>
      <c r="I15" s="61" t="s">
        <v>143</v>
      </c>
      <c r="J15" s="61" t="s">
        <v>144</v>
      </c>
      <c r="K15" s="61"/>
      <c r="L15" s="61"/>
      <c r="M15" s="61"/>
      <c r="N15" s="61"/>
      <c r="O15" s="67" t="s">
        <v>145</v>
      </c>
    </row>
    <row r="16" spans="1:15" x14ac:dyDescent="0.25">
      <c r="A16" s="60"/>
      <c r="B16" s="61"/>
      <c r="C16" s="61"/>
      <c r="D16" s="61"/>
      <c r="E16" s="61"/>
      <c r="F16" s="61"/>
      <c r="G16" s="61"/>
      <c r="H16" s="61"/>
      <c r="I16" s="61" t="s">
        <v>146</v>
      </c>
      <c r="J16" s="61" t="s">
        <v>147</v>
      </c>
      <c r="K16" s="61"/>
      <c r="L16" s="61"/>
      <c r="M16" s="61"/>
      <c r="N16" s="61"/>
      <c r="O16" s="67" t="s">
        <v>148</v>
      </c>
    </row>
    <row r="17" spans="1:15" x14ac:dyDescent="0.25">
      <c r="A17" s="60"/>
      <c r="B17" s="61"/>
      <c r="C17" s="61"/>
      <c r="D17" s="61"/>
      <c r="E17" s="61"/>
      <c r="F17" s="61"/>
      <c r="G17" s="61"/>
      <c r="H17" s="61"/>
      <c r="I17" s="61" t="s">
        <v>149</v>
      </c>
      <c r="J17" s="61"/>
      <c r="K17" s="61"/>
      <c r="L17" s="61"/>
      <c r="M17" s="61"/>
      <c r="N17" s="61"/>
      <c r="O17" s="67" t="s">
        <v>150</v>
      </c>
    </row>
    <row r="18" spans="1:15" x14ac:dyDescent="0.25">
      <c r="A18" s="60"/>
      <c r="B18" s="61"/>
      <c r="C18" s="61"/>
      <c r="D18" s="61"/>
      <c r="E18" s="61"/>
      <c r="F18" s="61"/>
      <c r="G18" s="61"/>
      <c r="H18" s="61"/>
      <c r="I18" s="61" t="s">
        <v>151</v>
      </c>
      <c r="J18" s="61"/>
      <c r="K18" s="61"/>
      <c r="L18" s="61"/>
      <c r="M18" s="61"/>
      <c r="N18" s="61"/>
      <c r="O18" s="67"/>
    </row>
    <row r="19" spans="1:15" x14ac:dyDescent="0.25">
      <c r="A19" s="60"/>
      <c r="B19" s="61"/>
      <c r="C19" s="61"/>
      <c r="D19" s="61"/>
      <c r="E19" s="61"/>
      <c r="F19" s="61"/>
      <c r="G19" s="61"/>
      <c r="H19" s="61"/>
      <c r="I19" s="61" t="s">
        <v>152</v>
      </c>
      <c r="J19" s="61"/>
      <c r="K19" s="61"/>
      <c r="L19" s="61"/>
      <c r="M19" s="61"/>
      <c r="N19" s="61"/>
      <c r="O19" s="67"/>
    </row>
    <row r="20" spans="1:15" x14ac:dyDescent="0.25">
      <c r="A20" s="60"/>
      <c r="B20" s="61"/>
      <c r="C20" s="61"/>
      <c r="D20" s="61"/>
      <c r="E20" s="61"/>
      <c r="F20" s="61"/>
      <c r="G20" s="61"/>
      <c r="H20" s="61"/>
      <c r="I20" s="61" t="s">
        <v>153</v>
      </c>
      <c r="J20" s="61"/>
      <c r="K20" s="61"/>
      <c r="L20" s="61"/>
      <c r="M20" s="61"/>
      <c r="N20" s="61"/>
      <c r="O20" s="67"/>
    </row>
    <row r="21" spans="1:15" x14ac:dyDescent="0.25">
      <c r="A21" s="60"/>
      <c r="B21" s="61"/>
      <c r="C21" s="61"/>
      <c r="D21" s="61"/>
      <c r="E21" s="61"/>
      <c r="F21" s="61"/>
      <c r="G21" s="61"/>
      <c r="H21" s="61"/>
      <c r="I21" s="61" t="s">
        <v>154</v>
      </c>
      <c r="J21" s="61"/>
      <c r="K21" s="61"/>
      <c r="L21" s="61"/>
      <c r="M21" s="61"/>
      <c r="N21" s="61"/>
      <c r="O21" s="67"/>
    </row>
    <row r="22" spans="1:15" x14ac:dyDescent="0.25">
      <c r="A22" s="60"/>
      <c r="B22" s="61"/>
      <c r="C22" s="61"/>
      <c r="D22" s="61"/>
      <c r="E22" s="61"/>
      <c r="F22" s="61"/>
      <c r="G22" s="61"/>
      <c r="H22" s="61"/>
      <c r="I22" s="61" t="s">
        <v>155</v>
      </c>
      <c r="J22" s="61"/>
      <c r="K22" s="61"/>
      <c r="L22" s="61"/>
      <c r="M22" s="61"/>
      <c r="N22" s="61"/>
      <c r="O22" s="67"/>
    </row>
    <row r="23" spans="1:15" x14ac:dyDescent="0.25">
      <c r="A23" s="60"/>
      <c r="B23" s="61"/>
      <c r="C23" s="61"/>
      <c r="D23" s="61"/>
      <c r="E23" s="61"/>
      <c r="F23" s="61"/>
      <c r="G23" s="61"/>
      <c r="H23" s="61"/>
      <c r="I23" s="61" t="s">
        <v>156</v>
      </c>
      <c r="J23" s="61"/>
      <c r="K23" s="61"/>
      <c r="L23" s="61"/>
      <c r="M23" s="61"/>
      <c r="N23" s="61"/>
      <c r="O23" s="67"/>
    </row>
    <row r="24" spans="1:15" x14ac:dyDescent="0.25">
      <c r="A24" s="60"/>
      <c r="B24" s="61"/>
      <c r="C24" s="61"/>
      <c r="D24" s="61"/>
      <c r="E24" s="61"/>
      <c r="F24" s="61"/>
      <c r="G24" s="61"/>
      <c r="H24" s="61"/>
      <c r="I24" s="61" t="s">
        <v>157</v>
      </c>
      <c r="J24" s="61"/>
      <c r="K24" s="61"/>
      <c r="L24" s="61"/>
      <c r="M24" s="61"/>
      <c r="N24" s="61"/>
      <c r="O24" s="67"/>
    </row>
    <row r="25" spans="1:15" x14ac:dyDescent="0.25">
      <c r="A25" s="60"/>
      <c r="B25" s="61"/>
      <c r="C25" s="61"/>
      <c r="D25" s="61"/>
      <c r="E25" s="61"/>
      <c r="F25" s="61"/>
      <c r="G25" s="61"/>
      <c r="H25" s="61"/>
      <c r="I25" s="61" t="s">
        <v>158</v>
      </c>
      <c r="J25" s="61"/>
      <c r="K25" s="61"/>
      <c r="L25" s="61"/>
      <c r="M25" s="61"/>
      <c r="N25" s="61"/>
      <c r="O25" s="67"/>
    </row>
    <row r="26" spans="1:15" x14ac:dyDescent="0.25">
      <c r="A26" s="60"/>
      <c r="B26" s="61"/>
      <c r="C26" s="61"/>
      <c r="D26" s="61"/>
      <c r="E26" s="61"/>
      <c r="F26" s="61"/>
      <c r="G26" s="61"/>
      <c r="H26" s="61"/>
      <c r="I26" s="61" t="s">
        <v>159</v>
      </c>
      <c r="J26" s="61"/>
      <c r="K26" s="61"/>
      <c r="L26" s="61"/>
      <c r="M26" s="61"/>
      <c r="N26" s="61"/>
      <c r="O26" s="67"/>
    </row>
    <row r="27" spans="1:15" x14ac:dyDescent="0.25">
      <c r="A27" s="60"/>
      <c r="B27" s="61"/>
      <c r="C27" s="61"/>
      <c r="D27" s="61"/>
      <c r="E27" s="61"/>
      <c r="F27" s="61"/>
      <c r="G27" s="61"/>
      <c r="H27" s="61"/>
      <c r="I27" s="61" t="s">
        <v>160</v>
      </c>
      <c r="J27" s="61"/>
      <c r="K27" s="61"/>
      <c r="L27" s="61"/>
      <c r="M27" s="61"/>
      <c r="N27" s="61"/>
      <c r="O27" s="67"/>
    </row>
    <row r="28" spans="1:15" x14ac:dyDescent="0.25">
      <c r="A28" s="60"/>
      <c r="B28" s="61"/>
      <c r="C28" s="61"/>
      <c r="D28" s="61"/>
      <c r="E28" s="61"/>
      <c r="F28" s="61"/>
      <c r="G28" s="61"/>
      <c r="H28" s="61"/>
      <c r="I28" s="61" t="s">
        <v>161</v>
      </c>
      <c r="J28" s="61"/>
      <c r="K28" s="61"/>
      <c r="L28" s="61"/>
      <c r="M28" s="61"/>
      <c r="N28" s="61"/>
      <c r="O28" s="67"/>
    </row>
    <row r="29" spans="1:15" x14ac:dyDescent="0.25">
      <c r="A29" s="60"/>
      <c r="B29" s="61"/>
      <c r="C29" s="61"/>
      <c r="D29" s="61"/>
      <c r="E29" s="61"/>
      <c r="F29" s="61"/>
      <c r="G29" s="61"/>
      <c r="H29" s="61"/>
      <c r="I29" s="61" t="s">
        <v>162</v>
      </c>
      <c r="J29" s="61"/>
      <c r="K29" s="61"/>
      <c r="L29" s="61"/>
      <c r="M29" s="61"/>
      <c r="N29" s="61"/>
      <c r="O29" s="67"/>
    </row>
    <row r="30" spans="1:15" x14ac:dyDescent="0.25">
      <c r="A30" s="60"/>
      <c r="B30" s="61"/>
      <c r="C30" s="61"/>
      <c r="D30" s="61"/>
      <c r="E30" s="61"/>
      <c r="F30" s="61"/>
      <c r="G30" s="61"/>
      <c r="H30" s="61"/>
      <c r="I30" s="61" t="s">
        <v>163</v>
      </c>
      <c r="J30" s="61"/>
      <c r="K30" s="61"/>
      <c r="L30" s="61"/>
      <c r="M30" s="61"/>
      <c r="N30" s="61"/>
      <c r="O30" s="67"/>
    </row>
    <row r="31" spans="1:15" x14ac:dyDescent="0.25">
      <c r="A31" s="60"/>
      <c r="B31" s="61"/>
      <c r="C31" s="61"/>
      <c r="D31" s="61"/>
      <c r="E31" s="61"/>
      <c r="F31" s="61"/>
      <c r="G31" s="61"/>
      <c r="H31" s="61"/>
      <c r="I31" s="61" t="s">
        <v>164</v>
      </c>
      <c r="J31" s="61"/>
      <c r="K31" s="61"/>
      <c r="L31" s="61"/>
      <c r="M31" s="61"/>
      <c r="N31" s="61"/>
      <c r="O31" s="67"/>
    </row>
    <row r="32" spans="1:15" x14ac:dyDescent="0.25">
      <c r="A32" s="60"/>
      <c r="B32" s="61"/>
      <c r="C32" s="61"/>
      <c r="D32" s="61"/>
      <c r="E32" s="61"/>
      <c r="F32" s="61"/>
      <c r="G32" s="61"/>
      <c r="H32" s="61"/>
      <c r="I32" s="61" t="s">
        <v>165</v>
      </c>
      <c r="J32" s="61"/>
      <c r="K32" s="61"/>
      <c r="L32" s="61"/>
      <c r="M32" s="61"/>
      <c r="N32" s="61"/>
      <c r="O32" s="67"/>
    </row>
    <row r="33" spans="1:15" x14ac:dyDescent="0.25">
      <c r="A33" s="60"/>
      <c r="B33" s="61"/>
      <c r="C33" s="61"/>
      <c r="D33" s="61"/>
      <c r="E33" s="61"/>
      <c r="F33" s="61"/>
      <c r="G33" s="61"/>
      <c r="H33" s="61"/>
      <c r="I33" s="61" t="s">
        <v>166</v>
      </c>
      <c r="J33" s="61"/>
      <c r="K33" s="61"/>
      <c r="L33" s="61"/>
      <c r="M33" s="61"/>
      <c r="N33" s="61"/>
      <c r="O33" s="67"/>
    </row>
    <row r="34" spans="1:15" x14ac:dyDescent="0.25">
      <c r="A34" s="60"/>
      <c r="B34" s="61"/>
      <c r="C34" s="61"/>
      <c r="D34" s="61"/>
      <c r="E34" s="61"/>
      <c r="F34" s="61"/>
      <c r="G34" s="61"/>
      <c r="H34" s="61"/>
      <c r="I34" s="61" t="s">
        <v>167</v>
      </c>
      <c r="J34" s="61"/>
      <c r="K34" s="61"/>
      <c r="L34" s="61"/>
      <c r="M34" s="61"/>
      <c r="N34" s="61"/>
      <c r="O34" s="67"/>
    </row>
    <row r="35" spans="1:15" x14ac:dyDescent="0.25">
      <c r="A35" s="60"/>
      <c r="B35" s="61"/>
      <c r="C35" s="61"/>
      <c r="D35" s="61"/>
      <c r="E35" s="61"/>
      <c r="F35" s="61"/>
      <c r="G35" s="61"/>
      <c r="H35" s="61"/>
      <c r="I35" s="61" t="s">
        <v>168</v>
      </c>
      <c r="J35" s="61"/>
      <c r="K35" s="61"/>
      <c r="L35" s="61"/>
      <c r="M35" s="61"/>
      <c r="N35" s="61"/>
      <c r="O35" s="67"/>
    </row>
    <row r="36" spans="1:15" x14ac:dyDescent="0.25">
      <c r="A36" s="60"/>
      <c r="B36" s="61"/>
      <c r="C36" s="61"/>
      <c r="D36" s="61"/>
      <c r="E36" s="61"/>
      <c r="F36" s="61"/>
      <c r="G36" s="61"/>
      <c r="H36" s="61"/>
      <c r="I36" s="61" t="s">
        <v>169</v>
      </c>
      <c r="J36" s="61"/>
      <c r="K36" s="61"/>
      <c r="L36" s="61"/>
      <c r="M36" s="61"/>
      <c r="N36" s="61"/>
      <c r="O36" s="67"/>
    </row>
    <row r="37" spans="1:15" x14ac:dyDescent="0.25">
      <c r="A37" s="60"/>
      <c r="B37" s="61"/>
      <c r="C37" s="61"/>
      <c r="D37" s="61"/>
      <c r="E37" s="61"/>
      <c r="F37" s="61"/>
      <c r="G37" s="61"/>
      <c r="H37" s="61"/>
      <c r="I37" s="61" t="s">
        <v>170</v>
      </c>
      <c r="J37" s="61"/>
      <c r="K37" s="61"/>
      <c r="L37" s="61"/>
      <c r="M37" s="61"/>
      <c r="N37" s="61"/>
      <c r="O37" s="67"/>
    </row>
    <row r="38" spans="1:15" x14ac:dyDescent="0.25">
      <c r="A38" s="60"/>
      <c r="B38" s="61"/>
      <c r="C38" s="61"/>
      <c r="D38" s="61"/>
      <c r="E38" s="61"/>
      <c r="F38" s="61"/>
      <c r="G38" s="61"/>
      <c r="H38" s="61"/>
      <c r="I38" s="61" t="s">
        <v>171</v>
      </c>
      <c r="J38" s="61"/>
      <c r="K38" s="61"/>
      <c r="L38" s="61"/>
      <c r="M38" s="61"/>
      <c r="N38" s="61"/>
      <c r="O38" s="67"/>
    </row>
    <row r="39" spans="1:15" x14ac:dyDescent="0.25">
      <c r="A39" s="60"/>
      <c r="B39" s="61"/>
      <c r="C39" s="61"/>
      <c r="D39" s="61"/>
      <c r="E39" s="61"/>
      <c r="F39" s="61"/>
      <c r="G39" s="61"/>
      <c r="H39" s="61"/>
      <c r="I39" s="61" t="s">
        <v>172</v>
      </c>
      <c r="J39" s="61"/>
      <c r="K39" s="61"/>
      <c r="L39" s="61"/>
      <c r="M39" s="61"/>
      <c r="N39" s="61"/>
      <c r="O39" s="67"/>
    </row>
    <row r="40" spans="1:15" x14ac:dyDescent="0.25">
      <c r="A40" s="60"/>
      <c r="B40" s="61"/>
      <c r="C40" s="61"/>
      <c r="D40" s="61"/>
      <c r="E40" s="61"/>
      <c r="F40" s="61"/>
      <c r="G40" s="61"/>
      <c r="H40" s="61"/>
      <c r="I40" s="61" t="s">
        <v>173</v>
      </c>
      <c r="J40" s="61"/>
      <c r="K40" s="61"/>
      <c r="L40" s="61"/>
      <c r="M40" s="61"/>
      <c r="N40" s="61"/>
      <c r="O40" s="67"/>
    </row>
    <row r="41" spans="1:15" x14ac:dyDescent="0.25">
      <c r="A41" s="60"/>
      <c r="B41" s="61"/>
      <c r="C41" s="61"/>
      <c r="D41" s="61"/>
      <c r="E41" s="61"/>
      <c r="F41" s="61"/>
      <c r="G41" s="61"/>
      <c r="H41" s="61"/>
      <c r="I41" s="61" t="s">
        <v>174</v>
      </c>
      <c r="J41" s="61"/>
      <c r="K41" s="61"/>
      <c r="L41" s="61"/>
      <c r="M41" s="61"/>
      <c r="N41" s="61"/>
      <c r="O41" s="67"/>
    </row>
    <row r="42" spans="1:15" x14ac:dyDescent="0.25">
      <c r="A42" s="60"/>
      <c r="B42" s="61"/>
      <c r="C42" s="61"/>
      <c r="D42" s="61"/>
      <c r="E42" s="61"/>
      <c r="F42" s="61"/>
      <c r="G42" s="61"/>
      <c r="H42" s="61"/>
      <c r="I42" s="61" t="s">
        <v>175</v>
      </c>
      <c r="J42" s="61"/>
      <c r="K42" s="61"/>
      <c r="L42" s="61"/>
      <c r="M42" s="61"/>
      <c r="N42" s="61"/>
      <c r="O42" s="67"/>
    </row>
    <row r="43" spans="1:15" ht="15.75" thickBot="1" x14ac:dyDescent="0.3">
      <c r="A43" s="62"/>
      <c r="B43" s="63"/>
      <c r="C43" s="63"/>
      <c r="D43" s="63"/>
      <c r="E43" s="63"/>
      <c r="F43" s="63"/>
      <c r="G43" s="63"/>
      <c r="H43" s="63"/>
      <c r="I43" s="63" t="s">
        <v>176</v>
      </c>
      <c r="J43" s="63"/>
      <c r="K43" s="63"/>
      <c r="L43" s="63"/>
      <c r="M43" s="63"/>
      <c r="N43" s="63"/>
      <c r="O43" s="68"/>
    </row>
    <row r="44" spans="1:15" ht="15.75" thickTop="1" x14ac:dyDescent="0.25"/>
    <row r="45" spans="1:15" x14ac:dyDescent="0.25"/>
    <row r="46" spans="1:15" x14ac:dyDescent="0.25"/>
    <row r="47" spans="1:15" x14ac:dyDescent="0.25"/>
    <row r="48" spans="1:1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E5:E6">
    <cfRule type="containsBlanks" dxfId="14" priority="4">
      <formula>LEN(TRIM(E5))=0</formula>
    </cfRule>
  </conditionalFormatting>
  <conditionalFormatting sqref="A3:L4 A6:C7 A28:O43 D7:L7 D6 A5:D5 F5:L6 A8:L27 N21:O27 O19:O20">
    <cfRule type="containsBlanks" dxfId="13" priority="5">
      <formula>LEN(TRIM(A3))=0</formula>
    </cfRule>
  </conditionalFormatting>
  <conditionalFormatting sqref="M3:M27">
    <cfRule type="containsBlanks" dxfId="12" priority="3">
      <formula>LEN(TRIM(M3))=0</formula>
    </cfRule>
  </conditionalFormatting>
  <conditionalFormatting sqref="N3:N20">
    <cfRule type="containsBlanks" dxfId="11" priority="2">
      <formula>LEN(TRIM(N3))=0</formula>
    </cfRule>
  </conditionalFormatting>
  <conditionalFormatting sqref="O3:O18">
    <cfRule type="containsBlanks" dxfId="10" priority="1">
      <formula>LEN(TRIM(O3))=0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1" width="25.7109375" style="54" customWidth="1"/>
    <col min="12" max="26" width="0" style="54" hidden="1" customWidth="1"/>
    <col min="27" max="16384" width="9.140625" style="54" hidden="1"/>
  </cols>
  <sheetData>
    <row r="1" spans="1:11" ht="16.5" thickTop="1" x14ac:dyDescent="0.25">
      <c r="A1" s="50" t="s">
        <v>177</v>
      </c>
      <c r="B1" s="51"/>
      <c r="C1" s="51"/>
      <c r="D1" s="52"/>
      <c r="E1" s="53"/>
      <c r="F1" s="51"/>
      <c r="G1" s="51"/>
      <c r="H1" s="51"/>
      <c r="I1" s="51"/>
      <c r="J1" s="51"/>
      <c r="K1" s="64"/>
    </row>
    <row r="2" spans="1:11" ht="15.75" thickBot="1" x14ac:dyDescent="0.3">
      <c r="A2" s="55">
        <f>+COUNTA(Saggr1)</f>
        <v>4</v>
      </c>
      <c r="B2" s="56">
        <f>+COUNTA(Saggr2)</f>
        <v>3</v>
      </c>
      <c r="C2" s="57">
        <f>+COUNTA(Saggr3)</f>
        <v>2</v>
      </c>
      <c r="D2" s="57">
        <f>+COUNTA(Saggr4)</f>
        <v>3</v>
      </c>
      <c r="E2" s="57">
        <f>+COUNTA(Saggr5)</f>
        <v>3</v>
      </c>
      <c r="F2" s="57">
        <f>+COUNTA(Saggr6)</f>
        <v>4</v>
      </c>
      <c r="G2" s="57">
        <f>+COUNTA(Saggr7)</f>
        <v>1</v>
      </c>
      <c r="H2" s="57">
        <f>+COUNTA(Saggr8)</f>
        <v>6</v>
      </c>
      <c r="I2" s="57">
        <f>+COUNTA(Saggr9)</f>
        <v>2</v>
      </c>
      <c r="J2" s="57">
        <f>+COUNTA(Saggr10)</f>
        <v>2</v>
      </c>
      <c r="K2" s="65">
        <f>+COUNTA(Saggr11)</f>
        <v>1</v>
      </c>
    </row>
    <row r="3" spans="1:11" ht="16.5" thickTop="1" thickBot="1" x14ac:dyDescent="0.3">
      <c r="A3" s="58" t="s">
        <v>33</v>
      </c>
      <c r="B3" s="59" t="s">
        <v>34</v>
      </c>
      <c r="C3" s="59" t="s">
        <v>35</v>
      </c>
      <c r="D3" s="59" t="s">
        <v>36</v>
      </c>
      <c r="E3" s="59" t="s">
        <v>37</v>
      </c>
      <c r="F3" s="59" t="s">
        <v>38</v>
      </c>
      <c r="G3" s="59" t="s">
        <v>39</v>
      </c>
      <c r="H3" s="59" t="s">
        <v>40</v>
      </c>
      <c r="I3" s="59" t="s">
        <v>41</v>
      </c>
      <c r="J3" s="59" t="s">
        <v>42</v>
      </c>
      <c r="K3" s="66" t="s">
        <v>43</v>
      </c>
    </row>
    <row r="4" spans="1:11" x14ac:dyDescent="0.25">
      <c r="A4" s="60" t="s">
        <v>178</v>
      </c>
      <c r="B4" s="61" t="s">
        <v>179</v>
      </c>
      <c r="C4" s="61" t="s">
        <v>180</v>
      </c>
      <c r="D4" s="61" t="s">
        <v>181</v>
      </c>
      <c r="E4" s="61" t="s">
        <v>182</v>
      </c>
      <c r="F4" s="61" t="s">
        <v>183</v>
      </c>
      <c r="G4" s="61" t="s">
        <v>184</v>
      </c>
      <c r="H4" s="61" t="s">
        <v>185</v>
      </c>
      <c r="I4" s="61" t="s">
        <v>186</v>
      </c>
      <c r="J4" s="61" t="s">
        <v>187</v>
      </c>
      <c r="K4" s="67" t="s">
        <v>188</v>
      </c>
    </row>
    <row r="5" spans="1:11" x14ac:dyDescent="0.25">
      <c r="A5" s="60" t="s">
        <v>189</v>
      </c>
      <c r="B5" s="61" t="s">
        <v>190</v>
      </c>
      <c r="C5" s="61" t="s">
        <v>191</v>
      </c>
      <c r="D5" s="61" t="s">
        <v>192</v>
      </c>
      <c r="E5" s="61" t="s">
        <v>193</v>
      </c>
      <c r="F5" s="61" t="s">
        <v>194</v>
      </c>
      <c r="G5" s="61"/>
      <c r="H5" s="61" t="s">
        <v>195</v>
      </c>
      <c r="I5" s="61" t="s">
        <v>196</v>
      </c>
      <c r="J5" s="61" t="s">
        <v>197</v>
      </c>
      <c r="K5" s="67"/>
    </row>
    <row r="6" spans="1:11" x14ac:dyDescent="0.25">
      <c r="A6" s="60" t="s">
        <v>198</v>
      </c>
      <c r="B6" s="61" t="s">
        <v>199</v>
      </c>
      <c r="C6" s="61"/>
      <c r="D6" s="61" t="s">
        <v>200</v>
      </c>
      <c r="E6" s="61" t="s">
        <v>201</v>
      </c>
      <c r="F6" s="61" t="s">
        <v>202</v>
      </c>
      <c r="G6" s="61"/>
      <c r="H6" s="61" t="s">
        <v>203</v>
      </c>
      <c r="I6" s="61"/>
      <c r="J6" s="61"/>
      <c r="K6" s="67"/>
    </row>
    <row r="7" spans="1:11" x14ac:dyDescent="0.25">
      <c r="A7" s="60" t="s">
        <v>204</v>
      </c>
      <c r="B7" s="61"/>
      <c r="C7" s="61"/>
      <c r="D7" s="61"/>
      <c r="E7" s="61"/>
      <c r="F7" s="61" t="s">
        <v>205</v>
      </c>
      <c r="G7" s="61"/>
      <c r="H7" s="61" t="s">
        <v>206</v>
      </c>
      <c r="I7" s="61"/>
      <c r="J7" s="61"/>
      <c r="K7" s="67"/>
    </row>
    <row r="8" spans="1:11" x14ac:dyDescent="0.25">
      <c r="A8" s="60"/>
      <c r="B8" s="61"/>
      <c r="C8" s="61"/>
      <c r="D8" s="61"/>
      <c r="E8" s="61"/>
      <c r="F8" s="61"/>
      <c r="G8" s="61"/>
      <c r="H8" s="61" t="s">
        <v>207</v>
      </c>
      <c r="I8" s="61"/>
      <c r="J8" s="61"/>
      <c r="K8" s="67"/>
    </row>
    <row r="9" spans="1:11" ht="15.75" thickBot="1" x14ac:dyDescent="0.3">
      <c r="A9" s="62"/>
      <c r="B9" s="63"/>
      <c r="C9" s="63"/>
      <c r="D9" s="63"/>
      <c r="E9" s="63"/>
      <c r="F9" s="63"/>
      <c r="G9" s="63"/>
      <c r="H9" s="63" t="s">
        <v>208</v>
      </c>
      <c r="I9" s="63"/>
      <c r="J9" s="63"/>
      <c r="K9" s="68"/>
    </row>
    <row r="10" spans="1:11" ht="15.75" thickTop="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K4 A6:C7 A8:K9 D7:K7 D6 A5:D5 F5:K6">
    <cfRule type="containsBlanks" dxfId="9" priority="2">
      <formula>LEN(TRIM(A3))=0</formula>
    </cfRule>
  </conditionalFormatting>
  <conditionalFormatting sqref="E5:E6">
    <cfRule type="containsBlanks" dxfId="8" priority="1">
      <formula>LEN(TRIM(E5))=0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27"/>
  <sheetViews>
    <sheetView showGridLines="0" topLeftCell="Z1" workbookViewId="0">
      <selection activeCell="C2" sqref="C2"/>
    </sheetView>
  </sheetViews>
  <sheetFormatPr defaultColWidth="9.140625" defaultRowHeight="15" zeroHeight="1" x14ac:dyDescent="0.25"/>
  <cols>
    <col min="1" max="1" width="26.5703125" customWidth="1"/>
    <col min="2" max="2" width="14.7109375" customWidth="1"/>
    <col min="3" max="49" width="11.140625" customWidth="1"/>
  </cols>
  <sheetData>
    <row r="1" spans="1:49" s="39" customFormat="1" ht="33" customHeight="1" thickTop="1" thickBot="1" x14ac:dyDescent="0.3">
      <c r="A1" s="34" t="s">
        <v>30</v>
      </c>
      <c r="B1" s="35" t="s">
        <v>31</v>
      </c>
      <c r="C1" s="36">
        <v>1966</v>
      </c>
      <c r="D1" s="37">
        <v>1967</v>
      </c>
      <c r="E1" s="37">
        <v>1968</v>
      </c>
      <c r="F1" s="37">
        <v>1969</v>
      </c>
      <c r="G1" s="37">
        <v>1970</v>
      </c>
      <c r="H1" s="37">
        <v>1971</v>
      </c>
      <c r="I1" s="37">
        <v>1972</v>
      </c>
      <c r="J1" s="37">
        <v>1973</v>
      </c>
      <c r="K1" s="37">
        <v>1974</v>
      </c>
      <c r="L1" s="37">
        <v>1975</v>
      </c>
      <c r="M1" s="37">
        <v>1976</v>
      </c>
      <c r="N1" s="37">
        <v>1977</v>
      </c>
      <c r="O1" s="37">
        <v>1978</v>
      </c>
      <c r="P1" s="37">
        <v>1979</v>
      </c>
      <c r="Q1" s="37">
        <v>1980</v>
      </c>
      <c r="R1" s="37">
        <v>1981</v>
      </c>
      <c r="S1" s="37">
        <v>1982</v>
      </c>
      <c r="T1" s="37">
        <v>1983</v>
      </c>
      <c r="U1" s="37">
        <v>1984</v>
      </c>
      <c r="V1" s="37">
        <v>1985</v>
      </c>
      <c r="W1" s="37">
        <v>1986</v>
      </c>
      <c r="X1" s="37">
        <v>1987</v>
      </c>
      <c r="Y1" s="37">
        <v>1988</v>
      </c>
      <c r="Z1" s="37">
        <v>1989</v>
      </c>
      <c r="AA1" s="37">
        <v>1990</v>
      </c>
      <c r="AB1" s="37">
        <v>1991</v>
      </c>
      <c r="AC1" s="37">
        <v>1992</v>
      </c>
      <c r="AD1" s="37">
        <v>1993</v>
      </c>
      <c r="AE1" s="37">
        <v>1994</v>
      </c>
      <c r="AF1" s="37">
        <v>1995</v>
      </c>
      <c r="AG1" s="37">
        <v>1996</v>
      </c>
      <c r="AH1" s="37">
        <v>1997</v>
      </c>
      <c r="AI1" s="37">
        <v>1998</v>
      </c>
      <c r="AJ1" s="37">
        <v>1999</v>
      </c>
      <c r="AK1" s="37">
        <v>2000</v>
      </c>
      <c r="AL1" s="37">
        <v>2001</v>
      </c>
      <c r="AM1" s="37">
        <v>2002</v>
      </c>
      <c r="AN1" s="37">
        <v>2003</v>
      </c>
      <c r="AO1" s="37">
        <v>2004</v>
      </c>
      <c r="AP1" s="37">
        <v>2005</v>
      </c>
      <c r="AQ1" s="37">
        <v>2006</v>
      </c>
      <c r="AR1" s="37">
        <v>2007</v>
      </c>
      <c r="AS1" s="37">
        <v>2008</v>
      </c>
      <c r="AT1" s="37">
        <v>2009</v>
      </c>
      <c r="AU1" s="37">
        <v>2010</v>
      </c>
      <c r="AV1" s="37">
        <v>2011</v>
      </c>
      <c r="AW1" s="38">
        <v>2012</v>
      </c>
    </row>
    <row r="2" spans="1:49" x14ac:dyDescent="0.25">
      <c r="A2" s="40" t="s">
        <v>32</v>
      </c>
      <c r="B2" s="41" t="s">
        <v>33</v>
      </c>
      <c r="C2" s="42">
        <v>631940</v>
      </c>
      <c r="D2" s="43">
        <v>675423</v>
      </c>
      <c r="E2" s="43">
        <v>705476</v>
      </c>
      <c r="F2" s="43">
        <v>684907</v>
      </c>
      <c r="G2" s="43">
        <v>625246</v>
      </c>
      <c r="H2" s="43">
        <v>406084</v>
      </c>
      <c r="I2" s="43">
        <v>431867</v>
      </c>
      <c r="J2" s="43">
        <v>671651</v>
      </c>
      <c r="K2" s="43">
        <v>640735</v>
      </c>
      <c r="L2" s="43">
        <v>529549</v>
      </c>
      <c r="M2" s="43">
        <v>596958</v>
      </c>
      <c r="N2" s="43">
        <v>734043</v>
      </c>
      <c r="O2" s="43">
        <v>782385</v>
      </c>
      <c r="P2" s="43">
        <v>749331</v>
      </c>
      <c r="Q2" s="43">
        <v>716774</v>
      </c>
      <c r="R2" s="43">
        <v>1410447</v>
      </c>
      <c r="S2" s="43">
        <v>1778402</v>
      </c>
      <c r="T2" s="43">
        <v>3376738</v>
      </c>
      <c r="U2" s="43">
        <v>5466008</v>
      </c>
      <c r="V2" s="43">
        <v>7313606</v>
      </c>
      <c r="W2" s="43">
        <v>7388940</v>
      </c>
      <c r="X2" s="43">
        <v>6753206</v>
      </c>
      <c r="Y2" s="43">
        <v>6166617</v>
      </c>
      <c r="Z2" s="43">
        <v>5009286</v>
      </c>
      <c r="AA2" s="43">
        <v>5016865</v>
      </c>
      <c r="AB2" s="43">
        <v>5706620</v>
      </c>
      <c r="AC2" s="43">
        <v>4490572</v>
      </c>
      <c r="AD2" s="43">
        <v>4429391</v>
      </c>
      <c r="AE2" s="43">
        <v>4201114</v>
      </c>
      <c r="AF2" s="43">
        <v>3409419</v>
      </c>
      <c r="AG2" s="43">
        <v>2874868</v>
      </c>
      <c r="AH2" s="43">
        <v>2960793</v>
      </c>
      <c r="AI2" s="43">
        <v>2427750</v>
      </c>
      <c r="AJ2" s="43">
        <v>1650031</v>
      </c>
      <c r="AK2" s="43">
        <v>1786366</v>
      </c>
      <c r="AL2" s="43">
        <v>1771149</v>
      </c>
      <c r="AM2" s="43">
        <v>1342668</v>
      </c>
      <c r="AN2" s="43">
        <v>1307359</v>
      </c>
      <c r="AO2" s="43">
        <v>1535456</v>
      </c>
      <c r="AP2" s="43">
        <v>1805671</v>
      </c>
      <c r="AQ2" s="43">
        <v>2021762</v>
      </c>
      <c r="AR2" s="43">
        <v>2042883</v>
      </c>
      <c r="AS2" s="43">
        <v>1918555</v>
      </c>
      <c r="AT2" s="43">
        <v>1319785</v>
      </c>
      <c r="AU2" s="43">
        <v>1446253</v>
      </c>
      <c r="AV2" s="43">
        <v>1322627</v>
      </c>
      <c r="AW2" s="44">
        <v>1270055</v>
      </c>
    </row>
    <row r="3" spans="1:49" x14ac:dyDescent="0.25">
      <c r="A3" s="40" t="s">
        <v>32</v>
      </c>
      <c r="B3" s="41" t="s">
        <v>34</v>
      </c>
      <c r="C3" s="42">
        <v>7288088</v>
      </c>
      <c r="D3" s="43">
        <v>7087563</v>
      </c>
      <c r="E3" s="43">
        <v>8374847</v>
      </c>
      <c r="F3" s="43">
        <v>10841224</v>
      </c>
      <c r="G3" s="43">
        <v>13489028</v>
      </c>
      <c r="H3" s="43">
        <v>12939817</v>
      </c>
      <c r="I3" s="43">
        <v>13742700</v>
      </c>
      <c r="J3" s="43">
        <v>11396364</v>
      </c>
      <c r="K3" s="43">
        <v>11225832</v>
      </c>
      <c r="L3" s="43">
        <v>9694607</v>
      </c>
      <c r="M3" s="43">
        <v>9831588</v>
      </c>
      <c r="N3" s="43">
        <v>10504515</v>
      </c>
      <c r="O3" s="43">
        <v>11460083</v>
      </c>
      <c r="P3" s="43">
        <v>13651603</v>
      </c>
      <c r="Q3" s="43">
        <v>12422558</v>
      </c>
      <c r="R3" s="43">
        <v>11801180</v>
      </c>
      <c r="S3" s="43">
        <v>6572530</v>
      </c>
      <c r="T3" s="43">
        <v>6086898</v>
      </c>
      <c r="U3" s="43">
        <v>4573880</v>
      </c>
      <c r="V3" s="43">
        <v>2978081</v>
      </c>
      <c r="W3" s="43">
        <v>3316734</v>
      </c>
      <c r="X3" s="43">
        <v>2948989</v>
      </c>
      <c r="Y3" s="43">
        <v>2406479</v>
      </c>
      <c r="Z3" s="43">
        <v>2461737</v>
      </c>
      <c r="AA3" s="43">
        <v>1901610</v>
      </c>
      <c r="AB3" s="43">
        <v>1768623</v>
      </c>
      <c r="AC3" s="43">
        <v>2283995</v>
      </c>
      <c r="AD3" s="43">
        <v>2211935</v>
      </c>
      <c r="AE3" s="43">
        <v>2496653</v>
      </c>
      <c r="AF3" s="43">
        <v>3374623</v>
      </c>
      <c r="AG3" s="43">
        <v>3933248</v>
      </c>
      <c r="AH3" s="43">
        <v>3461045</v>
      </c>
      <c r="AI3" s="43">
        <v>3289973</v>
      </c>
      <c r="AJ3" s="43">
        <v>2898490</v>
      </c>
      <c r="AK3" s="43">
        <v>2203348</v>
      </c>
      <c r="AL3" s="43">
        <v>1979785</v>
      </c>
      <c r="AM3" s="43">
        <v>1718931</v>
      </c>
      <c r="AN3" s="43">
        <v>1252104</v>
      </c>
      <c r="AO3" s="43">
        <v>1008551</v>
      </c>
      <c r="AP3" s="43">
        <v>1116819</v>
      </c>
      <c r="AQ3" s="43">
        <v>1360145</v>
      </c>
      <c r="AR3" s="43">
        <v>918858</v>
      </c>
      <c r="AS3" s="43">
        <v>833829</v>
      </c>
      <c r="AT3" s="43">
        <v>730216</v>
      </c>
      <c r="AU3" s="43">
        <v>747142</v>
      </c>
      <c r="AV3" s="43">
        <v>544695</v>
      </c>
      <c r="AW3" s="44">
        <v>433737</v>
      </c>
    </row>
    <row r="4" spans="1:49" x14ac:dyDescent="0.25">
      <c r="A4" s="40" t="s">
        <v>32</v>
      </c>
      <c r="B4" s="41" t="s">
        <v>35</v>
      </c>
      <c r="C4" s="42">
        <v>14186115</v>
      </c>
      <c r="D4" s="43">
        <v>17019319</v>
      </c>
      <c r="E4" s="43">
        <v>17232665</v>
      </c>
      <c r="F4" s="43">
        <v>19289462</v>
      </c>
      <c r="G4" s="43">
        <v>14756745</v>
      </c>
      <c r="H4" s="43">
        <v>17892069</v>
      </c>
      <c r="I4" s="43">
        <v>20352854</v>
      </c>
      <c r="J4" s="43">
        <v>25870355</v>
      </c>
      <c r="K4" s="43">
        <v>16978832</v>
      </c>
      <c r="L4" s="43">
        <v>20420151</v>
      </c>
      <c r="M4" s="43">
        <v>20540846</v>
      </c>
      <c r="N4" s="43">
        <v>20367277</v>
      </c>
      <c r="O4" s="43">
        <v>19499292</v>
      </c>
      <c r="P4" s="43">
        <v>19835781</v>
      </c>
      <c r="Q4" s="43">
        <v>19251601</v>
      </c>
      <c r="R4" s="43">
        <v>19002586</v>
      </c>
      <c r="S4" s="43">
        <v>19243240</v>
      </c>
      <c r="T4" s="43">
        <v>19481827</v>
      </c>
      <c r="U4" s="43">
        <v>21083506</v>
      </c>
      <c r="V4" s="43">
        <v>22113619</v>
      </c>
      <c r="W4" s="43">
        <v>23447792</v>
      </c>
      <c r="X4" s="43">
        <v>21620651</v>
      </c>
      <c r="Y4" s="43">
        <v>22770880</v>
      </c>
      <c r="Z4" s="43">
        <v>24566911</v>
      </c>
      <c r="AA4" s="43">
        <v>25234292</v>
      </c>
      <c r="AB4" s="43">
        <v>26527113</v>
      </c>
      <c r="AC4" s="43">
        <v>27133079</v>
      </c>
      <c r="AD4" s="43">
        <v>25177864</v>
      </c>
      <c r="AE4" s="43">
        <v>24939956</v>
      </c>
      <c r="AF4" s="43">
        <v>24611683</v>
      </c>
      <c r="AG4" s="43">
        <v>25943387</v>
      </c>
      <c r="AH4" s="43">
        <v>26497520</v>
      </c>
      <c r="AI4" s="43">
        <v>26513682</v>
      </c>
      <c r="AJ4" s="43">
        <v>27678522</v>
      </c>
      <c r="AK4" s="43">
        <v>28226019</v>
      </c>
      <c r="AL4" s="43">
        <v>27849068</v>
      </c>
      <c r="AM4" s="43">
        <v>27336487</v>
      </c>
      <c r="AN4" s="43">
        <v>26431467</v>
      </c>
      <c r="AO4" s="43">
        <v>25042557</v>
      </c>
      <c r="AP4" s="43">
        <v>25097272</v>
      </c>
      <c r="AQ4" s="43">
        <v>25085958</v>
      </c>
      <c r="AR4" s="43">
        <v>24082977</v>
      </c>
      <c r="AS4" s="43">
        <v>24210389</v>
      </c>
      <c r="AT4" s="43">
        <v>24675628</v>
      </c>
      <c r="AU4" s="43">
        <v>24942645</v>
      </c>
      <c r="AV4" s="43">
        <v>24812803</v>
      </c>
      <c r="AW4" s="44">
        <v>22273694</v>
      </c>
    </row>
    <row r="5" spans="1:49" x14ac:dyDescent="0.25">
      <c r="A5" s="40" t="s">
        <v>32</v>
      </c>
      <c r="B5" s="41" t="s">
        <v>36</v>
      </c>
      <c r="C5" s="42">
        <v>6375819</v>
      </c>
      <c r="D5" s="43">
        <v>5917829</v>
      </c>
      <c r="E5" s="43">
        <v>5317838</v>
      </c>
      <c r="F5" s="43">
        <v>4713674</v>
      </c>
      <c r="G5" s="43">
        <v>4460181</v>
      </c>
      <c r="H5" s="43">
        <v>4098670</v>
      </c>
      <c r="I5" s="43">
        <v>3785956</v>
      </c>
      <c r="J5" s="43">
        <v>3584085</v>
      </c>
      <c r="K5" s="43">
        <v>2726013</v>
      </c>
      <c r="L5" s="43">
        <v>2928361</v>
      </c>
      <c r="M5" s="43">
        <v>2598195</v>
      </c>
      <c r="N5" s="43">
        <v>2543098</v>
      </c>
      <c r="O5" s="43">
        <v>2578817</v>
      </c>
      <c r="P5" s="43">
        <v>2466355</v>
      </c>
      <c r="Q5" s="43">
        <v>2245202</v>
      </c>
      <c r="R5" s="43">
        <v>2115978</v>
      </c>
      <c r="S5" s="43">
        <v>2118065</v>
      </c>
      <c r="T5" s="43">
        <v>1817397</v>
      </c>
      <c r="U5" s="43">
        <v>1749481</v>
      </c>
      <c r="V5" s="43">
        <v>1688803</v>
      </c>
      <c r="W5" s="43">
        <v>1443308</v>
      </c>
      <c r="X5" s="43">
        <v>1450889</v>
      </c>
      <c r="Y5" s="43">
        <v>1472754</v>
      </c>
      <c r="Z5" s="43">
        <v>1453572</v>
      </c>
      <c r="AA5" s="43">
        <v>1345387</v>
      </c>
      <c r="AB5" s="43">
        <v>1212571</v>
      </c>
      <c r="AC5" s="43">
        <v>1066745</v>
      </c>
      <c r="AD5" s="43">
        <v>1091814</v>
      </c>
      <c r="AE5" s="43">
        <v>959825</v>
      </c>
      <c r="AF5" s="43">
        <v>901410</v>
      </c>
      <c r="AG5" s="43">
        <v>882827</v>
      </c>
      <c r="AH5" s="43">
        <v>702517</v>
      </c>
      <c r="AI5" s="43">
        <v>905126</v>
      </c>
      <c r="AJ5" s="43">
        <v>731065</v>
      </c>
      <c r="AK5" s="43">
        <v>723942</v>
      </c>
      <c r="AL5" s="43">
        <v>639866</v>
      </c>
      <c r="AM5" s="43">
        <v>599186</v>
      </c>
      <c r="AN5" s="43">
        <v>673162</v>
      </c>
      <c r="AO5" s="43">
        <v>685328</v>
      </c>
      <c r="AP5" s="43">
        <v>672756</v>
      </c>
      <c r="AQ5" s="43">
        <v>618865</v>
      </c>
      <c r="AR5" s="43">
        <v>644433</v>
      </c>
      <c r="AS5" s="43">
        <v>365680</v>
      </c>
      <c r="AT5" s="43">
        <v>521685</v>
      </c>
      <c r="AU5" s="43">
        <v>479119</v>
      </c>
      <c r="AV5" s="43">
        <v>349739</v>
      </c>
      <c r="AW5" s="44">
        <v>526258</v>
      </c>
    </row>
    <row r="6" spans="1:49" x14ac:dyDescent="0.25">
      <c r="A6" s="40" t="s">
        <v>32</v>
      </c>
      <c r="B6" s="41" t="s">
        <v>37</v>
      </c>
      <c r="C6" s="42">
        <v>156659</v>
      </c>
      <c r="D6" s="43">
        <v>177134</v>
      </c>
      <c r="E6" s="43">
        <v>195558</v>
      </c>
      <c r="F6" s="43">
        <v>222495</v>
      </c>
      <c r="G6" s="43">
        <v>233178</v>
      </c>
      <c r="H6" s="43">
        <v>248387</v>
      </c>
      <c r="I6" s="43">
        <v>276903</v>
      </c>
      <c r="J6" s="43">
        <v>251306</v>
      </c>
      <c r="K6" s="43">
        <v>222456</v>
      </c>
      <c r="L6" s="43">
        <v>202121</v>
      </c>
      <c r="M6" s="43">
        <v>222542</v>
      </c>
      <c r="N6" s="43">
        <v>353085</v>
      </c>
      <c r="O6" s="43">
        <v>1123230</v>
      </c>
      <c r="P6" s="43">
        <v>979029</v>
      </c>
      <c r="Q6" s="43">
        <v>957028</v>
      </c>
      <c r="R6" s="43">
        <v>924114</v>
      </c>
      <c r="S6" s="43">
        <v>758341</v>
      </c>
      <c r="T6" s="43">
        <v>680383</v>
      </c>
      <c r="U6" s="43">
        <v>181296</v>
      </c>
      <c r="V6" s="43">
        <v>153940</v>
      </c>
      <c r="W6" s="43">
        <v>195462</v>
      </c>
      <c r="X6" s="43">
        <v>545673</v>
      </c>
      <c r="Y6" s="43">
        <v>501612</v>
      </c>
      <c r="Z6" s="43">
        <v>747895</v>
      </c>
      <c r="AA6" s="43">
        <v>756050</v>
      </c>
      <c r="AB6" s="43">
        <v>707886</v>
      </c>
      <c r="AC6" s="43">
        <v>616436</v>
      </c>
      <c r="AD6" s="43">
        <v>460961</v>
      </c>
      <c r="AE6" s="43">
        <v>465072</v>
      </c>
      <c r="AF6" s="43">
        <v>499627</v>
      </c>
      <c r="AG6" s="43">
        <v>299870</v>
      </c>
      <c r="AH6" s="43">
        <v>237969</v>
      </c>
      <c r="AI6" s="43">
        <v>291937</v>
      </c>
      <c r="AJ6" s="43">
        <v>251380</v>
      </c>
      <c r="AK6" s="43">
        <v>279045</v>
      </c>
      <c r="AL6" s="43">
        <v>248476</v>
      </c>
      <c r="AM6" s="43">
        <v>213665</v>
      </c>
      <c r="AN6" s="43">
        <v>227111</v>
      </c>
      <c r="AO6" s="43">
        <v>207467</v>
      </c>
      <c r="AP6" s="43">
        <v>186204</v>
      </c>
      <c r="AQ6" s="43">
        <v>182578</v>
      </c>
      <c r="AR6" s="43">
        <v>162453</v>
      </c>
      <c r="AS6" s="43">
        <v>150815</v>
      </c>
      <c r="AT6" s="43">
        <v>160129</v>
      </c>
      <c r="AU6" s="43">
        <v>173294</v>
      </c>
      <c r="AV6" s="43">
        <v>185437</v>
      </c>
      <c r="AW6" s="44">
        <v>209520</v>
      </c>
    </row>
    <row r="7" spans="1:49" x14ac:dyDescent="0.25">
      <c r="A7" s="40" t="s">
        <v>32</v>
      </c>
      <c r="B7" s="41" t="s">
        <v>38</v>
      </c>
      <c r="C7" s="42">
        <v>5</v>
      </c>
      <c r="D7" s="43">
        <v>5</v>
      </c>
      <c r="E7" s="43">
        <v>4</v>
      </c>
      <c r="F7" s="43">
        <v>4</v>
      </c>
      <c r="G7" s="43">
        <v>5</v>
      </c>
      <c r="H7" s="43">
        <v>261</v>
      </c>
      <c r="I7" s="43">
        <v>549</v>
      </c>
      <c r="J7" s="43">
        <v>957</v>
      </c>
      <c r="K7" s="43">
        <v>217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107</v>
      </c>
      <c r="S7" s="43">
        <v>107</v>
      </c>
      <c r="T7" s="43">
        <v>88</v>
      </c>
      <c r="U7" s="43">
        <v>18981</v>
      </c>
      <c r="V7" s="43">
        <v>266476</v>
      </c>
      <c r="W7" s="43">
        <v>1003705</v>
      </c>
      <c r="X7" s="43">
        <v>1420175</v>
      </c>
      <c r="Y7" s="43">
        <v>1632679</v>
      </c>
      <c r="Z7" s="43">
        <v>2117668</v>
      </c>
      <c r="AA7" s="43">
        <v>2436248</v>
      </c>
      <c r="AB7" s="43">
        <v>2989265</v>
      </c>
      <c r="AC7" s="43">
        <v>2718518</v>
      </c>
      <c r="AD7" s="43">
        <v>2851855</v>
      </c>
      <c r="AE7" s="43">
        <v>2842705</v>
      </c>
      <c r="AF7" s="43">
        <v>2901840</v>
      </c>
      <c r="AG7" s="43">
        <v>2966079</v>
      </c>
      <c r="AH7" s="43">
        <v>2943294</v>
      </c>
      <c r="AI7" s="43">
        <v>2759187</v>
      </c>
      <c r="AJ7" s="43">
        <v>3602014</v>
      </c>
      <c r="AK7" s="43">
        <v>3870398</v>
      </c>
      <c r="AL7" s="43">
        <v>4627299</v>
      </c>
      <c r="AM7" s="43">
        <v>4300323</v>
      </c>
      <c r="AN7" s="43">
        <v>4003711</v>
      </c>
      <c r="AO7" s="43">
        <v>3909483</v>
      </c>
      <c r="AP7" s="43">
        <v>3848326</v>
      </c>
      <c r="AQ7" s="43">
        <v>3641724</v>
      </c>
      <c r="AR7" s="43">
        <v>3125854</v>
      </c>
      <c r="AS7" s="43">
        <v>2246200</v>
      </c>
      <c r="AT7" s="43">
        <v>2235012</v>
      </c>
      <c r="AU7" s="43">
        <v>2355124</v>
      </c>
      <c r="AV7" s="43">
        <v>2335621</v>
      </c>
      <c r="AW7" s="44">
        <v>2190250</v>
      </c>
    </row>
    <row r="8" spans="1:49" x14ac:dyDescent="0.25">
      <c r="A8" s="40" t="s">
        <v>32</v>
      </c>
      <c r="B8" s="41" t="s">
        <v>39</v>
      </c>
      <c r="C8" s="42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2750</v>
      </c>
      <c r="AF8" s="43">
        <v>4455</v>
      </c>
      <c r="AG8" s="43">
        <v>132108</v>
      </c>
      <c r="AH8" s="43">
        <v>26121</v>
      </c>
      <c r="AI8" s="43">
        <v>34614</v>
      </c>
      <c r="AJ8" s="43">
        <v>30392</v>
      </c>
      <c r="AK8" s="43">
        <v>76487</v>
      </c>
      <c r="AL8" s="43">
        <v>80321</v>
      </c>
      <c r="AM8" s="43">
        <v>96277</v>
      </c>
      <c r="AN8" s="43">
        <v>134632</v>
      </c>
      <c r="AO8" s="43">
        <v>169187</v>
      </c>
      <c r="AP8" s="43">
        <v>84327</v>
      </c>
      <c r="AQ8" s="43">
        <v>328713</v>
      </c>
      <c r="AR8" s="43">
        <v>276111</v>
      </c>
      <c r="AS8" s="43">
        <v>381611</v>
      </c>
      <c r="AT8" s="43">
        <v>175511</v>
      </c>
      <c r="AU8" s="43">
        <v>189064</v>
      </c>
      <c r="AV8" s="43">
        <v>169250</v>
      </c>
      <c r="AW8" s="44">
        <v>118813</v>
      </c>
    </row>
    <row r="9" spans="1:49" x14ac:dyDescent="0.25">
      <c r="A9" s="40" t="s">
        <v>32</v>
      </c>
      <c r="B9" s="41" t="s">
        <v>40</v>
      </c>
      <c r="C9" s="42">
        <v>353168</v>
      </c>
      <c r="D9" s="43">
        <v>320146</v>
      </c>
      <c r="E9" s="43">
        <v>323404</v>
      </c>
      <c r="F9" s="43">
        <v>314416</v>
      </c>
      <c r="G9" s="43">
        <v>302454</v>
      </c>
      <c r="H9" s="43">
        <v>286493</v>
      </c>
      <c r="I9" s="43">
        <v>274372</v>
      </c>
      <c r="J9" s="43">
        <v>261115</v>
      </c>
      <c r="K9" s="43">
        <v>264155</v>
      </c>
      <c r="L9" s="43">
        <v>291893</v>
      </c>
      <c r="M9" s="43">
        <v>292222</v>
      </c>
      <c r="N9" s="43">
        <v>438134</v>
      </c>
      <c r="O9" s="43">
        <v>583391</v>
      </c>
      <c r="P9" s="43">
        <v>873019</v>
      </c>
      <c r="Q9" s="43">
        <v>1820066</v>
      </c>
      <c r="R9" s="43">
        <v>2542737</v>
      </c>
      <c r="S9" s="43">
        <v>2846364</v>
      </c>
      <c r="T9" s="43">
        <v>3107060</v>
      </c>
      <c r="U9" s="43">
        <v>3566799</v>
      </c>
      <c r="V9" s="43">
        <v>3455617</v>
      </c>
      <c r="W9" s="43">
        <v>3472563</v>
      </c>
      <c r="X9" s="43">
        <v>3474946</v>
      </c>
      <c r="Y9" s="43">
        <v>3500750</v>
      </c>
      <c r="Z9" s="43">
        <v>3497846</v>
      </c>
      <c r="AA9" s="43">
        <v>3478410</v>
      </c>
      <c r="AB9" s="43">
        <v>3478410</v>
      </c>
      <c r="AC9" s="43">
        <v>3478410</v>
      </c>
      <c r="AD9" s="43">
        <v>3235163</v>
      </c>
      <c r="AE9" s="43">
        <v>3011085</v>
      </c>
      <c r="AF9" s="43">
        <v>2791226</v>
      </c>
      <c r="AG9" s="43">
        <v>2509389</v>
      </c>
      <c r="AH9" s="43">
        <v>2691608</v>
      </c>
      <c r="AI9" s="43">
        <v>2745548</v>
      </c>
      <c r="AJ9" s="43">
        <v>2551997</v>
      </c>
      <c r="AK9" s="43">
        <v>2292965</v>
      </c>
      <c r="AL9" s="43">
        <v>2155730</v>
      </c>
      <c r="AM9" s="43">
        <v>2156602</v>
      </c>
      <c r="AN9" s="43">
        <v>2122358</v>
      </c>
      <c r="AO9" s="43">
        <v>2109952</v>
      </c>
      <c r="AP9" s="43">
        <v>2138723</v>
      </c>
      <c r="AQ9" s="43">
        <v>2173446</v>
      </c>
      <c r="AR9" s="43">
        <v>2257269</v>
      </c>
      <c r="AS9" s="43">
        <v>3001398</v>
      </c>
      <c r="AT9" s="43">
        <v>2911243</v>
      </c>
      <c r="AU9" s="43">
        <v>2986372</v>
      </c>
      <c r="AV9" s="43">
        <v>3242158</v>
      </c>
      <c r="AW9" s="44">
        <v>3199698</v>
      </c>
    </row>
    <row r="10" spans="1:49" x14ac:dyDescent="0.25">
      <c r="A10" s="40" t="s">
        <v>32</v>
      </c>
      <c r="B10" s="41" t="s">
        <v>41</v>
      </c>
      <c r="C10" s="42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61196</v>
      </c>
      <c r="AO10" s="43">
        <v>79536</v>
      </c>
      <c r="AP10" s="43">
        <v>74438</v>
      </c>
      <c r="AQ10" s="43">
        <v>97058</v>
      </c>
      <c r="AR10" s="43">
        <v>136007</v>
      </c>
      <c r="AS10" s="43">
        <v>148703</v>
      </c>
      <c r="AT10" s="43">
        <v>141273</v>
      </c>
      <c r="AU10" s="43">
        <v>173251</v>
      </c>
      <c r="AV10" s="43">
        <v>141278</v>
      </c>
      <c r="AW10" s="44">
        <v>0</v>
      </c>
    </row>
    <row r="11" spans="1:49" x14ac:dyDescent="0.25">
      <c r="A11" s="40" t="s">
        <v>32</v>
      </c>
      <c r="B11" s="41" t="s">
        <v>42</v>
      </c>
      <c r="C11" s="42">
        <v>2554213</v>
      </c>
      <c r="D11" s="43">
        <v>2779208</v>
      </c>
      <c r="E11" s="43">
        <v>3058781</v>
      </c>
      <c r="F11" s="43">
        <v>3405723</v>
      </c>
      <c r="G11" s="43">
        <v>3811357</v>
      </c>
      <c r="H11" s="43">
        <v>4134239</v>
      </c>
      <c r="I11" s="43">
        <v>4400596</v>
      </c>
      <c r="J11" s="43">
        <v>4730806</v>
      </c>
      <c r="K11" s="43">
        <v>4695567</v>
      </c>
      <c r="L11" s="43">
        <v>4819401</v>
      </c>
      <c r="M11" s="43">
        <v>5182714</v>
      </c>
      <c r="N11" s="43">
        <v>5690316</v>
      </c>
      <c r="O11" s="43">
        <v>5916362</v>
      </c>
      <c r="P11" s="43">
        <v>6043393</v>
      </c>
      <c r="Q11" s="43">
        <v>5894544</v>
      </c>
      <c r="R11" s="43">
        <v>5728987</v>
      </c>
      <c r="S11" s="43">
        <v>5839995</v>
      </c>
      <c r="T11" s="43">
        <v>6007226</v>
      </c>
      <c r="U11" s="43">
        <v>6076314</v>
      </c>
      <c r="V11" s="43">
        <v>6232284</v>
      </c>
      <c r="W11" s="43">
        <v>6188425</v>
      </c>
      <c r="X11" s="43">
        <v>6228996</v>
      </c>
      <c r="Y11" s="43">
        <v>6289176</v>
      </c>
      <c r="Z11" s="43">
        <v>6354694</v>
      </c>
      <c r="AA11" s="43">
        <v>6677911</v>
      </c>
      <c r="AB11" s="43">
        <v>6776925</v>
      </c>
      <c r="AC11" s="43">
        <v>7280301</v>
      </c>
      <c r="AD11" s="43">
        <v>7544546</v>
      </c>
      <c r="AE11" s="43">
        <v>7383992</v>
      </c>
      <c r="AF11" s="43">
        <v>7101497</v>
      </c>
      <c r="AG11" s="43">
        <v>7465615</v>
      </c>
      <c r="AH11" s="43">
        <v>7608813</v>
      </c>
      <c r="AI11" s="43">
        <v>7384672</v>
      </c>
      <c r="AJ11" s="43">
        <v>7548140</v>
      </c>
      <c r="AK11" s="43">
        <v>7621940</v>
      </c>
      <c r="AL11" s="43">
        <v>7418065</v>
      </c>
      <c r="AM11" s="43">
        <v>7300946</v>
      </c>
      <c r="AN11" s="43">
        <v>7461710</v>
      </c>
      <c r="AO11" s="43">
        <v>7446624</v>
      </c>
      <c r="AP11" s="43">
        <v>7431490</v>
      </c>
      <c r="AQ11" s="43">
        <v>7648031</v>
      </c>
      <c r="AR11" s="43">
        <v>7656486</v>
      </c>
      <c r="AS11" s="43">
        <v>7836750</v>
      </c>
      <c r="AT11" s="43">
        <v>7659382</v>
      </c>
      <c r="AU11" s="43">
        <v>7815225</v>
      </c>
      <c r="AV11" s="43">
        <v>7744569</v>
      </c>
      <c r="AW11" s="44">
        <v>7481528</v>
      </c>
    </row>
    <row r="12" spans="1:49" x14ac:dyDescent="0.25">
      <c r="A12" s="40" t="s">
        <v>32</v>
      </c>
      <c r="B12" s="41" t="s">
        <v>43</v>
      </c>
      <c r="C12" s="42">
        <v>2616</v>
      </c>
      <c r="D12" s="43">
        <v>2846</v>
      </c>
      <c r="E12" s="43">
        <v>3516</v>
      </c>
      <c r="F12" s="43">
        <v>4820</v>
      </c>
      <c r="G12" s="43">
        <v>5161</v>
      </c>
      <c r="H12" s="43">
        <v>5625</v>
      </c>
      <c r="I12" s="43">
        <v>6157</v>
      </c>
      <c r="J12" s="43">
        <v>6475</v>
      </c>
      <c r="K12" s="43">
        <v>6703</v>
      </c>
      <c r="L12" s="43">
        <v>7295</v>
      </c>
      <c r="M12" s="43">
        <v>8035</v>
      </c>
      <c r="N12" s="43">
        <v>5316</v>
      </c>
      <c r="O12" s="43">
        <v>4952</v>
      </c>
      <c r="P12" s="43">
        <v>5048</v>
      </c>
      <c r="Q12" s="43">
        <v>2684</v>
      </c>
      <c r="R12" s="43">
        <v>3991</v>
      </c>
      <c r="S12" s="43">
        <v>3964</v>
      </c>
      <c r="T12" s="43">
        <v>308608</v>
      </c>
      <c r="U12" s="43">
        <v>780944</v>
      </c>
      <c r="V12" s="43">
        <v>1051532</v>
      </c>
      <c r="W12" s="43">
        <v>1796668</v>
      </c>
      <c r="X12" s="43">
        <v>1889952</v>
      </c>
      <c r="Y12" s="43">
        <v>1872915</v>
      </c>
      <c r="Z12" s="43">
        <v>1873987</v>
      </c>
      <c r="AA12" s="43">
        <v>1873971</v>
      </c>
      <c r="AB12" s="43">
        <v>1876416</v>
      </c>
      <c r="AC12" s="43">
        <v>1876997</v>
      </c>
      <c r="AD12" s="43">
        <v>1880515</v>
      </c>
      <c r="AE12" s="43">
        <v>1812784</v>
      </c>
      <c r="AF12" s="43">
        <v>1758788</v>
      </c>
      <c r="AG12" s="43">
        <v>2034595</v>
      </c>
      <c r="AH12" s="43">
        <v>1887988</v>
      </c>
      <c r="AI12" s="43">
        <v>1887983</v>
      </c>
      <c r="AJ12" s="43">
        <v>1891882</v>
      </c>
      <c r="AK12" s="43">
        <v>1890365</v>
      </c>
      <c r="AL12" s="43">
        <v>1889683</v>
      </c>
      <c r="AM12" s="43">
        <v>1889794</v>
      </c>
      <c r="AN12" s="43">
        <v>1889161</v>
      </c>
      <c r="AO12" s="43">
        <v>1989328</v>
      </c>
      <c r="AP12" s="43">
        <v>1987798</v>
      </c>
      <c r="AQ12" s="43">
        <v>1987875</v>
      </c>
      <c r="AR12" s="43">
        <v>1995388</v>
      </c>
      <c r="AS12" s="43">
        <v>1989342</v>
      </c>
      <c r="AT12" s="43">
        <v>1989331</v>
      </c>
      <c r="AU12" s="43">
        <v>1989350</v>
      </c>
      <c r="AV12" s="43">
        <v>1589146</v>
      </c>
      <c r="AW12" s="44">
        <v>1589342</v>
      </c>
    </row>
    <row r="13" spans="1:49" x14ac:dyDescent="0.25">
      <c r="A13" s="40" t="s">
        <v>44</v>
      </c>
      <c r="B13" s="41" t="s">
        <v>33</v>
      </c>
      <c r="C13" s="42">
        <v>1259790</v>
      </c>
      <c r="D13" s="43">
        <v>1376029</v>
      </c>
      <c r="E13" s="43">
        <v>1412392</v>
      </c>
      <c r="F13" s="43">
        <v>1421302</v>
      </c>
      <c r="G13" s="43">
        <v>1344350</v>
      </c>
      <c r="H13" s="43">
        <v>959440</v>
      </c>
      <c r="I13" s="43">
        <v>995964</v>
      </c>
      <c r="J13" s="43">
        <v>1348775</v>
      </c>
      <c r="K13" s="43">
        <v>1186522</v>
      </c>
      <c r="L13" s="43">
        <v>1009342</v>
      </c>
      <c r="M13" s="43">
        <v>1292064</v>
      </c>
      <c r="N13" s="43">
        <v>1394375</v>
      </c>
      <c r="O13" s="43">
        <v>1595657</v>
      </c>
      <c r="P13" s="43">
        <v>2025928</v>
      </c>
      <c r="Q13" s="43">
        <v>2263470</v>
      </c>
      <c r="R13" s="43">
        <v>2533479</v>
      </c>
      <c r="S13" s="43">
        <v>3307967</v>
      </c>
      <c r="T13" s="43">
        <v>1916309</v>
      </c>
      <c r="U13" s="43">
        <v>3384001</v>
      </c>
      <c r="V13" s="43">
        <v>3571931</v>
      </c>
      <c r="W13" s="43">
        <v>3522451</v>
      </c>
      <c r="X13" s="43">
        <v>3800117</v>
      </c>
      <c r="Y13" s="43">
        <v>4866975</v>
      </c>
      <c r="Z13" s="43">
        <v>4008773</v>
      </c>
      <c r="AA13" s="43">
        <v>4136430</v>
      </c>
      <c r="AB13" s="43">
        <v>4075146</v>
      </c>
      <c r="AC13" s="43">
        <v>3223999</v>
      </c>
      <c r="AD13" s="43">
        <v>3587573</v>
      </c>
      <c r="AE13" s="43">
        <v>2540768</v>
      </c>
      <c r="AF13" s="43">
        <v>2941282</v>
      </c>
      <c r="AG13" s="43">
        <v>2613456</v>
      </c>
      <c r="AH13" s="43">
        <v>2707931</v>
      </c>
      <c r="AI13" s="43">
        <v>2565872</v>
      </c>
      <c r="AJ13" s="43">
        <v>2385946</v>
      </c>
      <c r="AK13" s="43">
        <v>2569774</v>
      </c>
      <c r="AL13" s="43">
        <v>2713804</v>
      </c>
      <c r="AM13" s="43">
        <v>2343942</v>
      </c>
      <c r="AN13" s="43">
        <v>1967702</v>
      </c>
      <c r="AO13" s="43">
        <v>2193670</v>
      </c>
      <c r="AP13" s="43">
        <v>1856869</v>
      </c>
      <c r="AQ13" s="43">
        <v>1896166</v>
      </c>
      <c r="AR13" s="43">
        <v>1825542</v>
      </c>
      <c r="AS13" s="43">
        <v>2478957</v>
      </c>
      <c r="AT13" s="43">
        <v>1531459</v>
      </c>
      <c r="AU13" s="43">
        <v>1784296</v>
      </c>
      <c r="AV13" s="43">
        <v>1784229</v>
      </c>
      <c r="AW13" s="44">
        <v>1191258</v>
      </c>
    </row>
    <row r="14" spans="1:49" x14ac:dyDescent="0.25">
      <c r="A14" s="40" t="s">
        <v>44</v>
      </c>
      <c r="B14" s="41" t="s">
        <v>34</v>
      </c>
      <c r="C14" s="42">
        <v>15302736</v>
      </c>
      <c r="D14" s="43">
        <v>14637159</v>
      </c>
      <c r="E14" s="43">
        <v>17550617</v>
      </c>
      <c r="F14" s="43">
        <v>21913192</v>
      </c>
      <c r="G14" s="43">
        <v>28888980</v>
      </c>
      <c r="H14" s="43">
        <v>26978807</v>
      </c>
      <c r="I14" s="43">
        <v>28582393</v>
      </c>
      <c r="J14" s="43">
        <v>24534791</v>
      </c>
      <c r="K14" s="43">
        <v>24220322</v>
      </c>
      <c r="L14" s="43">
        <v>16336780</v>
      </c>
      <c r="M14" s="43">
        <v>15832274</v>
      </c>
      <c r="N14" s="43">
        <v>19379044</v>
      </c>
      <c r="O14" s="43">
        <v>19399851</v>
      </c>
      <c r="P14" s="43">
        <v>19299720</v>
      </c>
      <c r="Q14" s="43">
        <v>21653301</v>
      </c>
      <c r="R14" s="43">
        <v>18808982</v>
      </c>
      <c r="S14" s="43">
        <v>16025562</v>
      </c>
      <c r="T14" s="43">
        <v>16440120</v>
      </c>
      <c r="U14" s="43">
        <v>15656485</v>
      </c>
      <c r="V14" s="43">
        <v>14793523</v>
      </c>
      <c r="W14" s="43">
        <v>15171972</v>
      </c>
      <c r="X14" s="43">
        <v>11602140</v>
      </c>
      <c r="Y14" s="43">
        <v>9305156</v>
      </c>
      <c r="Z14" s="43">
        <v>8406456</v>
      </c>
      <c r="AA14" s="43">
        <v>7727405</v>
      </c>
      <c r="AB14" s="43">
        <v>7609240</v>
      </c>
      <c r="AC14" s="43">
        <v>7504681</v>
      </c>
      <c r="AD14" s="43">
        <v>7217780</v>
      </c>
      <c r="AE14" s="43">
        <v>7602668</v>
      </c>
      <c r="AF14" s="43">
        <v>6549868</v>
      </c>
      <c r="AG14" s="43">
        <v>6396867</v>
      </c>
      <c r="AH14" s="43">
        <v>5409510</v>
      </c>
      <c r="AI14" s="43">
        <v>5421003</v>
      </c>
      <c r="AJ14" s="43">
        <v>5313413</v>
      </c>
      <c r="AK14" s="43">
        <v>5136160</v>
      </c>
      <c r="AL14" s="43">
        <v>4766038</v>
      </c>
      <c r="AM14" s="43">
        <v>5038698</v>
      </c>
      <c r="AN14" s="43">
        <v>4958945</v>
      </c>
      <c r="AO14" s="43">
        <v>4976116</v>
      </c>
      <c r="AP14" s="43">
        <v>4304952</v>
      </c>
      <c r="AQ14" s="43">
        <v>5657229</v>
      </c>
      <c r="AR14" s="43">
        <v>3829479</v>
      </c>
      <c r="AS14" s="43">
        <v>3791831</v>
      </c>
      <c r="AT14" s="43">
        <v>3029717</v>
      </c>
      <c r="AU14" s="43">
        <v>3658826</v>
      </c>
      <c r="AV14" s="43">
        <v>2826676</v>
      </c>
      <c r="AW14" s="44">
        <v>2513940</v>
      </c>
    </row>
    <row r="15" spans="1:49" x14ac:dyDescent="0.25">
      <c r="A15" s="40" t="s">
        <v>44</v>
      </c>
      <c r="B15" s="41" t="s">
        <v>35</v>
      </c>
      <c r="C15" s="42">
        <v>6672802</v>
      </c>
      <c r="D15" s="43">
        <v>7263397</v>
      </c>
      <c r="E15" s="43">
        <v>8376141</v>
      </c>
      <c r="F15" s="43">
        <v>9302648</v>
      </c>
      <c r="G15" s="43">
        <v>9831472</v>
      </c>
      <c r="H15" s="43">
        <v>9731634</v>
      </c>
      <c r="I15" s="43">
        <v>11177870</v>
      </c>
      <c r="J15" s="43">
        <v>11639304</v>
      </c>
      <c r="K15" s="43">
        <v>11403051</v>
      </c>
      <c r="L15" s="43">
        <v>7580465</v>
      </c>
      <c r="M15" s="43">
        <v>7787248</v>
      </c>
      <c r="N15" s="43">
        <v>7866281</v>
      </c>
      <c r="O15" s="43">
        <v>9351940</v>
      </c>
      <c r="P15" s="43">
        <v>8127992</v>
      </c>
      <c r="Q15" s="43">
        <v>6997608</v>
      </c>
      <c r="R15" s="43">
        <v>5823631</v>
      </c>
      <c r="S15" s="43">
        <v>5347530</v>
      </c>
      <c r="T15" s="43">
        <v>5458552</v>
      </c>
      <c r="U15" s="43">
        <v>5852478</v>
      </c>
      <c r="V15" s="43">
        <v>5632597</v>
      </c>
      <c r="W15" s="43">
        <v>5540674</v>
      </c>
      <c r="X15" s="43">
        <v>5230037</v>
      </c>
      <c r="Y15" s="43">
        <v>4623577</v>
      </c>
      <c r="Z15" s="43">
        <v>4653747</v>
      </c>
      <c r="AA15" s="43">
        <v>4440994</v>
      </c>
      <c r="AB15" s="43">
        <v>4954392</v>
      </c>
      <c r="AC15" s="43">
        <v>4492468</v>
      </c>
      <c r="AD15" s="43">
        <v>4449855</v>
      </c>
      <c r="AE15" s="43">
        <v>4131775</v>
      </c>
      <c r="AF15" s="43">
        <v>3981392</v>
      </c>
      <c r="AG15" s="43">
        <v>3172820</v>
      </c>
      <c r="AH15" s="43">
        <v>2862945</v>
      </c>
      <c r="AI15" s="43">
        <v>2780310</v>
      </c>
      <c r="AJ15" s="43">
        <v>3125663</v>
      </c>
      <c r="AK15" s="43">
        <v>3175407</v>
      </c>
      <c r="AL15" s="43">
        <v>3569346</v>
      </c>
      <c r="AM15" s="43">
        <v>3400439</v>
      </c>
      <c r="AN15" s="43">
        <v>2861776</v>
      </c>
      <c r="AO15" s="43">
        <v>3001247</v>
      </c>
      <c r="AP15" s="43">
        <v>3299312</v>
      </c>
      <c r="AQ15" s="43">
        <v>3102840</v>
      </c>
      <c r="AR15" s="43">
        <v>2913703</v>
      </c>
      <c r="AS15" s="43">
        <v>2509136</v>
      </c>
      <c r="AT15" s="43">
        <v>2107692</v>
      </c>
      <c r="AU15" s="43">
        <v>2171943</v>
      </c>
      <c r="AV15" s="43">
        <v>1726560</v>
      </c>
      <c r="AW15" s="44">
        <v>1467881</v>
      </c>
    </row>
    <row r="16" spans="1:49" x14ac:dyDescent="0.25">
      <c r="A16" s="40" t="s">
        <v>44</v>
      </c>
      <c r="B16" s="41" t="s">
        <v>36</v>
      </c>
      <c r="C16" s="42">
        <v>1371133</v>
      </c>
      <c r="D16" s="43">
        <v>1325160</v>
      </c>
      <c r="E16" s="43">
        <v>1244124</v>
      </c>
      <c r="F16" s="43">
        <v>1163797</v>
      </c>
      <c r="G16" s="43">
        <v>1145197</v>
      </c>
      <c r="H16" s="43">
        <v>1043157</v>
      </c>
      <c r="I16" s="43">
        <v>938608</v>
      </c>
      <c r="J16" s="43">
        <v>915071</v>
      </c>
      <c r="K16" s="43">
        <v>756977</v>
      </c>
      <c r="L16" s="43">
        <v>1015616</v>
      </c>
      <c r="M16" s="43">
        <v>934263</v>
      </c>
      <c r="N16" s="43">
        <v>815767</v>
      </c>
      <c r="O16" s="43">
        <v>782977</v>
      </c>
      <c r="P16" s="43">
        <v>649428</v>
      </c>
      <c r="Q16" s="43">
        <v>509640</v>
      </c>
      <c r="R16" s="43">
        <v>446083</v>
      </c>
      <c r="S16" s="43">
        <v>386982</v>
      </c>
      <c r="T16" s="43">
        <v>374078</v>
      </c>
      <c r="U16" s="43">
        <v>353321</v>
      </c>
      <c r="V16" s="43">
        <v>344274</v>
      </c>
      <c r="W16" s="43">
        <v>367260</v>
      </c>
      <c r="X16" s="43">
        <v>412690</v>
      </c>
      <c r="Y16" s="43">
        <v>379788</v>
      </c>
      <c r="Z16" s="43">
        <v>318086</v>
      </c>
      <c r="AA16" s="43">
        <v>301295</v>
      </c>
      <c r="AB16" s="43">
        <v>289766</v>
      </c>
      <c r="AC16" s="43">
        <v>284765</v>
      </c>
      <c r="AD16" s="43">
        <v>284098</v>
      </c>
      <c r="AE16" s="43">
        <v>293105</v>
      </c>
      <c r="AF16" s="43">
        <v>295891</v>
      </c>
      <c r="AG16" s="43">
        <v>286620</v>
      </c>
      <c r="AH16" s="43">
        <v>286672</v>
      </c>
      <c r="AI16" s="43">
        <v>306774</v>
      </c>
      <c r="AJ16" s="43">
        <v>276939</v>
      </c>
      <c r="AK16" s="43">
        <v>272595</v>
      </c>
      <c r="AL16" s="43">
        <v>225639</v>
      </c>
      <c r="AM16" s="43">
        <v>241084</v>
      </c>
      <c r="AN16" s="43">
        <v>217423</v>
      </c>
      <c r="AO16" s="43">
        <v>214022</v>
      </c>
      <c r="AP16" s="43">
        <v>174608</v>
      </c>
      <c r="AQ16" s="43">
        <v>143989</v>
      </c>
      <c r="AR16" s="43">
        <v>134014</v>
      </c>
      <c r="AS16" s="43">
        <v>98258</v>
      </c>
      <c r="AT16" s="43">
        <v>92211</v>
      </c>
      <c r="AU16" s="43">
        <v>70837</v>
      </c>
      <c r="AV16" s="43">
        <v>102327</v>
      </c>
      <c r="AW16" s="44">
        <v>40988</v>
      </c>
    </row>
    <row r="17" spans="1:49" x14ac:dyDescent="0.25">
      <c r="A17" s="40" t="s">
        <v>44</v>
      </c>
      <c r="B17" s="41" t="s">
        <v>37</v>
      </c>
      <c r="C17" s="42">
        <v>233682</v>
      </c>
      <c r="D17" s="43">
        <v>262684</v>
      </c>
      <c r="E17" s="43">
        <v>290071</v>
      </c>
      <c r="F17" s="43">
        <v>327562</v>
      </c>
      <c r="G17" s="43">
        <v>339282</v>
      </c>
      <c r="H17" s="43">
        <v>361463</v>
      </c>
      <c r="I17" s="43">
        <v>400794</v>
      </c>
      <c r="J17" s="43">
        <v>357518</v>
      </c>
      <c r="K17" s="43">
        <v>313054</v>
      </c>
      <c r="L17" s="43">
        <v>371289</v>
      </c>
      <c r="M17" s="43">
        <v>384545</v>
      </c>
      <c r="N17" s="43">
        <v>333070</v>
      </c>
      <c r="O17" s="43">
        <v>350321</v>
      </c>
      <c r="P17" s="43">
        <v>375426</v>
      </c>
      <c r="Q17" s="43">
        <v>362258</v>
      </c>
      <c r="R17" s="43">
        <v>653611</v>
      </c>
      <c r="S17" s="43">
        <v>689627</v>
      </c>
      <c r="T17" s="43">
        <v>792599</v>
      </c>
      <c r="U17" s="43">
        <v>686089</v>
      </c>
      <c r="V17" s="43">
        <v>554484</v>
      </c>
      <c r="W17" s="43">
        <v>600933</v>
      </c>
      <c r="X17" s="43">
        <v>580521</v>
      </c>
      <c r="Y17" s="43">
        <v>561373</v>
      </c>
      <c r="Z17" s="43">
        <v>553786</v>
      </c>
      <c r="AA17" s="43">
        <v>549430</v>
      </c>
      <c r="AB17" s="43">
        <v>412626</v>
      </c>
      <c r="AC17" s="43">
        <v>321400</v>
      </c>
      <c r="AD17" s="43">
        <v>338518</v>
      </c>
      <c r="AE17" s="43">
        <v>281517</v>
      </c>
      <c r="AF17" s="43">
        <v>247707</v>
      </c>
      <c r="AG17" s="43">
        <v>249175</v>
      </c>
      <c r="AH17" s="43">
        <v>225130</v>
      </c>
      <c r="AI17" s="43">
        <v>209550</v>
      </c>
      <c r="AJ17" s="43">
        <v>257761</v>
      </c>
      <c r="AK17" s="43">
        <v>279495</v>
      </c>
      <c r="AL17" s="43">
        <v>272685</v>
      </c>
      <c r="AM17" s="43">
        <v>252250</v>
      </c>
      <c r="AN17" s="43">
        <v>320488</v>
      </c>
      <c r="AO17" s="43">
        <v>324022</v>
      </c>
      <c r="AP17" s="43">
        <v>210821</v>
      </c>
      <c r="AQ17" s="43">
        <v>237702</v>
      </c>
      <c r="AR17" s="43">
        <v>311429</v>
      </c>
      <c r="AS17" s="43">
        <v>199221</v>
      </c>
      <c r="AT17" s="43">
        <v>176687</v>
      </c>
      <c r="AU17" s="43">
        <v>187613</v>
      </c>
      <c r="AV17" s="43">
        <v>187507</v>
      </c>
      <c r="AW17" s="44">
        <v>260768</v>
      </c>
    </row>
    <row r="18" spans="1:49" x14ac:dyDescent="0.25">
      <c r="A18" s="40" t="s">
        <v>44</v>
      </c>
      <c r="B18" s="41" t="s">
        <v>38</v>
      </c>
      <c r="C18" s="42">
        <v>85402</v>
      </c>
      <c r="D18" s="43">
        <v>98055</v>
      </c>
      <c r="E18" s="43">
        <v>100347</v>
      </c>
      <c r="F18" s="43">
        <v>112013</v>
      </c>
      <c r="G18" s="43">
        <v>113563</v>
      </c>
      <c r="H18" s="43">
        <v>105540</v>
      </c>
      <c r="I18" s="43">
        <v>90821</v>
      </c>
      <c r="J18" s="43">
        <v>88036</v>
      </c>
      <c r="K18" s="43">
        <v>37996</v>
      </c>
      <c r="L18" s="43">
        <v>46192</v>
      </c>
      <c r="M18" s="43">
        <v>44980</v>
      </c>
      <c r="N18" s="43">
        <v>29107</v>
      </c>
      <c r="O18" s="43">
        <v>28005</v>
      </c>
      <c r="P18" s="43">
        <v>23941</v>
      </c>
      <c r="Q18" s="43">
        <v>34187</v>
      </c>
      <c r="R18" s="43">
        <v>31946</v>
      </c>
      <c r="S18" s="43">
        <v>30828</v>
      </c>
      <c r="T18" s="43">
        <v>26009</v>
      </c>
      <c r="U18" s="43">
        <v>113402</v>
      </c>
      <c r="V18" s="43">
        <v>904909</v>
      </c>
      <c r="W18" s="43">
        <v>1978236</v>
      </c>
      <c r="X18" s="43">
        <v>3927568</v>
      </c>
      <c r="Y18" s="43">
        <v>4466366</v>
      </c>
      <c r="Z18" s="43">
        <v>7066740</v>
      </c>
      <c r="AA18" s="43">
        <v>8177053</v>
      </c>
      <c r="AB18" s="43">
        <v>9201309</v>
      </c>
      <c r="AC18" s="43">
        <v>9243607</v>
      </c>
      <c r="AD18" s="43">
        <v>10870278</v>
      </c>
      <c r="AE18" s="43">
        <v>12475727</v>
      </c>
      <c r="AF18" s="43">
        <v>13695981</v>
      </c>
      <c r="AG18" s="43">
        <v>11663244</v>
      </c>
      <c r="AH18" s="43">
        <v>13070865</v>
      </c>
      <c r="AI18" s="43">
        <v>12253665</v>
      </c>
      <c r="AJ18" s="43">
        <v>11423953</v>
      </c>
      <c r="AK18" s="43">
        <v>10118247</v>
      </c>
      <c r="AL18" s="43">
        <v>11069114</v>
      </c>
      <c r="AM18" s="43">
        <v>10043029</v>
      </c>
      <c r="AN18" s="43">
        <v>9163235</v>
      </c>
      <c r="AO18" s="43">
        <v>8974419</v>
      </c>
      <c r="AP18" s="43">
        <v>10183795</v>
      </c>
      <c r="AQ18" s="43">
        <v>10152203</v>
      </c>
      <c r="AR18" s="43">
        <v>10223452</v>
      </c>
      <c r="AS18" s="43">
        <v>11376578</v>
      </c>
      <c r="AT18" s="43">
        <v>10650567</v>
      </c>
      <c r="AU18" s="43">
        <v>11528496</v>
      </c>
      <c r="AV18" s="43">
        <v>11366378</v>
      </c>
      <c r="AW18" s="44">
        <v>10797276</v>
      </c>
    </row>
    <row r="19" spans="1:49" x14ac:dyDescent="0.25">
      <c r="A19" s="40" t="s">
        <v>44</v>
      </c>
      <c r="B19" s="41" t="s">
        <v>39</v>
      </c>
      <c r="C19" s="42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6463</v>
      </c>
      <c r="M19" s="43">
        <v>6463</v>
      </c>
      <c r="N19" s="43">
        <v>6463</v>
      </c>
      <c r="O19" s="43">
        <v>6463</v>
      </c>
      <c r="P19" s="43">
        <v>6463</v>
      </c>
      <c r="Q19" s="43">
        <v>6463</v>
      </c>
      <c r="R19" s="43">
        <v>6463</v>
      </c>
      <c r="S19" s="43">
        <v>6463</v>
      </c>
      <c r="T19" s="43">
        <v>6463</v>
      </c>
      <c r="U19" s="43">
        <v>14494</v>
      </c>
      <c r="V19" s="43">
        <v>22525</v>
      </c>
      <c r="W19" s="43">
        <v>22525</v>
      </c>
      <c r="X19" s="43">
        <v>22525</v>
      </c>
      <c r="Y19" s="43">
        <v>22525</v>
      </c>
      <c r="Z19" s="43">
        <v>33787</v>
      </c>
      <c r="AA19" s="43">
        <v>22872</v>
      </c>
      <c r="AB19" s="43">
        <v>0</v>
      </c>
      <c r="AC19" s="43">
        <v>0</v>
      </c>
      <c r="AD19" s="43">
        <v>0</v>
      </c>
      <c r="AE19" s="43">
        <v>6140</v>
      </c>
      <c r="AF19" s="43">
        <v>53996</v>
      </c>
      <c r="AG19" s="43">
        <v>43565</v>
      </c>
      <c r="AH19" s="43">
        <v>39435</v>
      </c>
      <c r="AI19" s="43">
        <v>21732</v>
      </c>
      <c r="AJ19" s="43">
        <v>32726</v>
      </c>
      <c r="AK19" s="43">
        <v>32879</v>
      </c>
      <c r="AL19" s="43">
        <v>27929</v>
      </c>
      <c r="AM19" s="43">
        <v>37953</v>
      </c>
      <c r="AN19" s="43">
        <v>106596</v>
      </c>
      <c r="AO19" s="43">
        <v>132924</v>
      </c>
      <c r="AP19" s="43">
        <v>150033</v>
      </c>
      <c r="AQ19" s="43">
        <v>136853</v>
      </c>
      <c r="AR19" s="43">
        <v>121211</v>
      </c>
      <c r="AS19" s="43">
        <v>94271</v>
      </c>
      <c r="AT19" s="43">
        <v>126007</v>
      </c>
      <c r="AU19" s="43">
        <v>148602</v>
      </c>
      <c r="AV19" s="43">
        <v>121643</v>
      </c>
      <c r="AW19" s="44">
        <v>119150</v>
      </c>
    </row>
    <row r="20" spans="1:49" x14ac:dyDescent="0.25">
      <c r="A20" s="40" t="s">
        <v>44</v>
      </c>
      <c r="B20" s="41" t="s">
        <v>40</v>
      </c>
      <c r="C20" s="42">
        <v>49055</v>
      </c>
      <c r="D20" s="43">
        <v>30021</v>
      </c>
      <c r="E20" s="43">
        <v>30739</v>
      </c>
      <c r="F20" s="43">
        <v>21403</v>
      </c>
      <c r="G20" s="43">
        <v>9059</v>
      </c>
      <c r="H20" s="43">
        <v>7577</v>
      </c>
      <c r="I20" s="43">
        <v>6884</v>
      </c>
      <c r="J20" s="43">
        <v>5970</v>
      </c>
      <c r="K20" s="43">
        <v>1202</v>
      </c>
      <c r="L20" s="43">
        <v>1074</v>
      </c>
      <c r="M20" s="43">
        <v>1136</v>
      </c>
      <c r="N20" s="43">
        <v>67311</v>
      </c>
      <c r="O20" s="43">
        <v>77375</v>
      </c>
      <c r="P20" s="43">
        <v>73971</v>
      </c>
      <c r="Q20" s="43">
        <v>8950</v>
      </c>
      <c r="R20" s="43">
        <v>8312</v>
      </c>
      <c r="S20" s="43">
        <v>7594</v>
      </c>
      <c r="T20" s="43">
        <v>6933</v>
      </c>
      <c r="U20" s="43">
        <v>5668</v>
      </c>
      <c r="V20" s="43">
        <v>4367</v>
      </c>
      <c r="W20" s="43">
        <v>13064</v>
      </c>
      <c r="X20" s="43">
        <v>21262</v>
      </c>
      <c r="Y20" s="43">
        <v>29159</v>
      </c>
      <c r="Z20" s="43">
        <v>18478</v>
      </c>
      <c r="AA20" s="43">
        <v>8088</v>
      </c>
      <c r="AB20" s="43">
        <v>10833</v>
      </c>
      <c r="AC20" s="43">
        <v>13672</v>
      </c>
      <c r="AD20" s="43">
        <v>16538</v>
      </c>
      <c r="AE20" s="43">
        <v>9696</v>
      </c>
      <c r="AF20" s="43">
        <v>3386</v>
      </c>
      <c r="AG20" s="43">
        <v>4446</v>
      </c>
      <c r="AH20" s="43">
        <v>5662</v>
      </c>
      <c r="AI20" s="43">
        <v>5239</v>
      </c>
      <c r="AJ20" s="43">
        <v>87639</v>
      </c>
      <c r="AK20" s="43">
        <v>77752</v>
      </c>
      <c r="AL20" s="43">
        <v>70215</v>
      </c>
      <c r="AM20" s="43">
        <v>48475</v>
      </c>
      <c r="AN20" s="43">
        <v>11318</v>
      </c>
      <c r="AO20" s="43">
        <v>11115</v>
      </c>
      <c r="AP20" s="43">
        <v>10317</v>
      </c>
      <c r="AQ20" s="43">
        <v>13164</v>
      </c>
      <c r="AR20" s="43">
        <v>15146</v>
      </c>
      <c r="AS20" s="43">
        <v>10049</v>
      </c>
      <c r="AT20" s="43">
        <v>10676</v>
      </c>
      <c r="AU20" s="43">
        <v>10489</v>
      </c>
      <c r="AV20" s="43">
        <v>44364</v>
      </c>
      <c r="AW20" s="44">
        <v>81958</v>
      </c>
    </row>
    <row r="21" spans="1:49" x14ac:dyDescent="0.25">
      <c r="A21" s="40" t="s">
        <v>44</v>
      </c>
      <c r="B21" s="41" t="s">
        <v>41</v>
      </c>
      <c r="C21" s="42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5129</v>
      </c>
      <c r="R21" s="43">
        <v>5068</v>
      </c>
      <c r="S21" s="43">
        <v>2267</v>
      </c>
      <c r="T21" s="43">
        <v>2267</v>
      </c>
      <c r="U21" s="43">
        <v>12343</v>
      </c>
      <c r="V21" s="43">
        <v>22451</v>
      </c>
      <c r="W21" s="43">
        <v>22175</v>
      </c>
      <c r="X21" s="43">
        <v>769</v>
      </c>
      <c r="Y21" s="43">
        <v>778</v>
      </c>
      <c r="Z21" s="43">
        <v>1063</v>
      </c>
      <c r="AA21" s="43">
        <v>1338</v>
      </c>
      <c r="AB21" s="43">
        <v>1338</v>
      </c>
      <c r="AC21" s="43">
        <v>810</v>
      </c>
      <c r="AD21" s="43">
        <v>846</v>
      </c>
      <c r="AE21" s="43">
        <v>143</v>
      </c>
      <c r="AF21" s="43">
        <v>652</v>
      </c>
      <c r="AG21" s="43">
        <v>924</v>
      </c>
      <c r="AH21" s="43">
        <v>0</v>
      </c>
      <c r="AI21" s="43">
        <v>133</v>
      </c>
      <c r="AJ21" s="43">
        <v>19852</v>
      </c>
      <c r="AK21" s="43">
        <v>69554</v>
      </c>
      <c r="AL21" s="43">
        <v>51209</v>
      </c>
      <c r="AM21" s="43">
        <v>42977</v>
      </c>
      <c r="AN21" s="43">
        <v>50497</v>
      </c>
      <c r="AO21" s="43">
        <v>65631</v>
      </c>
      <c r="AP21" s="43">
        <v>39030</v>
      </c>
      <c r="AQ21" s="43">
        <v>43130</v>
      </c>
      <c r="AR21" s="43">
        <v>51094</v>
      </c>
      <c r="AS21" s="43">
        <v>144236</v>
      </c>
      <c r="AT21" s="43">
        <v>137030</v>
      </c>
      <c r="AU21" s="43">
        <v>168046</v>
      </c>
      <c r="AV21" s="43">
        <v>97986</v>
      </c>
      <c r="AW21" s="44">
        <v>36800</v>
      </c>
    </row>
    <row r="22" spans="1:49" x14ac:dyDescent="0.25">
      <c r="A22" s="40" t="s">
        <v>44</v>
      </c>
      <c r="B22" s="41" t="s">
        <v>42</v>
      </c>
      <c r="C22" s="42">
        <v>1957424</v>
      </c>
      <c r="D22" s="43">
        <v>2129951</v>
      </c>
      <c r="E22" s="43">
        <v>2343801</v>
      </c>
      <c r="F22" s="43">
        <v>2609562</v>
      </c>
      <c r="G22" s="43">
        <v>2921051</v>
      </c>
      <c r="H22" s="43">
        <v>3167306</v>
      </c>
      <c r="I22" s="43">
        <v>3372310</v>
      </c>
      <c r="J22" s="43">
        <v>3624967</v>
      </c>
      <c r="K22" s="43">
        <v>3598754</v>
      </c>
      <c r="L22" s="43">
        <v>3434945</v>
      </c>
      <c r="M22" s="43">
        <v>3493203</v>
      </c>
      <c r="N22" s="43">
        <v>4080453</v>
      </c>
      <c r="O22" s="43">
        <v>4339342</v>
      </c>
      <c r="P22" s="43">
        <v>4470954</v>
      </c>
      <c r="Q22" s="43">
        <v>5068796</v>
      </c>
      <c r="R22" s="43">
        <v>5362535</v>
      </c>
      <c r="S22" s="43">
        <v>5475527</v>
      </c>
      <c r="T22" s="43">
        <v>6044177</v>
      </c>
      <c r="U22" s="43">
        <v>6109947</v>
      </c>
      <c r="V22" s="43">
        <v>6369779</v>
      </c>
      <c r="W22" s="43">
        <v>6663807</v>
      </c>
      <c r="X22" s="43">
        <v>6790726</v>
      </c>
      <c r="Y22" s="43">
        <v>6998040</v>
      </c>
      <c r="Z22" s="43">
        <v>7349017</v>
      </c>
      <c r="AA22" s="43">
        <v>7334920</v>
      </c>
      <c r="AB22" s="43">
        <v>7465979</v>
      </c>
      <c r="AC22" s="43">
        <v>7710018</v>
      </c>
      <c r="AD22" s="43">
        <v>7966159</v>
      </c>
      <c r="AE22" s="43">
        <v>8224853</v>
      </c>
      <c r="AF22" s="43">
        <v>8233520</v>
      </c>
      <c r="AG22" s="43">
        <v>7601096</v>
      </c>
      <c r="AH22" s="43">
        <v>8208485</v>
      </c>
      <c r="AI22" s="43">
        <v>8041519</v>
      </c>
      <c r="AJ22" s="43">
        <v>8391138</v>
      </c>
      <c r="AK22" s="43">
        <v>8491108</v>
      </c>
      <c r="AL22" s="43">
        <v>8761387</v>
      </c>
      <c r="AM22" s="43">
        <v>8922032</v>
      </c>
      <c r="AN22" s="43">
        <v>8899942</v>
      </c>
      <c r="AO22" s="43">
        <v>9075706</v>
      </c>
      <c r="AP22" s="43">
        <v>9564924</v>
      </c>
      <c r="AQ22" s="43">
        <v>9592290</v>
      </c>
      <c r="AR22" s="43">
        <v>9114777</v>
      </c>
      <c r="AS22" s="43">
        <v>9094464</v>
      </c>
      <c r="AT22" s="43">
        <v>8492385</v>
      </c>
      <c r="AU22" s="43">
        <v>8749246</v>
      </c>
      <c r="AV22" s="43">
        <v>8524450</v>
      </c>
      <c r="AW22" s="44">
        <v>7778669</v>
      </c>
    </row>
    <row r="23" spans="1:49" x14ac:dyDescent="0.25">
      <c r="A23" s="40" t="s">
        <v>44</v>
      </c>
      <c r="B23" s="41" t="s">
        <v>43</v>
      </c>
      <c r="C23" s="42">
        <v>408223</v>
      </c>
      <c r="D23" s="43">
        <v>444231</v>
      </c>
      <c r="E23" s="43">
        <v>548823</v>
      </c>
      <c r="F23" s="43">
        <v>752209</v>
      </c>
      <c r="G23" s="43">
        <v>805442</v>
      </c>
      <c r="H23" s="43">
        <v>877977</v>
      </c>
      <c r="I23" s="43">
        <v>960946</v>
      </c>
      <c r="J23" s="43">
        <v>1010549</v>
      </c>
      <c r="K23" s="43">
        <v>1046179</v>
      </c>
      <c r="L23" s="43">
        <v>1138516</v>
      </c>
      <c r="M23" s="43">
        <v>1101237</v>
      </c>
      <c r="N23" s="43">
        <v>1045182</v>
      </c>
      <c r="O23" s="43">
        <v>1047874</v>
      </c>
      <c r="P23" s="43">
        <v>1033686</v>
      </c>
      <c r="Q23" s="43">
        <v>662029</v>
      </c>
      <c r="R23" s="43">
        <v>802629</v>
      </c>
      <c r="S23" s="43">
        <v>743008</v>
      </c>
      <c r="T23" s="43">
        <v>819177</v>
      </c>
      <c r="U23" s="43">
        <v>815470</v>
      </c>
      <c r="V23" s="43">
        <v>876161</v>
      </c>
      <c r="W23" s="43">
        <v>834988</v>
      </c>
      <c r="X23" s="43">
        <v>859263</v>
      </c>
      <c r="Y23" s="43">
        <v>522787</v>
      </c>
      <c r="Z23" s="43">
        <v>551020</v>
      </c>
      <c r="AA23" s="43">
        <v>602248</v>
      </c>
      <c r="AB23" s="43">
        <v>769459</v>
      </c>
      <c r="AC23" s="43">
        <v>727137</v>
      </c>
      <c r="AD23" s="43">
        <v>1001190</v>
      </c>
      <c r="AE23" s="43">
        <v>857571</v>
      </c>
      <c r="AF23" s="43">
        <v>729047</v>
      </c>
      <c r="AG23" s="43">
        <v>1205678</v>
      </c>
      <c r="AH23" s="43">
        <v>1228348</v>
      </c>
      <c r="AI23" s="43">
        <v>1207495</v>
      </c>
      <c r="AJ23" s="43">
        <v>1041634</v>
      </c>
      <c r="AK23" s="43">
        <v>1367616</v>
      </c>
      <c r="AL23" s="43">
        <v>1400282</v>
      </c>
      <c r="AM23" s="43">
        <v>1430610</v>
      </c>
      <c r="AN23" s="43">
        <v>977462</v>
      </c>
      <c r="AO23" s="43">
        <v>943347</v>
      </c>
      <c r="AP23" s="43">
        <v>1490423</v>
      </c>
      <c r="AQ23" s="43">
        <v>1399897</v>
      </c>
      <c r="AR23" s="43">
        <v>1000775</v>
      </c>
      <c r="AS23" s="43">
        <v>1287250</v>
      </c>
      <c r="AT23" s="43">
        <v>1221658</v>
      </c>
      <c r="AU23" s="43">
        <v>1227024</v>
      </c>
      <c r="AV23" s="43">
        <v>1266384</v>
      </c>
      <c r="AW23" s="44">
        <v>1424569</v>
      </c>
    </row>
    <row r="24" spans="1:49" x14ac:dyDescent="0.25">
      <c r="A24" s="40" t="s">
        <v>45</v>
      </c>
      <c r="B24" s="41" t="s">
        <v>33</v>
      </c>
      <c r="C24" s="42">
        <v>4949</v>
      </c>
      <c r="D24" s="43">
        <v>5385</v>
      </c>
      <c r="E24" s="43">
        <v>5543</v>
      </c>
      <c r="F24" s="43">
        <v>5544</v>
      </c>
      <c r="G24" s="43">
        <v>5216</v>
      </c>
      <c r="H24" s="43">
        <v>3668</v>
      </c>
      <c r="I24" s="43">
        <v>3822</v>
      </c>
      <c r="J24" s="43">
        <v>5290</v>
      </c>
      <c r="K24" s="43">
        <v>4721</v>
      </c>
      <c r="L24" s="43">
        <v>3996</v>
      </c>
      <c r="M24" s="43">
        <v>4353</v>
      </c>
      <c r="N24" s="43">
        <v>113</v>
      </c>
      <c r="O24" s="43">
        <v>115</v>
      </c>
      <c r="P24" s="43">
        <v>113</v>
      </c>
      <c r="Q24" s="43">
        <v>1335</v>
      </c>
      <c r="R24" s="43">
        <v>760</v>
      </c>
      <c r="S24" s="43">
        <v>0</v>
      </c>
      <c r="T24" s="43">
        <v>0</v>
      </c>
      <c r="U24" s="43">
        <v>0</v>
      </c>
      <c r="V24" s="43">
        <v>0</v>
      </c>
      <c r="W24" s="43">
        <v>807</v>
      </c>
      <c r="X24" s="43">
        <v>1218</v>
      </c>
      <c r="Y24" s="43">
        <v>4173</v>
      </c>
      <c r="Z24" s="43">
        <v>3359</v>
      </c>
      <c r="AA24" s="43">
        <v>67328</v>
      </c>
      <c r="AB24" s="43">
        <v>66599</v>
      </c>
      <c r="AC24" s="43">
        <v>69155</v>
      </c>
      <c r="AD24" s="43">
        <v>656253</v>
      </c>
      <c r="AE24" s="43">
        <v>655446</v>
      </c>
      <c r="AF24" s="43">
        <v>596011</v>
      </c>
      <c r="AG24" s="43">
        <v>562106</v>
      </c>
      <c r="AH24" s="43">
        <v>514094</v>
      </c>
      <c r="AI24" s="43">
        <v>451129</v>
      </c>
      <c r="AJ24" s="43">
        <v>499277</v>
      </c>
      <c r="AK24" s="43">
        <v>481617</v>
      </c>
      <c r="AL24" s="43">
        <v>425677</v>
      </c>
      <c r="AM24" s="43">
        <v>365160</v>
      </c>
      <c r="AN24" s="43">
        <v>535360</v>
      </c>
      <c r="AO24" s="43">
        <v>595210</v>
      </c>
      <c r="AP24" s="43">
        <v>492478</v>
      </c>
      <c r="AQ24" s="43">
        <v>207382</v>
      </c>
      <c r="AR24" s="43">
        <v>0</v>
      </c>
      <c r="AS24" s="43">
        <v>0</v>
      </c>
      <c r="AT24" s="43">
        <v>0</v>
      </c>
      <c r="AU24" s="43">
        <v>0</v>
      </c>
      <c r="AV24" s="43">
        <v>459541</v>
      </c>
      <c r="AW24" s="44">
        <v>663024</v>
      </c>
    </row>
    <row r="25" spans="1:49" x14ac:dyDescent="0.25">
      <c r="A25" s="40" t="s">
        <v>45</v>
      </c>
      <c r="B25" s="41" t="s">
        <v>34</v>
      </c>
      <c r="C25" s="42">
        <v>2829032</v>
      </c>
      <c r="D25" s="43">
        <v>2705986</v>
      </c>
      <c r="E25" s="43">
        <v>3244600</v>
      </c>
      <c r="F25" s="43">
        <v>4051114</v>
      </c>
      <c r="G25" s="43">
        <v>5340733</v>
      </c>
      <c r="H25" s="43">
        <v>4987598</v>
      </c>
      <c r="I25" s="43">
        <v>5284054</v>
      </c>
      <c r="J25" s="43">
        <v>4535770</v>
      </c>
      <c r="K25" s="43">
        <v>4477635</v>
      </c>
      <c r="L25" s="43">
        <v>3020196</v>
      </c>
      <c r="M25" s="43">
        <v>3621812</v>
      </c>
      <c r="N25" s="43">
        <v>2989923</v>
      </c>
      <c r="O25" s="43">
        <v>3002175</v>
      </c>
      <c r="P25" s="43">
        <v>2642603</v>
      </c>
      <c r="Q25" s="43">
        <v>2320151</v>
      </c>
      <c r="R25" s="43">
        <v>1764117</v>
      </c>
      <c r="S25" s="43">
        <v>1718156</v>
      </c>
      <c r="T25" s="43">
        <v>1801138</v>
      </c>
      <c r="U25" s="43">
        <v>2030717</v>
      </c>
      <c r="V25" s="43">
        <v>1781672</v>
      </c>
      <c r="W25" s="43">
        <v>1486247</v>
      </c>
      <c r="X25" s="43">
        <v>1079314</v>
      </c>
      <c r="Y25" s="43">
        <v>972227</v>
      </c>
      <c r="Z25" s="43">
        <v>1028934</v>
      </c>
      <c r="AA25" s="43">
        <v>1350725</v>
      </c>
      <c r="AB25" s="43">
        <v>1239068</v>
      </c>
      <c r="AC25" s="43">
        <v>1351630</v>
      </c>
      <c r="AD25" s="43">
        <v>975498</v>
      </c>
      <c r="AE25" s="43">
        <v>993213</v>
      </c>
      <c r="AF25" s="43">
        <v>955917</v>
      </c>
      <c r="AG25" s="43">
        <v>971123</v>
      </c>
      <c r="AH25" s="43">
        <v>978243</v>
      </c>
      <c r="AI25" s="43">
        <v>1140027</v>
      </c>
      <c r="AJ25" s="43">
        <v>646852</v>
      </c>
      <c r="AK25" s="43">
        <v>604198</v>
      </c>
      <c r="AL25" s="43">
        <v>557462</v>
      </c>
      <c r="AM25" s="43">
        <v>588638</v>
      </c>
      <c r="AN25" s="43">
        <v>334849</v>
      </c>
      <c r="AO25" s="43">
        <v>335973</v>
      </c>
      <c r="AP25" s="43">
        <v>168482</v>
      </c>
      <c r="AQ25" s="43">
        <v>265844</v>
      </c>
      <c r="AR25" s="43">
        <v>263919</v>
      </c>
      <c r="AS25" s="43">
        <v>228049</v>
      </c>
      <c r="AT25" s="43">
        <v>166129</v>
      </c>
      <c r="AU25" s="43">
        <v>229917</v>
      </c>
      <c r="AV25" s="43">
        <v>104754</v>
      </c>
      <c r="AW25" s="44">
        <v>28098</v>
      </c>
    </row>
    <row r="26" spans="1:49" x14ac:dyDescent="0.25">
      <c r="A26" s="40" t="s">
        <v>45</v>
      </c>
      <c r="B26" s="41" t="s">
        <v>35</v>
      </c>
      <c r="C26" s="42">
        <v>905265</v>
      </c>
      <c r="D26" s="43">
        <v>1005981</v>
      </c>
      <c r="E26" s="43">
        <v>1200110</v>
      </c>
      <c r="F26" s="43">
        <v>1364399</v>
      </c>
      <c r="G26" s="43">
        <v>1475719</v>
      </c>
      <c r="H26" s="43">
        <v>1418666</v>
      </c>
      <c r="I26" s="43">
        <v>1684878</v>
      </c>
      <c r="J26" s="43">
        <v>1778913</v>
      </c>
      <c r="K26" s="43">
        <v>1743395</v>
      </c>
      <c r="L26" s="43">
        <v>1138516</v>
      </c>
      <c r="M26" s="43">
        <v>1262555</v>
      </c>
      <c r="N26" s="43">
        <v>1960146</v>
      </c>
      <c r="O26" s="43">
        <v>1926529</v>
      </c>
      <c r="P26" s="43">
        <v>1370361</v>
      </c>
      <c r="Q26" s="43">
        <v>1670950</v>
      </c>
      <c r="R26" s="43">
        <v>1255891</v>
      </c>
      <c r="S26" s="43">
        <v>1139040</v>
      </c>
      <c r="T26" s="43">
        <v>968257</v>
      </c>
      <c r="U26" s="43">
        <v>1341594</v>
      </c>
      <c r="V26" s="43">
        <v>1410626</v>
      </c>
      <c r="W26" s="43">
        <v>1418865</v>
      </c>
      <c r="X26" s="43">
        <v>1374000</v>
      </c>
      <c r="Y26" s="43">
        <v>1389826</v>
      </c>
      <c r="Z26" s="43">
        <v>1266209</v>
      </c>
      <c r="AA26" s="43">
        <v>1067618</v>
      </c>
      <c r="AB26" s="43">
        <v>1011197</v>
      </c>
      <c r="AC26" s="43">
        <v>892517</v>
      </c>
      <c r="AD26" s="43">
        <v>804675</v>
      </c>
      <c r="AE26" s="43">
        <v>740869</v>
      </c>
      <c r="AF26" s="43">
        <v>813265</v>
      </c>
      <c r="AG26" s="43">
        <v>773614</v>
      </c>
      <c r="AH26" s="43">
        <v>673654</v>
      </c>
      <c r="AI26" s="43">
        <v>713391</v>
      </c>
      <c r="AJ26" s="43">
        <v>941246</v>
      </c>
      <c r="AK26" s="43">
        <v>814429</v>
      </c>
      <c r="AL26" s="43">
        <v>945459</v>
      </c>
      <c r="AM26" s="43">
        <v>898109</v>
      </c>
      <c r="AN26" s="43">
        <v>1011777</v>
      </c>
      <c r="AO26" s="43">
        <v>1066788</v>
      </c>
      <c r="AP26" s="43">
        <v>909407</v>
      </c>
      <c r="AQ26" s="43">
        <v>807489</v>
      </c>
      <c r="AR26" s="43">
        <v>709281</v>
      </c>
      <c r="AS26" s="43">
        <v>651841</v>
      </c>
      <c r="AT26" s="43">
        <v>579769</v>
      </c>
      <c r="AU26" s="43">
        <v>583551</v>
      </c>
      <c r="AV26" s="43">
        <v>462007</v>
      </c>
      <c r="AW26" s="44">
        <v>268814</v>
      </c>
    </row>
    <row r="27" spans="1:49" x14ac:dyDescent="0.25">
      <c r="A27" s="40" t="s">
        <v>45</v>
      </c>
      <c r="B27" s="41" t="s">
        <v>36</v>
      </c>
      <c r="C27" s="42">
        <v>200627</v>
      </c>
      <c r="D27" s="43">
        <v>195510</v>
      </c>
      <c r="E27" s="43">
        <v>185124</v>
      </c>
      <c r="F27" s="43">
        <v>174891</v>
      </c>
      <c r="G27" s="43">
        <v>173270</v>
      </c>
      <c r="H27" s="43">
        <v>157594</v>
      </c>
      <c r="I27" s="43">
        <v>141154</v>
      </c>
      <c r="J27" s="43">
        <v>138319</v>
      </c>
      <c r="K27" s="43">
        <v>115996</v>
      </c>
      <c r="L27" s="43">
        <v>145059</v>
      </c>
      <c r="M27" s="43">
        <v>143556</v>
      </c>
      <c r="N27" s="43">
        <v>160179</v>
      </c>
      <c r="O27" s="43">
        <v>162156</v>
      </c>
      <c r="P27" s="43">
        <v>141240</v>
      </c>
      <c r="Q27" s="43">
        <v>135413</v>
      </c>
      <c r="R27" s="43">
        <v>131893</v>
      </c>
      <c r="S27" s="43">
        <v>130686</v>
      </c>
      <c r="T27" s="43">
        <v>152157</v>
      </c>
      <c r="U27" s="43">
        <v>155235</v>
      </c>
      <c r="V27" s="43">
        <v>159447</v>
      </c>
      <c r="W27" s="43">
        <v>166887</v>
      </c>
      <c r="X27" s="43">
        <v>177926</v>
      </c>
      <c r="Y27" s="43">
        <v>171334</v>
      </c>
      <c r="Z27" s="43">
        <v>173912</v>
      </c>
      <c r="AA27" s="43">
        <v>170827</v>
      </c>
      <c r="AB27" s="43">
        <v>168575</v>
      </c>
      <c r="AC27" s="43">
        <v>164071</v>
      </c>
      <c r="AD27" s="43">
        <v>187449</v>
      </c>
      <c r="AE27" s="43">
        <v>174958</v>
      </c>
      <c r="AF27" s="43">
        <v>181095</v>
      </c>
      <c r="AG27" s="43">
        <v>182638</v>
      </c>
      <c r="AH27" s="43">
        <v>198054</v>
      </c>
      <c r="AI27" s="43">
        <v>223617</v>
      </c>
      <c r="AJ27" s="43">
        <v>198136</v>
      </c>
      <c r="AK27" s="43">
        <v>198492</v>
      </c>
      <c r="AL27" s="43">
        <v>186106</v>
      </c>
      <c r="AM27" s="43">
        <v>198746</v>
      </c>
      <c r="AN27" s="43">
        <v>155476</v>
      </c>
      <c r="AO27" s="43">
        <v>161198</v>
      </c>
      <c r="AP27" s="43">
        <v>136628</v>
      </c>
      <c r="AQ27" s="43">
        <v>126511</v>
      </c>
      <c r="AR27" s="43">
        <v>112851</v>
      </c>
      <c r="AS27" s="43">
        <v>82288</v>
      </c>
      <c r="AT27" s="43">
        <v>67071</v>
      </c>
      <c r="AU27" s="43">
        <v>57397</v>
      </c>
      <c r="AV27" s="43">
        <v>56850</v>
      </c>
      <c r="AW27" s="44">
        <v>38153</v>
      </c>
    </row>
    <row r="28" spans="1:49" x14ac:dyDescent="0.25">
      <c r="A28" s="40" t="s">
        <v>45</v>
      </c>
      <c r="B28" s="41" t="s">
        <v>37</v>
      </c>
      <c r="C28" s="42">
        <v>63286</v>
      </c>
      <c r="D28" s="43">
        <v>72439</v>
      </c>
      <c r="E28" s="43">
        <v>79938</v>
      </c>
      <c r="F28" s="43">
        <v>92362</v>
      </c>
      <c r="G28" s="43">
        <v>99095</v>
      </c>
      <c r="H28" s="43">
        <v>105529</v>
      </c>
      <c r="I28" s="43">
        <v>118886</v>
      </c>
      <c r="J28" s="43">
        <v>111464</v>
      </c>
      <c r="K28" s="43">
        <v>100629</v>
      </c>
      <c r="L28" s="43">
        <v>128003</v>
      </c>
      <c r="M28" s="43">
        <v>160381</v>
      </c>
      <c r="N28" s="43">
        <v>148139</v>
      </c>
      <c r="O28" s="43">
        <v>139343</v>
      </c>
      <c r="P28" s="43">
        <v>129499</v>
      </c>
      <c r="Q28" s="43">
        <v>162329</v>
      </c>
      <c r="R28" s="43">
        <v>185185</v>
      </c>
      <c r="S28" s="43">
        <v>182130</v>
      </c>
      <c r="T28" s="43">
        <v>199015</v>
      </c>
      <c r="U28" s="43">
        <v>173699</v>
      </c>
      <c r="V28" s="43">
        <v>141677</v>
      </c>
      <c r="W28" s="43">
        <v>94531</v>
      </c>
      <c r="X28" s="43">
        <v>78315</v>
      </c>
      <c r="Y28" s="43">
        <v>66884</v>
      </c>
      <c r="Z28" s="43">
        <v>75930</v>
      </c>
      <c r="AA28" s="43">
        <v>83825</v>
      </c>
      <c r="AB28" s="43">
        <v>82466</v>
      </c>
      <c r="AC28" s="43">
        <v>72995</v>
      </c>
      <c r="AD28" s="43">
        <v>76041</v>
      </c>
      <c r="AE28" s="43">
        <v>82663</v>
      </c>
      <c r="AF28" s="43">
        <v>86399</v>
      </c>
      <c r="AG28" s="43">
        <v>97910</v>
      </c>
      <c r="AH28" s="43">
        <v>107751</v>
      </c>
      <c r="AI28" s="43">
        <v>105981</v>
      </c>
      <c r="AJ28" s="43">
        <v>130885</v>
      </c>
      <c r="AK28" s="43">
        <v>81801</v>
      </c>
      <c r="AL28" s="43">
        <v>57843</v>
      </c>
      <c r="AM28" s="43">
        <v>53259</v>
      </c>
      <c r="AN28" s="43">
        <v>63924</v>
      </c>
      <c r="AO28" s="43">
        <v>64623</v>
      </c>
      <c r="AP28" s="43">
        <v>227678</v>
      </c>
      <c r="AQ28" s="43">
        <v>111415</v>
      </c>
      <c r="AR28" s="43">
        <v>17391</v>
      </c>
      <c r="AS28" s="43">
        <v>48898</v>
      </c>
      <c r="AT28" s="43">
        <v>43265</v>
      </c>
      <c r="AU28" s="43">
        <v>45556</v>
      </c>
      <c r="AV28" s="43">
        <v>30454</v>
      </c>
      <c r="AW28" s="44">
        <v>11179</v>
      </c>
    </row>
    <row r="29" spans="1:49" x14ac:dyDescent="0.25">
      <c r="A29" s="40" t="s">
        <v>45</v>
      </c>
      <c r="B29" s="41" t="s">
        <v>38</v>
      </c>
      <c r="C29" s="42">
        <v>7817</v>
      </c>
      <c r="D29" s="43">
        <v>8334</v>
      </c>
      <c r="E29" s="43">
        <v>8842</v>
      </c>
      <c r="F29" s="43">
        <v>10495</v>
      </c>
      <c r="G29" s="43">
        <v>10612</v>
      </c>
      <c r="H29" s="43">
        <v>11045</v>
      </c>
      <c r="I29" s="43">
        <v>13372</v>
      </c>
      <c r="J29" s="43">
        <v>13583</v>
      </c>
      <c r="K29" s="43">
        <v>8590</v>
      </c>
      <c r="L29" s="43">
        <v>7945</v>
      </c>
      <c r="M29" s="43">
        <v>7308</v>
      </c>
      <c r="N29" s="43">
        <v>8862</v>
      </c>
      <c r="O29" s="43">
        <v>7662</v>
      </c>
      <c r="P29" s="43">
        <v>8144</v>
      </c>
      <c r="Q29" s="43">
        <v>10400</v>
      </c>
      <c r="R29" s="43">
        <v>7070</v>
      </c>
      <c r="S29" s="43">
        <v>6564</v>
      </c>
      <c r="T29" s="43">
        <v>4680</v>
      </c>
      <c r="U29" s="43">
        <v>21860</v>
      </c>
      <c r="V29" s="43">
        <v>188293</v>
      </c>
      <c r="W29" s="43">
        <v>497466</v>
      </c>
      <c r="X29" s="43">
        <v>964902</v>
      </c>
      <c r="Y29" s="43">
        <v>1223952</v>
      </c>
      <c r="Z29" s="43">
        <v>1671470</v>
      </c>
      <c r="AA29" s="43">
        <v>2014948</v>
      </c>
      <c r="AB29" s="43">
        <v>2070891</v>
      </c>
      <c r="AC29" s="43">
        <v>2152762</v>
      </c>
      <c r="AD29" s="43">
        <v>1919708</v>
      </c>
      <c r="AE29" s="43">
        <v>2022674</v>
      </c>
      <c r="AF29" s="43">
        <v>1995748</v>
      </c>
      <c r="AG29" s="43">
        <v>2373911</v>
      </c>
      <c r="AH29" s="43">
        <v>2519492</v>
      </c>
      <c r="AI29" s="43">
        <v>2744770</v>
      </c>
      <c r="AJ29" s="43">
        <v>2898097</v>
      </c>
      <c r="AK29" s="43">
        <v>3023233</v>
      </c>
      <c r="AL29" s="43">
        <v>3289586</v>
      </c>
      <c r="AM29" s="43">
        <v>3016560</v>
      </c>
      <c r="AN29" s="43">
        <v>3037370</v>
      </c>
      <c r="AO29" s="43">
        <v>2929516</v>
      </c>
      <c r="AP29" s="43">
        <v>2870924</v>
      </c>
      <c r="AQ29" s="43">
        <v>2817419</v>
      </c>
      <c r="AR29" s="43">
        <v>2870014</v>
      </c>
      <c r="AS29" s="43">
        <v>3252213</v>
      </c>
      <c r="AT29" s="43">
        <v>3673765</v>
      </c>
      <c r="AU29" s="43">
        <v>4004717</v>
      </c>
      <c r="AV29" s="43">
        <v>4148188</v>
      </c>
      <c r="AW29" s="44">
        <v>4138259</v>
      </c>
    </row>
    <row r="30" spans="1:49" x14ac:dyDescent="0.25">
      <c r="A30" s="40" t="s">
        <v>45</v>
      </c>
      <c r="B30" s="41" t="s">
        <v>39</v>
      </c>
      <c r="C30" s="42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24174</v>
      </c>
      <c r="AS30" s="43">
        <v>29605</v>
      </c>
      <c r="AT30" s="43">
        <v>38752</v>
      </c>
      <c r="AU30" s="43">
        <v>45701</v>
      </c>
      <c r="AV30" s="43">
        <v>48017</v>
      </c>
      <c r="AW30" s="44">
        <v>64278</v>
      </c>
    </row>
    <row r="31" spans="1:49" x14ac:dyDescent="0.25">
      <c r="A31" s="40" t="s">
        <v>45</v>
      </c>
      <c r="B31" s="41" t="s">
        <v>40</v>
      </c>
      <c r="C31" s="42">
        <v>4420</v>
      </c>
      <c r="D31" s="43">
        <v>2765</v>
      </c>
      <c r="E31" s="43">
        <v>2650</v>
      </c>
      <c r="F31" s="43">
        <v>1721</v>
      </c>
      <c r="G31" s="43">
        <v>620</v>
      </c>
      <c r="H31" s="43">
        <v>992</v>
      </c>
      <c r="I31" s="43">
        <v>1605</v>
      </c>
      <c r="J31" s="43">
        <v>2118</v>
      </c>
      <c r="K31" s="43">
        <v>890</v>
      </c>
      <c r="L31" s="43">
        <v>1878</v>
      </c>
      <c r="M31" s="43">
        <v>1922</v>
      </c>
      <c r="N31" s="43">
        <v>1641</v>
      </c>
      <c r="O31" s="43">
        <v>1605</v>
      </c>
      <c r="P31" s="43">
        <v>1596</v>
      </c>
      <c r="Q31" s="43">
        <v>692</v>
      </c>
      <c r="R31" s="43">
        <v>1102</v>
      </c>
      <c r="S31" s="43">
        <v>1497</v>
      </c>
      <c r="T31" s="43">
        <v>1897</v>
      </c>
      <c r="U31" s="43">
        <v>1661</v>
      </c>
      <c r="V31" s="43">
        <v>1417</v>
      </c>
      <c r="W31" s="43">
        <v>5500</v>
      </c>
      <c r="X31" s="43">
        <v>9355</v>
      </c>
      <c r="Y31" s="43">
        <v>13065</v>
      </c>
      <c r="Z31" s="43">
        <v>10544</v>
      </c>
      <c r="AA31" s="43">
        <v>8087</v>
      </c>
      <c r="AB31" s="43">
        <v>5368</v>
      </c>
      <c r="AC31" s="43">
        <v>2696</v>
      </c>
      <c r="AD31" s="43">
        <v>0</v>
      </c>
      <c r="AE31" s="43">
        <v>149</v>
      </c>
      <c r="AF31" s="43">
        <v>1950</v>
      </c>
      <c r="AG31" s="43">
        <v>3566</v>
      </c>
      <c r="AH31" s="43">
        <v>1544</v>
      </c>
      <c r="AI31" s="43">
        <v>7175</v>
      </c>
      <c r="AJ31" s="43">
        <v>18090</v>
      </c>
      <c r="AK31" s="43">
        <v>23437</v>
      </c>
      <c r="AL31" s="43">
        <v>34976</v>
      </c>
      <c r="AM31" s="43">
        <v>33408</v>
      </c>
      <c r="AN31" s="43">
        <v>30095</v>
      </c>
      <c r="AO31" s="43">
        <v>30491</v>
      </c>
      <c r="AP31" s="43">
        <v>57732</v>
      </c>
      <c r="AQ31" s="43">
        <v>73622</v>
      </c>
      <c r="AR31" s="43">
        <v>64564</v>
      </c>
      <c r="AS31" s="43">
        <v>67486</v>
      </c>
      <c r="AT31" s="43">
        <v>63133</v>
      </c>
      <c r="AU31" s="43">
        <v>64751</v>
      </c>
      <c r="AV31" s="43">
        <v>82956</v>
      </c>
      <c r="AW31" s="44">
        <v>114213</v>
      </c>
    </row>
    <row r="32" spans="1:49" x14ac:dyDescent="0.25">
      <c r="A32" s="40" t="s">
        <v>45</v>
      </c>
      <c r="B32" s="41" t="s">
        <v>41</v>
      </c>
      <c r="C32" s="42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2944</v>
      </c>
      <c r="T32" s="43">
        <v>2944</v>
      </c>
      <c r="U32" s="43">
        <v>2607</v>
      </c>
      <c r="V32" s="43">
        <v>2307</v>
      </c>
      <c r="W32" s="43">
        <v>2278</v>
      </c>
      <c r="X32" s="43">
        <v>2999</v>
      </c>
      <c r="Y32" s="43">
        <v>3036</v>
      </c>
      <c r="Z32" s="43">
        <v>1969</v>
      </c>
      <c r="AA32" s="43">
        <v>865</v>
      </c>
      <c r="AB32" s="43">
        <v>865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570</v>
      </c>
      <c r="AK32" s="43">
        <v>1407</v>
      </c>
      <c r="AL32" s="43">
        <v>84</v>
      </c>
      <c r="AM32" s="43">
        <v>71</v>
      </c>
      <c r="AN32" s="43">
        <v>19386</v>
      </c>
      <c r="AO32" s="43">
        <v>25195</v>
      </c>
      <c r="AP32" s="43">
        <v>6412</v>
      </c>
      <c r="AQ32" s="43">
        <v>7086</v>
      </c>
      <c r="AR32" s="43">
        <v>12464</v>
      </c>
      <c r="AS32" s="43">
        <v>0</v>
      </c>
      <c r="AT32" s="43">
        <v>0</v>
      </c>
      <c r="AU32" s="43">
        <v>0</v>
      </c>
      <c r="AV32" s="43">
        <v>1231</v>
      </c>
      <c r="AW32" s="44">
        <v>2672</v>
      </c>
    </row>
    <row r="33" spans="1:49" x14ac:dyDescent="0.25">
      <c r="A33" s="40" t="s">
        <v>45</v>
      </c>
      <c r="B33" s="41" t="s">
        <v>42</v>
      </c>
      <c r="C33" s="42">
        <v>829719</v>
      </c>
      <c r="D33" s="43">
        <v>902851</v>
      </c>
      <c r="E33" s="43">
        <v>993498</v>
      </c>
      <c r="F33" s="43">
        <v>1106149</v>
      </c>
      <c r="G33" s="43">
        <v>1238185</v>
      </c>
      <c r="H33" s="43">
        <v>1342568</v>
      </c>
      <c r="I33" s="43">
        <v>1429466</v>
      </c>
      <c r="J33" s="43">
        <v>1536562</v>
      </c>
      <c r="K33" s="43">
        <v>1525451</v>
      </c>
      <c r="L33" s="43">
        <v>1455551</v>
      </c>
      <c r="M33" s="43">
        <v>1537914</v>
      </c>
      <c r="N33" s="43">
        <v>1573495</v>
      </c>
      <c r="O33" s="43">
        <v>1648489</v>
      </c>
      <c r="P33" s="43">
        <v>1612870</v>
      </c>
      <c r="Q33" s="43">
        <v>2101758</v>
      </c>
      <c r="R33" s="43">
        <v>1942994</v>
      </c>
      <c r="S33" s="43">
        <v>1986339</v>
      </c>
      <c r="T33" s="43">
        <v>2153383</v>
      </c>
      <c r="U33" s="43">
        <v>2486160</v>
      </c>
      <c r="V33" s="43">
        <v>2652141</v>
      </c>
      <c r="W33" s="43">
        <v>2918403</v>
      </c>
      <c r="X33" s="43">
        <v>3075889</v>
      </c>
      <c r="Y33" s="43">
        <v>3398037</v>
      </c>
      <c r="Z33" s="43">
        <v>3189468</v>
      </c>
      <c r="AA33" s="43">
        <v>3554778</v>
      </c>
      <c r="AB33" s="43">
        <v>3458453</v>
      </c>
      <c r="AC33" s="43">
        <v>3699405</v>
      </c>
      <c r="AD33" s="43">
        <v>3655343</v>
      </c>
      <c r="AE33" s="43">
        <v>3907808</v>
      </c>
      <c r="AF33" s="43">
        <v>4012287</v>
      </c>
      <c r="AG33" s="43">
        <v>4280799</v>
      </c>
      <c r="AH33" s="43">
        <v>4546768</v>
      </c>
      <c r="AI33" s="43">
        <v>4808900</v>
      </c>
      <c r="AJ33" s="43">
        <v>4894536</v>
      </c>
      <c r="AK33" s="43">
        <v>4923866</v>
      </c>
      <c r="AL33" s="43">
        <v>4919634</v>
      </c>
      <c r="AM33" s="43">
        <v>5050854</v>
      </c>
      <c r="AN33" s="43">
        <v>5378896</v>
      </c>
      <c r="AO33" s="43">
        <v>5520025</v>
      </c>
      <c r="AP33" s="43">
        <v>5688608</v>
      </c>
      <c r="AQ33" s="43">
        <v>5550959</v>
      </c>
      <c r="AR33" s="43">
        <v>4845265</v>
      </c>
      <c r="AS33" s="43">
        <v>4890372</v>
      </c>
      <c r="AT33" s="43">
        <v>4769645</v>
      </c>
      <c r="AU33" s="43">
        <v>4923404</v>
      </c>
      <c r="AV33" s="43">
        <v>4776964</v>
      </c>
      <c r="AW33" s="44">
        <v>4529745</v>
      </c>
    </row>
    <row r="34" spans="1:49" x14ac:dyDescent="0.25">
      <c r="A34" s="40" t="s">
        <v>45</v>
      </c>
      <c r="B34" s="41" t="s">
        <v>43</v>
      </c>
      <c r="C34" s="42">
        <v>89634</v>
      </c>
      <c r="D34" s="43">
        <v>97539</v>
      </c>
      <c r="E34" s="43">
        <v>120505</v>
      </c>
      <c r="F34" s="43">
        <v>165163</v>
      </c>
      <c r="G34" s="43">
        <v>176851</v>
      </c>
      <c r="H34" s="43">
        <v>192776</v>
      </c>
      <c r="I34" s="43">
        <v>210994</v>
      </c>
      <c r="J34" s="43">
        <v>221885</v>
      </c>
      <c r="K34" s="43">
        <v>229709</v>
      </c>
      <c r="L34" s="43">
        <v>249983</v>
      </c>
      <c r="M34" s="43">
        <v>260716</v>
      </c>
      <c r="N34" s="43">
        <v>284763</v>
      </c>
      <c r="O34" s="43">
        <v>191956</v>
      </c>
      <c r="P34" s="43">
        <v>182993</v>
      </c>
      <c r="Q34" s="43">
        <v>229968</v>
      </c>
      <c r="R34" s="43">
        <v>243107</v>
      </c>
      <c r="S34" s="43">
        <v>380780</v>
      </c>
      <c r="T34" s="43">
        <v>670517</v>
      </c>
      <c r="U34" s="43">
        <v>802027</v>
      </c>
      <c r="V34" s="43">
        <v>826248</v>
      </c>
      <c r="W34" s="43">
        <v>867415</v>
      </c>
      <c r="X34" s="43">
        <v>888510</v>
      </c>
      <c r="Y34" s="43">
        <v>966583</v>
      </c>
      <c r="Z34" s="43">
        <v>960673</v>
      </c>
      <c r="AA34" s="43">
        <v>487817</v>
      </c>
      <c r="AB34" s="43">
        <v>518361</v>
      </c>
      <c r="AC34" s="43">
        <v>518526</v>
      </c>
      <c r="AD34" s="43">
        <v>523327</v>
      </c>
      <c r="AE34" s="43">
        <v>553793</v>
      </c>
      <c r="AF34" s="43">
        <v>579934</v>
      </c>
      <c r="AG34" s="43">
        <v>879383</v>
      </c>
      <c r="AH34" s="43">
        <v>338044</v>
      </c>
      <c r="AI34" s="43">
        <v>375366</v>
      </c>
      <c r="AJ34" s="43">
        <v>955003</v>
      </c>
      <c r="AK34" s="43">
        <v>970957</v>
      </c>
      <c r="AL34" s="43">
        <v>913451</v>
      </c>
      <c r="AM34" s="43">
        <v>933236</v>
      </c>
      <c r="AN34" s="43">
        <v>1059632</v>
      </c>
      <c r="AO34" s="43">
        <v>1004078</v>
      </c>
      <c r="AP34" s="43">
        <v>1372701</v>
      </c>
      <c r="AQ34" s="43">
        <v>1416714</v>
      </c>
      <c r="AR34" s="43">
        <v>1162481</v>
      </c>
      <c r="AS34" s="43">
        <v>926549</v>
      </c>
      <c r="AT34" s="43">
        <v>943614</v>
      </c>
      <c r="AU34" s="43">
        <v>947760</v>
      </c>
      <c r="AV34" s="43">
        <v>720397</v>
      </c>
      <c r="AW34" s="44">
        <v>568952</v>
      </c>
    </row>
    <row r="35" spans="1:49" x14ac:dyDescent="0.25">
      <c r="A35" s="40" t="s">
        <v>46</v>
      </c>
      <c r="B35" s="41" t="s">
        <v>33</v>
      </c>
      <c r="C35" s="42">
        <v>12748471</v>
      </c>
      <c r="D35" s="43">
        <v>13718919</v>
      </c>
      <c r="E35" s="43">
        <v>14250898</v>
      </c>
      <c r="F35" s="43">
        <v>13993408</v>
      </c>
      <c r="G35" s="43">
        <v>12922281</v>
      </c>
      <c r="H35" s="43">
        <v>8665024</v>
      </c>
      <c r="I35" s="43">
        <v>9138231</v>
      </c>
      <c r="J35" s="43">
        <v>13580578</v>
      </c>
      <c r="K35" s="43">
        <v>12639467</v>
      </c>
      <c r="L35" s="43">
        <v>10536743</v>
      </c>
      <c r="M35" s="43">
        <v>11794334</v>
      </c>
      <c r="N35" s="43">
        <v>14322329</v>
      </c>
      <c r="O35" s="43">
        <v>15015794</v>
      </c>
      <c r="P35" s="43">
        <v>14727543</v>
      </c>
      <c r="Q35" s="43">
        <v>13986914</v>
      </c>
      <c r="R35" s="43">
        <v>10452218</v>
      </c>
      <c r="S35" s="43">
        <v>10853947</v>
      </c>
      <c r="T35" s="43">
        <v>9567370</v>
      </c>
      <c r="U35" s="43">
        <v>11554660</v>
      </c>
      <c r="V35" s="43">
        <v>11107588</v>
      </c>
      <c r="W35" s="43">
        <v>12807780</v>
      </c>
      <c r="X35" s="43">
        <v>11965579</v>
      </c>
      <c r="Y35" s="43">
        <v>9318933</v>
      </c>
      <c r="Z35" s="43">
        <v>9931822</v>
      </c>
      <c r="AA35" s="43">
        <v>8560514</v>
      </c>
      <c r="AB35" s="43">
        <v>9177308</v>
      </c>
      <c r="AC35" s="43">
        <v>10316118</v>
      </c>
      <c r="AD35" s="43">
        <v>10512542</v>
      </c>
      <c r="AE35" s="43">
        <v>10488531</v>
      </c>
      <c r="AF35" s="43">
        <v>11604579</v>
      </c>
      <c r="AG35" s="43">
        <v>13389989</v>
      </c>
      <c r="AH35" s="43">
        <v>13686307</v>
      </c>
      <c r="AI35" s="43">
        <v>12825246</v>
      </c>
      <c r="AJ35" s="43">
        <v>13969930</v>
      </c>
      <c r="AK35" s="43">
        <v>13371283</v>
      </c>
      <c r="AL35" s="43">
        <v>13234035</v>
      </c>
      <c r="AM35" s="43">
        <v>12529240</v>
      </c>
      <c r="AN35" s="43">
        <v>13312375</v>
      </c>
      <c r="AO35" s="43">
        <v>14383311</v>
      </c>
      <c r="AP35" s="43">
        <v>13829129</v>
      </c>
      <c r="AQ35" s="43">
        <v>14949881</v>
      </c>
      <c r="AR35" s="43">
        <v>15558452</v>
      </c>
      <c r="AS35" s="43">
        <v>11028561</v>
      </c>
      <c r="AT35" s="43">
        <v>8057844</v>
      </c>
      <c r="AU35" s="43">
        <v>7597597</v>
      </c>
      <c r="AV35" s="43">
        <v>8947927</v>
      </c>
      <c r="AW35" s="44">
        <v>8411459</v>
      </c>
    </row>
    <row r="36" spans="1:49" x14ac:dyDescent="0.25">
      <c r="A36" s="40" t="s">
        <v>46</v>
      </c>
      <c r="B36" s="41" t="s">
        <v>34</v>
      </c>
      <c r="C36" s="42">
        <v>11008205</v>
      </c>
      <c r="D36" s="43">
        <v>10529413</v>
      </c>
      <c r="E36" s="43">
        <v>12625246</v>
      </c>
      <c r="F36" s="43">
        <v>15763515</v>
      </c>
      <c r="G36" s="43">
        <v>20781631</v>
      </c>
      <c r="H36" s="43">
        <v>19407525</v>
      </c>
      <c r="I36" s="43">
        <v>20561082</v>
      </c>
      <c r="J36" s="43">
        <v>17649393</v>
      </c>
      <c r="K36" s="43">
        <v>17423177</v>
      </c>
      <c r="L36" s="43">
        <v>11752057</v>
      </c>
      <c r="M36" s="43">
        <v>14183061</v>
      </c>
      <c r="N36" s="43">
        <v>10961797</v>
      </c>
      <c r="O36" s="43">
        <v>10814479</v>
      </c>
      <c r="P36" s="43">
        <v>12760212</v>
      </c>
      <c r="Q36" s="43">
        <v>9395267</v>
      </c>
      <c r="R36" s="43">
        <v>6681303</v>
      </c>
      <c r="S36" s="43">
        <v>4941647</v>
      </c>
      <c r="T36" s="43">
        <v>3937218</v>
      </c>
      <c r="U36" s="43">
        <v>4026441</v>
      </c>
      <c r="V36" s="43">
        <v>2957380</v>
      </c>
      <c r="W36" s="43">
        <v>3346700</v>
      </c>
      <c r="X36" s="43">
        <v>2339310</v>
      </c>
      <c r="Y36" s="43">
        <v>3446359</v>
      </c>
      <c r="Z36" s="43">
        <v>2915262</v>
      </c>
      <c r="AA36" s="43">
        <v>2495138</v>
      </c>
      <c r="AB36" s="43">
        <v>4312227</v>
      </c>
      <c r="AC36" s="43">
        <v>4152732</v>
      </c>
      <c r="AD36" s="43">
        <v>2858205</v>
      </c>
      <c r="AE36" s="43">
        <v>3373761</v>
      </c>
      <c r="AF36" s="43">
        <v>3240007</v>
      </c>
      <c r="AG36" s="43">
        <v>2548490</v>
      </c>
      <c r="AH36" s="43">
        <v>2184143</v>
      </c>
      <c r="AI36" s="43">
        <v>2167302</v>
      </c>
      <c r="AJ36" s="43">
        <v>1415568</v>
      </c>
      <c r="AK36" s="43">
        <v>1185120</v>
      </c>
      <c r="AL36" s="43">
        <v>907132</v>
      </c>
      <c r="AM36" s="43">
        <v>959007</v>
      </c>
      <c r="AN36" s="43">
        <v>705991</v>
      </c>
      <c r="AO36" s="43">
        <v>708447</v>
      </c>
      <c r="AP36" s="43">
        <v>648291</v>
      </c>
      <c r="AQ36" s="43">
        <v>1218293</v>
      </c>
      <c r="AR36" s="43">
        <v>1273778</v>
      </c>
      <c r="AS36" s="43">
        <v>440077</v>
      </c>
      <c r="AT36" s="43">
        <v>281236</v>
      </c>
      <c r="AU36" s="43">
        <v>389022</v>
      </c>
      <c r="AV36" s="43">
        <v>297374</v>
      </c>
      <c r="AW36" s="44">
        <v>263676</v>
      </c>
    </row>
    <row r="37" spans="1:49" x14ac:dyDescent="0.25">
      <c r="A37" s="40" t="s">
        <v>46</v>
      </c>
      <c r="B37" s="41" t="s">
        <v>35</v>
      </c>
      <c r="C37" s="42">
        <v>3103865</v>
      </c>
      <c r="D37" s="43">
        <v>3497438</v>
      </c>
      <c r="E37" s="43">
        <v>4264213</v>
      </c>
      <c r="F37" s="43">
        <v>4917940</v>
      </c>
      <c r="G37" s="43">
        <v>5392365</v>
      </c>
      <c r="H37" s="43">
        <v>5094804</v>
      </c>
      <c r="I37" s="43">
        <v>6171604</v>
      </c>
      <c r="J37" s="43">
        <v>6567675</v>
      </c>
      <c r="K37" s="43">
        <v>6437785</v>
      </c>
      <c r="L37" s="43">
        <v>4161632</v>
      </c>
      <c r="M37" s="43">
        <v>4527171</v>
      </c>
      <c r="N37" s="43">
        <v>5400821</v>
      </c>
      <c r="O37" s="43">
        <v>5833630</v>
      </c>
      <c r="P37" s="43">
        <v>7279032</v>
      </c>
      <c r="Q37" s="43">
        <v>3994476</v>
      </c>
      <c r="R37" s="43">
        <v>2791282</v>
      </c>
      <c r="S37" s="43">
        <v>2173903</v>
      </c>
      <c r="T37" s="43">
        <v>1795385</v>
      </c>
      <c r="U37" s="43">
        <v>1839524</v>
      </c>
      <c r="V37" s="43">
        <v>2241414</v>
      </c>
      <c r="W37" s="43">
        <v>2338269</v>
      </c>
      <c r="X37" s="43">
        <v>2562670</v>
      </c>
      <c r="Y37" s="43">
        <v>2369028</v>
      </c>
      <c r="Z37" s="43">
        <v>2170192</v>
      </c>
      <c r="AA37" s="43">
        <v>2063060</v>
      </c>
      <c r="AB37" s="43">
        <v>2384078</v>
      </c>
      <c r="AC37" s="43">
        <v>1996479</v>
      </c>
      <c r="AD37" s="43">
        <v>2342057</v>
      </c>
      <c r="AE37" s="43">
        <v>1940343</v>
      </c>
      <c r="AF37" s="43">
        <v>1783166</v>
      </c>
      <c r="AG37" s="43">
        <v>2570843</v>
      </c>
      <c r="AH37" s="43">
        <v>3082174</v>
      </c>
      <c r="AI37" s="43">
        <v>2986766</v>
      </c>
      <c r="AJ37" s="43">
        <v>1540891</v>
      </c>
      <c r="AK37" s="43">
        <v>1382846</v>
      </c>
      <c r="AL37" s="43">
        <v>1486184</v>
      </c>
      <c r="AM37" s="43">
        <v>1373069</v>
      </c>
      <c r="AN37" s="43">
        <v>1557967</v>
      </c>
      <c r="AO37" s="43">
        <v>1648410</v>
      </c>
      <c r="AP37" s="43">
        <v>1645177</v>
      </c>
      <c r="AQ37" s="43">
        <v>1588383</v>
      </c>
      <c r="AR37" s="43">
        <v>1604437</v>
      </c>
      <c r="AS37" s="43">
        <v>1374312</v>
      </c>
      <c r="AT37" s="43">
        <v>1113689</v>
      </c>
      <c r="AU37" s="43">
        <v>1120668</v>
      </c>
      <c r="AV37" s="43">
        <v>1579105</v>
      </c>
      <c r="AW37" s="44">
        <v>2093083</v>
      </c>
    </row>
    <row r="38" spans="1:49" x14ac:dyDescent="0.25">
      <c r="A38" s="40" t="s">
        <v>46</v>
      </c>
      <c r="B38" s="41" t="s">
        <v>36</v>
      </c>
      <c r="C38" s="42">
        <v>168053</v>
      </c>
      <c r="D38" s="43">
        <v>160991</v>
      </c>
      <c r="E38" s="43">
        <v>149754</v>
      </c>
      <c r="F38" s="43">
        <v>138560</v>
      </c>
      <c r="G38" s="43">
        <v>135304</v>
      </c>
      <c r="H38" s="43">
        <v>123458</v>
      </c>
      <c r="I38" s="43">
        <v>111658</v>
      </c>
      <c r="J38" s="43">
        <v>108234</v>
      </c>
      <c r="K38" s="43">
        <v>88137</v>
      </c>
      <c r="L38" s="43">
        <v>127627</v>
      </c>
      <c r="M38" s="43">
        <v>136528</v>
      </c>
      <c r="N38" s="43">
        <v>168285</v>
      </c>
      <c r="O38" s="43">
        <v>173124</v>
      </c>
      <c r="P38" s="43">
        <v>158666</v>
      </c>
      <c r="Q38" s="43">
        <v>116921</v>
      </c>
      <c r="R38" s="43">
        <v>101809</v>
      </c>
      <c r="S38" s="43">
        <v>86756</v>
      </c>
      <c r="T38" s="43">
        <v>95626</v>
      </c>
      <c r="U38" s="43">
        <v>95456</v>
      </c>
      <c r="V38" s="43">
        <v>99424</v>
      </c>
      <c r="W38" s="43">
        <v>105762</v>
      </c>
      <c r="X38" s="43">
        <v>128802</v>
      </c>
      <c r="Y38" s="43">
        <v>118120</v>
      </c>
      <c r="Z38" s="43">
        <v>98563</v>
      </c>
      <c r="AA38" s="43">
        <v>99717</v>
      </c>
      <c r="AB38" s="43">
        <v>95512</v>
      </c>
      <c r="AC38" s="43">
        <v>93959</v>
      </c>
      <c r="AD38" s="43">
        <v>100666</v>
      </c>
      <c r="AE38" s="43">
        <v>112887</v>
      </c>
      <c r="AF38" s="43">
        <v>117129</v>
      </c>
      <c r="AG38" s="43">
        <v>115981</v>
      </c>
      <c r="AH38" s="43">
        <v>117488</v>
      </c>
      <c r="AI38" s="43">
        <v>158734</v>
      </c>
      <c r="AJ38" s="43">
        <v>119007</v>
      </c>
      <c r="AK38" s="43">
        <v>111605</v>
      </c>
      <c r="AL38" s="43">
        <v>87787</v>
      </c>
      <c r="AM38" s="43">
        <v>65665</v>
      </c>
      <c r="AN38" s="43">
        <v>101850</v>
      </c>
      <c r="AO38" s="43">
        <v>104848</v>
      </c>
      <c r="AP38" s="43">
        <v>79601</v>
      </c>
      <c r="AQ38" s="43">
        <v>65610</v>
      </c>
      <c r="AR38" s="43">
        <v>81482</v>
      </c>
      <c r="AS38" s="43">
        <v>31097</v>
      </c>
      <c r="AT38" s="43">
        <v>55930</v>
      </c>
      <c r="AU38" s="43">
        <v>33070</v>
      </c>
      <c r="AV38" s="43">
        <v>31350</v>
      </c>
      <c r="AW38" s="44">
        <v>17740</v>
      </c>
    </row>
    <row r="39" spans="1:49" x14ac:dyDescent="0.25">
      <c r="A39" s="40" t="s">
        <v>46</v>
      </c>
      <c r="B39" s="41" t="s">
        <v>37</v>
      </c>
      <c r="C39" s="42">
        <v>401551</v>
      </c>
      <c r="D39" s="43">
        <v>464248</v>
      </c>
      <c r="E39" s="43">
        <v>512118</v>
      </c>
      <c r="F39" s="43">
        <v>599033</v>
      </c>
      <c r="G39" s="43">
        <v>654415</v>
      </c>
      <c r="H39" s="43">
        <v>696757</v>
      </c>
      <c r="I39" s="43">
        <v>791135</v>
      </c>
      <c r="J39" s="43">
        <v>759348</v>
      </c>
      <c r="K39" s="43">
        <v>694896</v>
      </c>
      <c r="L39" s="43">
        <v>909872</v>
      </c>
      <c r="M39" s="43">
        <v>1273415</v>
      </c>
      <c r="N39" s="43">
        <v>1394958</v>
      </c>
      <c r="O39" s="43">
        <v>1705328</v>
      </c>
      <c r="P39" s="43">
        <v>1637985</v>
      </c>
      <c r="Q39" s="43">
        <v>1735742</v>
      </c>
      <c r="R39" s="43">
        <v>1188922</v>
      </c>
      <c r="S39" s="43">
        <v>1098654</v>
      </c>
      <c r="T39" s="43">
        <v>1057331</v>
      </c>
      <c r="U39" s="43">
        <v>916070</v>
      </c>
      <c r="V39" s="43">
        <v>777012</v>
      </c>
      <c r="W39" s="43">
        <v>613486</v>
      </c>
      <c r="X39" s="43">
        <v>527402</v>
      </c>
      <c r="Y39" s="43">
        <v>422074</v>
      </c>
      <c r="Z39" s="43">
        <v>357104</v>
      </c>
      <c r="AA39" s="43">
        <v>328883</v>
      </c>
      <c r="AB39" s="43">
        <v>422193</v>
      </c>
      <c r="AC39" s="43">
        <v>393935</v>
      </c>
      <c r="AD39" s="43">
        <v>424120</v>
      </c>
      <c r="AE39" s="43">
        <v>534792</v>
      </c>
      <c r="AF39" s="43">
        <v>656652</v>
      </c>
      <c r="AG39" s="43">
        <v>1010561</v>
      </c>
      <c r="AH39" s="43">
        <v>758936</v>
      </c>
      <c r="AI39" s="43">
        <v>731202</v>
      </c>
      <c r="AJ39" s="43">
        <v>794188</v>
      </c>
      <c r="AK39" s="43">
        <v>619899</v>
      </c>
      <c r="AL39" s="43">
        <v>389204</v>
      </c>
      <c r="AM39" s="43">
        <v>358156</v>
      </c>
      <c r="AN39" s="43">
        <v>402795</v>
      </c>
      <c r="AO39" s="43">
        <v>407197</v>
      </c>
      <c r="AP39" s="43">
        <v>437524</v>
      </c>
      <c r="AQ39" s="43">
        <v>440140</v>
      </c>
      <c r="AR39" s="43">
        <v>289731</v>
      </c>
      <c r="AS39" s="43">
        <v>189601</v>
      </c>
      <c r="AT39" s="43">
        <v>168156</v>
      </c>
      <c r="AU39" s="43">
        <v>178555</v>
      </c>
      <c r="AV39" s="43">
        <v>175477</v>
      </c>
      <c r="AW39" s="44">
        <v>237854</v>
      </c>
    </row>
    <row r="40" spans="1:49" x14ac:dyDescent="0.25">
      <c r="A40" s="40" t="s">
        <v>46</v>
      </c>
      <c r="B40" s="41" t="s">
        <v>38</v>
      </c>
      <c r="C40" s="42">
        <v>350122</v>
      </c>
      <c r="D40" s="43">
        <v>371555</v>
      </c>
      <c r="E40" s="43">
        <v>358882</v>
      </c>
      <c r="F40" s="43">
        <v>373390</v>
      </c>
      <c r="G40" s="43">
        <v>414747</v>
      </c>
      <c r="H40" s="43">
        <v>380095</v>
      </c>
      <c r="I40" s="43">
        <v>332636</v>
      </c>
      <c r="J40" s="43">
        <v>284075</v>
      </c>
      <c r="K40" s="43">
        <v>325830</v>
      </c>
      <c r="L40" s="43">
        <v>316241</v>
      </c>
      <c r="M40" s="43">
        <v>310203</v>
      </c>
      <c r="N40" s="43">
        <v>230682</v>
      </c>
      <c r="O40" s="43">
        <v>254149</v>
      </c>
      <c r="P40" s="43">
        <v>211528</v>
      </c>
      <c r="Q40" s="43">
        <v>209276</v>
      </c>
      <c r="R40" s="43">
        <v>227835</v>
      </c>
      <c r="S40" s="43">
        <v>199081</v>
      </c>
      <c r="T40" s="43">
        <v>180898</v>
      </c>
      <c r="U40" s="43">
        <v>353483</v>
      </c>
      <c r="V40" s="43">
        <v>1890482</v>
      </c>
      <c r="W40" s="43">
        <v>2418095</v>
      </c>
      <c r="X40" s="43">
        <v>3197862</v>
      </c>
      <c r="Y40" s="43">
        <v>3411135</v>
      </c>
      <c r="Z40" s="43">
        <v>4010390</v>
      </c>
      <c r="AA40" s="43">
        <v>4164187</v>
      </c>
      <c r="AB40" s="43">
        <v>4081881</v>
      </c>
      <c r="AC40" s="43">
        <v>4007089</v>
      </c>
      <c r="AD40" s="43">
        <v>4375388</v>
      </c>
      <c r="AE40" s="43">
        <v>4926061</v>
      </c>
      <c r="AF40" s="43">
        <v>5669796</v>
      </c>
      <c r="AG40" s="43">
        <v>4820466</v>
      </c>
      <c r="AH40" s="43">
        <v>5171308</v>
      </c>
      <c r="AI40" s="43">
        <v>5346250</v>
      </c>
      <c r="AJ40" s="43">
        <v>5862188</v>
      </c>
      <c r="AK40" s="43">
        <v>5438833</v>
      </c>
      <c r="AL40" s="43">
        <v>5255807</v>
      </c>
      <c r="AM40" s="43">
        <v>4821743</v>
      </c>
      <c r="AN40" s="43">
        <v>4830086</v>
      </c>
      <c r="AO40" s="43">
        <v>4658575</v>
      </c>
      <c r="AP40" s="43">
        <v>4430015</v>
      </c>
      <c r="AQ40" s="43">
        <v>4719068</v>
      </c>
      <c r="AR40" s="43">
        <v>5149374</v>
      </c>
      <c r="AS40" s="43">
        <v>4132907</v>
      </c>
      <c r="AT40" s="43">
        <v>3776693</v>
      </c>
      <c r="AU40" s="43">
        <v>3850508</v>
      </c>
      <c r="AV40" s="43">
        <v>4345311</v>
      </c>
      <c r="AW40" s="44">
        <v>4708717</v>
      </c>
    </row>
    <row r="41" spans="1:49" x14ac:dyDescent="0.25">
      <c r="A41" s="40" t="s">
        <v>46</v>
      </c>
      <c r="B41" s="41" t="s">
        <v>39</v>
      </c>
      <c r="C41" s="42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558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4">
        <v>0</v>
      </c>
    </row>
    <row r="42" spans="1:49" x14ac:dyDescent="0.25">
      <c r="A42" s="40" t="s">
        <v>46</v>
      </c>
      <c r="B42" s="41" t="s">
        <v>40</v>
      </c>
      <c r="C42" s="42">
        <v>342449</v>
      </c>
      <c r="D42" s="43">
        <v>219820</v>
      </c>
      <c r="E42" s="43">
        <v>230379</v>
      </c>
      <c r="F42" s="43">
        <v>192606</v>
      </c>
      <c r="G42" s="43">
        <v>141824</v>
      </c>
      <c r="H42" s="43">
        <v>87283</v>
      </c>
      <c r="I42" s="43">
        <v>45874</v>
      </c>
      <c r="J42" s="43">
        <v>597</v>
      </c>
      <c r="K42" s="43">
        <v>26686</v>
      </c>
      <c r="L42" s="43">
        <v>23767</v>
      </c>
      <c r="M42" s="43">
        <v>30318</v>
      </c>
      <c r="N42" s="43">
        <v>19150</v>
      </c>
      <c r="O42" s="43">
        <v>20733</v>
      </c>
      <c r="P42" s="43">
        <v>18399</v>
      </c>
      <c r="Q42" s="43">
        <v>18739</v>
      </c>
      <c r="R42" s="43">
        <v>12613</v>
      </c>
      <c r="S42" s="43">
        <v>6407</v>
      </c>
      <c r="T42" s="43">
        <v>323</v>
      </c>
      <c r="U42" s="43">
        <v>770</v>
      </c>
      <c r="V42" s="43">
        <v>1226</v>
      </c>
      <c r="W42" s="43">
        <v>5473</v>
      </c>
      <c r="X42" s="43">
        <v>9483</v>
      </c>
      <c r="Y42" s="43">
        <v>13343</v>
      </c>
      <c r="Z42" s="43">
        <v>11714</v>
      </c>
      <c r="AA42" s="43">
        <v>10121</v>
      </c>
      <c r="AB42" s="43">
        <v>14417</v>
      </c>
      <c r="AC42" s="43">
        <v>18838</v>
      </c>
      <c r="AD42" s="43">
        <v>23300</v>
      </c>
      <c r="AE42" s="43">
        <v>14884</v>
      </c>
      <c r="AF42" s="43">
        <v>6739</v>
      </c>
      <c r="AG42" s="43">
        <v>5127</v>
      </c>
      <c r="AH42" s="43">
        <v>4657</v>
      </c>
      <c r="AI42" s="43">
        <v>4687</v>
      </c>
      <c r="AJ42" s="43">
        <v>13210</v>
      </c>
      <c r="AK42" s="43">
        <v>10970</v>
      </c>
      <c r="AL42" s="43">
        <v>8715</v>
      </c>
      <c r="AM42" s="43">
        <v>6390</v>
      </c>
      <c r="AN42" s="43">
        <v>5804</v>
      </c>
      <c r="AO42" s="43">
        <v>5654</v>
      </c>
      <c r="AP42" s="43">
        <v>6290</v>
      </c>
      <c r="AQ42" s="43">
        <v>7258</v>
      </c>
      <c r="AR42" s="43">
        <v>43750</v>
      </c>
      <c r="AS42" s="43">
        <v>3352</v>
      </c>
      <c r="AT42" s="43">
        <v>4153</v>
      </c>
      <c r="AU42" s="43">
        <v>3619</v>
      </c>
      <c r="AV42" s="43">
        <v>70624</v>
      </c>
      <c r="AW42" s="44">
        <v>119853</v>
      </c>
    </row>
    <row r="43" spans="1:49" x14ac:dyDescent="0.25">
      <c r="A43" s="40" t="s">
        <v>46</v>
      </c>
      <c r="B43" s="41" t="s">
        <v>41</v>
      </c>
      <c r="C43" s="42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631</v>
      </c>
      <c r="R43" s="43">
        <v>622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109</v>
      </c>
      <c r="Y43" s="43">
        <v>111</v>
      </c>
      <c r="Z43" s="43">
        <v>98</v>
      </c>
      <c r="AA43" s="43">
        <v>82</v>
      </c>
      <c r="AB43" s="43">
        <v>82</v>
      </c>
      <c r="AC43" s="43">
        <v>89</v>
      </c>
      <c r="AD43" s="43">
        <v>94</v>
      </c>
      <c r="AE43" s="43">
        <v>273</v>
      </c>
      <c r="AF43" s="43">
        <v>291</v>
      </c>
      <c r="AG43" s="43">
        <v>0</v>
      </c>
      <c r="AH43" s="43">
        <v>0</v>
      </c>
      <c r="AI43" s="43">
        <v>204</v>
      </c>
      <c r="AJ43" s="43">
        <v>62</v>
      </c>
      <c r="AK43" s="43">
        <v>196</v>
      </c>
      <c r="AL43" s="43">
        <v>488973</v>
      </c>
      <c r="AM43" s="43">
        <v>410371</v>
      </c>
      <c r="AN43" s="43">
        <v>764024</v>
      </c>
      <c r="AO43" s="43">
        <v>992996</v>
      </c>
      <c r="AP43" s="43">
        <v>1000671</v>
      </c>
      <c r="AQ43" s="43">
        <v>607815</v>
      </c>
      <c r="AR43" s="43">
        <v>754707</v>
      </c>
      <c r="AS43" s="43">
        <v>1425429</v>
      </c>
      <c r="AT43" s="43">
        <v>1354198</v>
      </c>
      <c r="AU43" s="43">
        <v>1278760</v>
      </c>
      <c r="AV43" s="43">
        <v>1332689</v>
      </c>
      <c r="AW43" s="44">
        <v>1554396</v>
      </c>
    </row>
    <row r="44" spans="1:49" x14ac:dyDescent="0.25">
      <c r="A44" s="40" t="s">
        <v>46</v>
      </c>
      <c r="B44" s="41" t="s">
        <v>42</v>
      </c>
      <c r="C44" s="42">
        <v>1141033</v>
      </c>
      <c r="D44" s="43">
        <v>1241603</v>
      </c>
      <c r="E44" s="43">
        <v>1366262</v>
      </c>
      <c r="F44" s="43">
        <v>1521181</v>
      </c>
      <c r="G44" s="43">
        <v>1702756</v>
      </c>
      <c r="H44" s="43">
        <v>1846304</v>
      </c>
      <c r="I44" s="43">
        <v>1965806</v>
      </c>
      <c r="J44" s="43">
        <v>2113087</v>
      </c>
      <c r="K44" s="43">
        <v>2097807</v>
      </c>
      <c r="L44" s="43">
        <v>2001589</v>
      </c>
      <c r="M44" s="43">
        <v>2257994</v>
      </c>
      <c r="N44" s="43">
        <v>2730919</v>
      </c>
      <c r="O44" s="43">
        <v>2480135</v>
      </c>
      <c r="P44" s="43">
        <v>2343193</v>
      </c>
      <c r="Q44" s="43">
        <v>2168264</v>
      </c>
      <c r="R44" s="43">
        <v>1921451</v>
      </c>
      <c r="S44" s="43">
        <v>1989718</v>
      </c>
      <c r="T44" s="43">
        <v>1996203</v>
      </c>
      <c r="U44" s="43">
        <v>1970658</v>
      </c>
      <c r="V44" s="43">
        <v>2167518</v>
      </c>
      <c r="W44" s="43">
        <v>2395437</v>
      </c>
      <c r="X44" s="43">
        <v>2401269</v>
      </c>
      <c r="Y44" s="43">
        <v>2273308</v>
      </c>
      <c r="Z44" s="43">
        <v>2425530</v>
      </c>
      <c r="AA44" s="43">
        <v>2432088</v>
      </c>
      <c r="AB44" s="43">
        <v>2569707</v>
      </c>
      <c r="AC44" s="43">
        <v>2563210</v>
      </c>
      <c r="AD44" s="43">
        <v>2602365</v>
      </c>
      <c r="AE44" s="43">
        <v>2835900</v>
      </c>
      <c r="AF44" s="43">
        <v>3041899</v>
      </c>
      <c r="AG44" s="43">
        <v>2791934</v>
      </c>
      <c r="AH44" s="43">
        <v>2923240</v>
      </c>
      <c r="AI44" s="43">
        <v>2922374</v>
      </c>
      <c r="AJ44" s="43">
        <v>3254214</v>
      </c>
      <c r="AK44" s="43">
        <v>3142783</v>
      </c>
      <c r="AL44" s="43">
        <v>3132835</v>
      </c>
      <c r="AM44" s="43">
        <v>3215309</v>
      </c>
      <c r="AN44" s="43">
        <v>3205819</v>
      </c>
      <c r="AO44" s="43">
        <v>3292965</v>
      </c>
      <c r="AP44" s="43">
        <v>3449961</v>
      </c>
      <c r="AQ44" s="43">
        <v>3601591</v>
      </c>
      <c r="AR44" s="43">
        <v>3549666</v>
      </c>
      <c r="AS44" s="43">
        <v>2894476</v>
      </c>
      <c r="AT44" s="43">
        <v>2436346</v>
      </c>
      <c r="AU44" s="43">
        <v>2418094</v>
      </c>
      <c r="AV44" s="43">
        <v>2374800</v>
      </c>
      <c r="AW44" s="44">
        <v>2493811</v>
      </c>
    </row>
    <row r="45" spans="1:49" x14ac:dyDescent="0.25">
      <c r="A45" s="40" t="s">
        <v>46</v>
      </c>
      <c r="B45" s="41" t="s">
        <v>43</v>
      </c>
      <c r="C45" s="42">
        <v>62974</v>
      </c>
      <c r="D45" s="43">
        <v>68528</v>
      </c>
      <c r="E45" s="43">
        <v>84663</v>
      </c>
      <c r="F45" s="43">
        <v>116039</v>
      </c>
      <c r="G45" s="43">
        <v>124250</v>
      </c>
      <c r="H45" s="43">
        <v>135440</v>
      </c>
      <c r="I45" s="43">
        <v>148239</v>
      </c>
      <c r="J45" s="43">
        <v>155891</v>
      </c>
      <c r="K45" s="43">
        <v>161387</v>
      </c>
      <c r="L45" s="43">
        <v>175632</v>
      </c>
      <c r="M45" s="43">
        <v>224034</v>
      </c>
      <c r="N45" s="43">
        <v>220439</v>
      </c>
      <c r="O45" s="43">
        <v>195499</v>
      </c>
      <c r="P45" s="43">
        <v>197414</v>
      </c>
      <c r="Q45" s="43">
        <v>107268</v>
      </c>
      <c r="R45" s="43">
        <v>81530</v>
      </c>
      <c r="S45" s="43">
        <v>69776</v>
      </c>
      <c r="T45" s="43">
        <v>50309</v>
      </c>
      <c r="U45" s="43">
        <v>68315</v>
      </c>
      <c r="V45" s="43">
        <v>37283</v>
      </c>
      <c r="W45" s="43">
        <v>38986</v>
      </c>
      <c r="X45" s="43">
        <v>42743</v>
      </c>
      <c r="Y45" s="43">
        <v>42679</v>
      </c>
      <c r="Z45" s="43">
        <v>45541</v>
      </c>
      <c r="AA45" s="43">
        <v>49926</v>
      </c>
      <c r="AB45" s="43">
        <v>44716</v>
      </c>
      <c r="AC45" s="43">
        <v>45285</v>
      </c>
      <c r="AD45" s="43">
        <v>111021</v>
      </c>
      <c r="AE45" s="43">
        <v>74550</v>
      </c>
      <c r="AF45" s="43">
        <v>28705</v>
      </c>
      <c r="AG45" s="43">
        <v>54445</v>
      </c>
      <c r="AH45" s="43">
        <v>48520</v>
      </c>
      <c r="AI45" s="43">
        <v>50109</v>
      </c>
      <c r="AJ45" s="43">
        <v>119839</v>
      </c>
      <c r="AK45" s="43">
        <v>135690</v>
      </c>
      <c r="AL45" s="43">
        <v>127875</v>
      </c>
      <c r="AM45" s="43">
        <v>130645</v>
      </c>
      <c r="AN45" s="43">
        <v>102311</v>
      </c>
      <c r="AO45" s="43">
        <v>96947</v>
      </c>
      <c r="AP45" s="43">
        <v>86518</v>
      </c>
      <c r="AQ45" s="43">
        <v>97067</v>
      </c>
      <c r="AR45" s="43">
        <v>129560</v>
      </c>
      <c r="AS45" s="43">
        <v>93955</v>
      </c>
      <c r="AT45" s="43">
        <v>93718</v>
      </c>
      <c r="AU45" s="43">
        <v>92541</v>
      </c>
      <c r="AV45" s="43">
        <v>86690</v>
      </c>
      <c r="AW45" s="44">
        <v>89259</v>
      </c>
    </row>
    <row r="46" spans="1:49" x14ac:dyDescent="0.25">
      <c r="A46" s="40" t="s">
        <v>47</v>
      </c>
      <c r="B46" s="41" t="s">
        <v>33</v>
      </c>
      <c r="C46" s="42">
        <v>1781466</v>
      </c>
      <c r="D46" s="43">
        <v>2079205</v>
      </c>
      <c r="E46" s="43">
        <v>2024338</v>
      </c>
      <c r="F46" s="43">
        <v>2262183</v>
      </c>
      <c r="G46" s="43">
        <v>2342807</v>
      </c>
      <c r="H46" s="43">
        <v>2033153</v>
      </c>
      <c r="I46" s="43">
        <v>2017677</v>
      </c>
      <c r="J46" s="43">
        <v>1951575</v>
      </c>
      <c r="K46" s="43">
        <v>1268091</v>
      </c>
      <c r="L46" s="43">
        <v>1218223</v>
      </c>
      <c r="M46" s="43">
        <v>1399993</v>
      </c>
      <c r="N46" s="43">
        <v>1316604</v>
      </c>
      <c r="O46" s="43">
        <v>1545268</v>
      </c>
      <c r="P46" s="43">
        <v>1485458</v>
      </c>
      <c r="Q46" s="43">
        <v>944024</v>
      </c>
      <c r="R46" s="43">
        <v>394345</v>
      </c>
      <c r="S46" s="43">
        <v>308573</v>
      </c>
      <c r="T46" s="43">
        <v>347086</v>
      </c>
      <c r="U46" s="43">
        <v>222830</v>
      </c>
      <c r="V46" s="43">
        <v>244902</v>
      </c>
      <c r="W46" s="43">
        <v>198083</v>
      </c>
      <c r="X46" s="43">
        <v>176864</v>
      </c>
      <c r="Y46" s="43">
        <v>167127</v>
      </c>
      <c r="Z46" s="43">
        <v>148730</v>
      </c>
      <c r="AA46" s="43">
        <v>163464</v>
      </c>
      <c r="AB46" s="43">
        <v>179106</v>
      </c>
      <c r="AC46" s="43">
        <v>76715</v>
      </c>
      <c r="AD46" s="43">
        <v>38489</v>
      </c>
      <c r="AE46" s="43">
        <v>28911</v>
      </c>
      <c r="AF46" s="43">
        <v>43514</v>
      </c>
      <c r="AG46" s="43">
        <v>30856</v>
      </c>
      <c r="AH46" s="43">
        <v>25977</v>
      </c>
      <c r="AI46" s="43">
        <v>27595</v>
      </c>
      <c r="AJ46" s="43">
        <v>27551</v>
      </c>
      <c r="AK46" s="43">
        <v>25295</v>
      </c>
      <c r="AL46" s="43">
        <v>23666</v>
      </c>
      <c r="AM46" s="43">
        <v>22787</v>
      </c>
      <c r="AN46" s="43">
        <v>150</v>
      </c>
      <c r="AO46" s="43">
        <v>173</v>
      </c>
      <c r="AP46" s="43">
        <v>0</v>
      </c>
      <c r="AQ46" s="43">
        <v>0</v>
      </c>
      <c r="AR46" s="43">
        <v>3254</v>
      </c>
      <c r="AS46" s="43">
        <v>4151</v>
      </c>
      <c r="AT46" s="43">
        <v>3116</v>
      </c>
      <c r="AU46" s="43">
        <v>2886</v>
      </c>
      <c r="AV46" s="43">
        <v>1574</v>
      </c>
      <c r="AW46" s="44">
        <v>0</v>
      </c>
    </row>
    <row r="47" spans="1:49" x14ac:dyDescent="0.25">
      <c r="A47" s="40" t="s">
        <v>47</v>
      </c>
      <c r="B47" s="41" t="s">
        <v>34</v>
      </c>
      <c r="C47" s="42">
        <v>5589610</v>
      </c>
      <c r="D47" s="43">
        <v>5346495</v>
      </c>
      <c r="E47" s="43">
        <v>6410689</v>
      </c>
      <c r="F47" s="43">
        <v>8004201</v>
      </c>
      <c r="G47" s="43">
        <v>10552239</v>
      </c>
      <c r="H47" s="43">
        <v>9854513</v>
      </c>
      <c r="I47" s="43">
        <v>10440251</v>
      </c>
      <c r="J47" s="43">
        <v>8961790</v>
      </c>
      <c r="K47" s="43">
        <v>8846925</v>
      </c>
      <c r="L47" s="43">
        <v>5967313</v>
      </c>
      <c r="M47" s="43">
        <v>6850300</v>
      </c>
      <c r="N47" s="43">
        <v>5903029</v>
      </c>
      <c r="O47" s="43">
        <v>6158205</v>
      </c>
      <c r="P47" s="43">
        <v>6864007</v>
      </c>
      <c r="Q47" s="43">
        <v>5550773</v>
      </c>
      <c r="R47" s="43">
        <v>4001402</v>
      </c>
      <c r="S47" s="43">
        <v>3453869</v>
      </c>
      <c r="T47" s="43">
        <v>2959120</v>
      </c>
      <c r="U47" s="43">
        <v>2616694</v>
      </c>
      <c r="V47" s="43">
        <v>2236117</v>
      </c>
      <c r="W47" s="43">
        <v>2142561</v>
      </c>
      <c r="X47" s="43">
        <v>1459259</v>
      </c>
      <c r="Y47" s="43">
        <v>1057329</v>
      </c>
      <c r="Z47" s="43">
        <v>914262</v>
      </c>
      <c r="AA47" s="43">
        <v>934931</v>
      </c>
      <c r="AB47" s="43">
        <v>746651</v>
      </c>
      <c r="AC47" s="43">
        <v>812130</v>
      </c>
      <c r="AD47" s="43">
        <v>739610</v>
      </c>
      <c r="AE47" s="43">
        <v>547699</v>
      </c>
      <c r="AF47" s="43">
        <v>334398</v>
      </c>
      <c r="AG47" s="43">
        <v>261226</v>
      </c>
      <c r="AH47" s="43">
        <v>209065</v>
      </c>
      <c r="AI47" s="43">
        <v>214905</v>
      </c>
      <c r="AJ47" s="43">
        <v>134039</v>
      </c>
      <c r="AK47" s="43">
        <v>126360</v>
      </c>
      <c r="AL47" s="43">
        <v>121388</v>
      </c>
      <c r="AM47" s="43">
        <v>128243</v>
      </c>
      <c r="AN47" s="43">
        <v>110262</v>
      </c>
      <c r="AO47" s="43">
        <v>110636</v>
      </c>
      <c r="AP47" s="43">
        <v>140872</v>
      </c>
      <c r="AQ47" s="43">
        <v>260343</v>
      </c>
      <c r="AR47" s="43">
        <v>292540</v>
      </c>
      <c r="AS47" s="43">
        <v>277724</v>
      </c>
      <c r="AT47" s="43">
        <v>180718</v>
      </c>
      <c r="AU47" s="43">
        <v>246542</v>
      </c>
      <c r="AV47" s="43">
        <v>195330</v>
      </c>
      <c r="AW47" s="44">
        <v>190710</v>
      </c>
    </row>
    <row r="48" spans="1:49" x14ac:dyDescent="0.25">
      <c r="A48" s="40" t="s">
        <v>47</v>
      </c>
      <c r="B48" s="41" t="s">
        <v>35</v>
      </c>
      <c r="C48" s="42">
        <v>3713337</v>
      </c>
      <c r="D48" s="43">
        <v>4159612</v>
      </c>
      <c r="E48" s="43">
        <v>5025430</v>
      </c>
      <c r="F48" s="43">
        <v>5761465</v>
      </c>
      <c r="G48" s="43">
        <v>6281815</v>
      </c>
      <c r="H48" s="43">
        <v>5977744</v>
      </c>
      <c r="I48" s="43">
        <v>7182435</v>
      </c>
      <c r="J48" s="43">
        <v>7618764</v>
      </c>
      <c r="K48" s="43">
        <v>7467507</v>
      </c>
      <c r="L48" s="43">
        <v>4847390</v>
      </c>
      <c r="M48" s="43">
        <v>5376368</v>
      </c>
      <c r="N48" s="43">
        <v>5452683</v>
      </c>
      <c r="O48" s="43">
        <v>6448593</v>
      </c>
      <c r="P48" s="43">
        <v>5727074</v>
      </c>
      <c r="Q48" s="43">
        <v>6271657</v>
      </c>
      <c r="R48" s="43">
        <v>5317696</v>
      </c>
      <c r="S48" s="43">
        <v>4717659</v>
      </c>
      <c r="T48" s="43">
        <v>4716444</v>
      </c>
      <c r="U48" s="43">
        <v>5149032</v>
      </c>
      <c r="V48" s="43">
        <v>5429853</v>
      </c>
      <c r="W48" s="43">
        <v>5165258</v>
      </c>
      <c r="X48" s="43">
        <v>4795681</v>
      </c>
      <c r="Y48" s="43">
        <v>4469268</v>
      </c>
      <c r="Z48" s="43">
        <v>4455599</v>
      </c>
      <c r="AA48" s="43">
        <v>4614215</v>
      </c>
      <c r="AB48" s="43">
        <v>4504118</v>
      </c>
      <c r="AC48" s="43">
        <v>4502170</v>
      </c>
      <c r="AD48" s="43">
        <v>4095005</v>
      </c>
      <c r="AE48" s="43">
        <v>3967100</v>
      </c>
      <c r="AF48" s="43">
        <v>4292005</v>
      </c>
      <c r="AG48" s="43">
        <v>4028307</v>
      </c>
      <c r="AH48" s="43">
        <v>3460841</v>
      </c>
      <c r="AI48" s="43">
        <v>3460751</v>
      </c>
      <c r="AJ48" s="43">
        <v>3979668</v>
      </c>
      <c r="AK48" s="43">
        <v>3846485</v>
      </c>
      <c r="AL48" s="43">
        <v>4047125</v>
      </c>
      <c r="AM48" s="43">
        <v>3895155</v>
      </c>
      <c r="AN48" s="43">
        <v>4495929</v>
      </c>
      <c r="AO48" s="43">
        <v>4725476</v>
      </c>
      <c r="AP48" s="43">
        <v>3943537</v>
      </c>
      <c r="AQ48" s="43">
        <v>4018887</v>
      </c>
      <c r="AR48" s="43">
        <v>4254842</v>
      </c>
      <c r="AS48" s="43">
        <v>4349772</v>
      </c>
      <c r="AT48" s="43">
        <v>3703432</v>
      </c>
      <c r="AU48" s="43">
        <v>3895645</v>
      </c>
      <c r="AV48" s="43">
        <v>3469005</v>
      </c>
      <c r="AW48" s="44">
        <v>2887746</v>
      </c>
    </row>
    <row r="49" spans="1:49" x14ac:dyDescent="0.25">
      <c r="A49" s="40" t="s">
        <v>47</v>
      </c>
      <c r="B49" s="41" t="s">
        <v>36</v>
      </c>
      <c r="C49" s="42">
        <v>711808</v>
      </c>
      <c r="D49" s="43">
        <v>691863</v>
      </c>
      <c r="E49" s="43">
        <v>653376</v>
      </c>
      <c r="F49" s="43">
        <v>615381</v>
      </c>
      <c r="G49" s="43">
        <v>608408</v>
      </c>
      <c r="H49" s="43">
        <v>553621</v>
      </c>
      <c r="I49" s="43">
        <v>496561</v>
      </c>
      <c r="J49" s="43">
        <v>485824</v>
      </c>
      <c r="K49" s="43">
        <v>405727</v>
      </c>
      <c r="L49" s="43">
        <v>518599</v>
      </c>
      <c r="M49" s="43">
        <v>522273</v>
      </c>
      <c r="N49" s="43">
        <v>542831</v>
      </c>
      <c r="O49" s="43">
        <v>577649</v>
      </c>
      <c r="P49" s="43">
        <v>529776</v>
      </c>
      <c r="Q49" s="43">
        <v>549870</v>
      </c>
      <c r="R49" s="43">
        <v>515707</v>
      </c>
      <c r="S49" s="43">
        <v>463911</v>
      </c>
      <c r="T49" s="43">
        <v>457981</v>
      </c>
      <c r="U49" s="43">
        <v>472375</v>
      </c>
      <c r="V49" s="43">
        <v>519612</v>
      </c>
      <c r="W49" s="43">
        <v>582598</v>
      </c>
      <c r="X49" s="43">
        <v>602988</v>
      </c>
      <c r="Y49" s="43">
        <v>579247</v>
      </c>
      <c r="Z49" s="43">
        <v>590929</v>
      </c>
      <c r="AA49" s="43">
        <v>607215</v>
      </c>
      <c r="AB49" s="43">
        <v>582249</v>
      </c>
      <c r="AC49" s="43">
        <v>555233</v>
      </c>
      <c r="AD49" s="43">
        <v>623160</v>
      </c>
      <c r="AE49" s="43">
        <v>555119</v>
      </c>
      <c r="AF49" s="43">
        <v>567565</v>
      </c>
      <c r="AG49" s="43">
        <v>552655</v>
      </c>
      <c r="AH49" s="43">
        <v>561219</v>
      </c>
      <c r="AI49" s="43">
        <v>691349</v>
      </c>
      <c r="AJ49" s="43">
        <v>568371</v>
      </c>
      <c r="AK49" s="43">
        <v>572675</v>
      </c>
      <c r="AL49" s="43">
        <v>537922</v>
      </c>
      <c r="AM49" s="43">
        <v>541618</v>
      </c>
      <c r="AN49" s="43">
        <v>626181</v>
      </c>
      <c r="AO49" s="43">
        <v>622749</v>
      </c>
      <c r="AP49" s="43">
        <v>602870</v>
      </c>
      <c r="AQ49" s="43">
        <v>568852</v>
      </c>
      <c r="AR49" s="43">
        <v>506371</v>
      </c>
      <c r="AS49" s="43">
        <v>326268</v>
      </c>
      <c r="AT49" s="43">
        <v>425553</v>
      </c>
      <c r="AU49" s="43">
        <v>362089</v>
      </c>
      <c r="AV49" s="43">
        <v>264696</v>
      </c>
      <c r="AW49" s="44">
        <v>274253</v>
      </c>
    </row>
    <row r="50" spans="1:49" x14ac:dyDescent="0.25">
      <c r="A50" s="40" t="s">
        <v>47</v>
      </c>
      <c r="B50" s="41" t="s">
        <v>37</v>
      </c>
      <c r="C50" s="42">
        <v>381121</v>
      </c>
      <c r="D50" s="43">
        <v>438196</v>
      </c>
      <c r="E50" s="43">
        <v>483478</v>
      </c>
      <c r="F50" s="43">
        <v>561725</v>
      </c>
      <c r="G50" s="43">
        <v>607632</v>
      </c>
      <c r="H50" s="43">
        <v>647023</v>
      </c>
      <c r="I50" s="43">
        <v>731544</v>
      </c>
      <c r="J50" s="43">
        <v>693331</v>
      </c>
      <c r="K50" s="43">
        <v>629904</v>
      </c>
      <c r="L50" s="43">
        <v>812242</v>
      </c>
      <c r="M50" s="43">
        <v>981784</v>
      </c>
      <c r="N50" s="43">
        <v>1051225</v>
      </c>
      <c r="O50" s="43">
        <v>1093948</v>
      </c>
      <c r="P50" s="43">
        <v>1122228</v>
      </c>
      <c r="Q50" s="43">
        <v>1426929</v>
      </c>
      <c r="R50" s="43">
        <v>1182332</v>
      </c>
      <c r="S50" s="43">
        <v>1111351</v>
      </c>
      <c r="T50" s="43">
        <v>1109836</v>
      </c>
      <c r="U50" s="43">
        <v>1097552</v>
      </c>
      <c r="V50" s="43">
        <v>939789</v>
      </c>
      <c r="W50" s="43">
        <v>1059575</v>
      </c>
      <c r="X50" s="43">
        <v>1049404</v>
      </c>
      <c r="Y50" s="43">
        <v>1076467</v>
      </c>
      <c r="Z50" s="43">
        <v>646195</v>
      </c>
      <c r="AA50" s="43">
        <v>603600</v>
      </c>
      <c r="AB50" s="43">
        <v>636596</v>
      </c>
      <c r="AC50" s="43">
        <v>571508</v>
      </c>
      <c r="AD50" s="43">
        <v>548327</v>
      </c>
      <c r="AE50" s="43">
        <v>623888</v>
      </c>
      <c r="AF50" s="43">
        <v>691379</v>
      </c>
      <c r="AG50" s="43">
        <v>658174</v>
      </c>
      <c r="AH50" s="43">
        <v>687408</v>
      </c>
      <c r="AI50" s="43">
        <v>686582</v>
      </c>
      <c r="AJ50" s="43">
        <v>529151</v>
      </c>
      <c r="AK50" s="43">
        <v>643480</v>
      </c>
      <c r="AL50" s="43">
        <v>604620</v>
      </c>
      <c r="AM50" s="43">
        <v>557358</v>
      </c>
      <c r="AN50" s="43">
        <v>469966</v>
      </c>
      <c r="AO50" s="43">
        <v>475066</v>
      </c>
      <c r="AP50" s="43">
        <v>421610</v>
      </c>
      <c r="AQ50" s="43">
        <v>480175</v>
      </c>
      <c r="AR50" s="43">
        <v>402339</v>
      </c>
      <c r="AS50" s="43">
        <v>487194</v>
      </c>
      <c r="AT50" s="43">
        <v>420288</v>
      </c>
      <c r="AU50" s="43">
        <v>446280</v>
      </c>
      <c r="AV50" s="43">
        <v>406276</v>
      </c>
      <c r="AW50" s="44">
        <v>482446</v>
      </c>
    </row>
    <row r="51" spans="1:49" x14ac:dyDescent="0.25">
      <c r="A51" s="40" t="s">
        <v>47</v>
      </c>
      <c r="B51" s="41" t="s">
        <v>38</v>
      </c>
      <c r="C51" s="42">
        <v>206639</v>
      </c>
      <c r="D51" s="43">
        <v>218743</v>
      </c>
      <c r="E51" s="43">
        <v>219446</v>
      </c>
      <c r="F51" s="43">
        <v>257448</v>
      </c>
      <c r="G51" s="43">
        <v>289406</v>
      </c>
      <c r="H51" s="43">
        <v>246501</v>
      </c>
      <c r="I51" s="43">
        <v>215215</v>
      </c>
      <c r="J51" s="43">
        <v>196412</v>
      </c>
      <c r="K51" s="43">
        <v>292708</v>
      </c>
      <c r="L51" s="43">
        <v>151901</v>
      </c>
      <c r="M51" s="43">
        <v>168850</v>
      </c>
      <c r="N51" s="43">
        <v>114440</v>
      </c>
      <c r="O51" s="43">
        <v>120301</v>
      </c>
      <c r="P51" s="43">
        <v>121811</v>
      </c>
      <c r="Q51" s="43">
        <v>84493</v>
      </c>
      <c r="R51" s="43">
        <v>98047</v>
      </c>
      <c r="S51" s="43">
        <v>93121</v>
      </c>
      <c r="T51" s="43">
        <v>91117</v>
      </c>
      <c r="U51" s="43">
        <v>149263</v>
      </c>
      <c r="V51" s="43">
        <v>1125023</v>
      </c>
      <c r="W51" s="43">
        <v>1560781</v>
      </c>
      <c r="X51" s="43">
        <v>2338178</v>
      </c>
      <c r="Y51" s="43">
        <v>2870725</v>
      </c>
      <c r="Z51" s="43">
        <v>3504951</v>
      </c>
      <c r="AA51" s="43">
        <v>3387812</v>
      </c>
      <c r="AB51" s="43">
        <v>3973150</v>
      </c>
      <c r="AC51" s="43">
        <v>4040550</v>
      </c>
      <c r="AD51" s="43">
        <v>4557802</v>
      </c>
      <c r="AE51" s="43">
        <v>5101991</v>
      </c>
      <c r="AF51" s="43">
        <v>5442751</v>
      </c>
      <c r="AG51" s="43">
        <v>5932227</v>
      </c>
      <c r="AH51" s="43">
        <v>5730868</v>
      </c>
      <c r="AI51" s="43">
        <v>5841129</v>
      </c>
      <c r="AJ51" s="43">
        <v>5956683</v>
      </c>
      <c r="AK51" s="43">
        <v>5719808</v>
      </c>
      <c r="AL51" s="43">
        <v>6115537</v>
      </c>
      <c r="AM51" s="43">
        <v>4902717</v>
      </c>
      <c r="AN51" s="43">
        <v>5698391</v>
      </c>
      <c r="AO51" s="43">
        <v>5505885</v>
      </c>
      <c r="AP51" s="43">
        <v>5104244</v>
      </c>
      <c r="AQ51" s="43">
        <v>5354695</v>
      </c>
      <c r="AR51" s="43">
        <v>5796304</v>
      </c>
      <c r="AS51" s="43">
        <v>6263718</v>
      </c>
      <c r="AT51" s="43">
        <v>4807928</v>
      </c>
      <c r="AU51" s="43">
        <v>5149831</v>
      </c>
      <c r="AV51" s="43">
        <v>4825854</v>
      </c>
      <c r="AW51" s="44">
        <v>4304805</v>
      </c>
    </row>
    <row r="52" spans="1:49" x14ac:dyDescent="0.25">
      <c r="A52" s="40" t="s">
        <v>47</v>
      </c>
      <c r="B52" s="41" t="s">
        <v>39</v>
      </c>
      <c r="C52" s="42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746</v>
      </c>
      <c r="V52" s="43">
        <v>1492</v>
      </c>
      <c r="W52" s="43">
        <v>1492</v>
      </c>
      <c r="X52" s="43">
        <v>1492</v>
      </c>
      <c r="Y52" s="43">
        <v>1492</v>
      </c>
      <c r="Z52" s="43">
        <v>2237</v>
      </c>
      <c r="AA52" s="43">
        <v>1514</v>
      </c>
      <c r="AB52" s="43">
        <v>0</v>
      </c>
      <c r="AC52" s="43">
        <v>0</v>
      </c>
      <c r="AD52" s="43">
        <v>0</v>
      </c>
      <c r="AE52" s="43">
        <v>293</v>
      </c>
      <c r="AF52" s="43">
        <v>3151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10897</v>
      </c>
      <c r="AU52" s="43">
        <v>12851</v>
      </c>
      <c r="AV52" s="43">
        <v>10493</v>
      </c>
      <c r="AW52" s="44">
        <v>10235</v>
      </c>
    </row>
    <row r="53" spans="1:49" x14ac:dyDescent="0.25">
      <c r="A53" s="40" t="s">
        <v>47</v>
      </c>
      <c r="B53" s="41" t="s">
        <v>40</v>
      </c>
      <c r="C53" s="42">
        <v>412652</v>
      </c>
      <c r="D53" s="43">
        <v>248025</v>
      </c>
      <c r="E53" s="43">
        <v>225922</v>
      </c>
      <c r="F53" s="43">
        <v>144814</v>
      </c>
      <c r="G53" s="43">
        <v>50200</v>
      </c>
      <c r="H53" s="43">
        <v>42506</v>
      </c>
      <c r="I53" s="43">
        <v>34144</v>
      </c>
      <c r="J53" s="43">
        <v>33117</v>
      </c>
      <c r="K53" s="43">
        <v>20801</v>
      </c>
      <c r="L53" s="43">
        <v>23973</v>
      </c>
      <c r="M53" s="43">
        <v>26143</v>
      </c>
      <c r="N53" s="43">
        <v>77831</v>
      </c>
      <c r="O53" s="43">
        <v>83616</v>
      </c>
      <c r="P53" s="43">
        <v>60499</v>
      </c>
      <c r="Q53" s="43">
        <v>53140</v>
      </c>
      <c r="R53" s="43">
        <v>54210</v>
      </c>
      <c r="S53" s="43">
        <v>54704</v>
      </c>
      <c r="T53" s="43">
        <v>55540</v>
      </c>
      <c r="U53" s="43">
        <v>68074</v>
      </c>
      <c r="V53" s="43">
        <v>80791</v>
      </c>
      <c r="W53" s="43">
        <v>69636</v>
      </c>
      <c r="X53" s="43">
        <v>58344</v>
      </c>
      <c r="Y53" s="43">
        <v>47837</v>
      </c>
      <c r="Z53" s="43">
        <v>49849</v>
      </c>
      <c r="AA53" s="43">
        <v>51759</v>
      </c>
      <c r="AB53" s="43">
        <v>57413</v>
      </c>
      <c r="AC53" s="43">
        <v>63734</v>
      </c>
      <c r="AD53" s="43">
        <v>70116</v>
      </c>
      <c r="AE53" s="43">
        <v>63078</v>
      </c>
      <c r="AF53" s="43">
        <v>79430</v>
      </c>
      <c r="AG53" s="43">
        <v>74757</v>
      </c>
      <c r="AH53" s="43">
        <v>69672</v>
      </c>
      <c r="AI53" s="43">
        <v>73533</v>
      </c>
      <c r="AJ53" s="43">
        <v>227188</v>
      </c>
      <c r="AK53" s="43">
        <v>337924</v>
      </c>
      <c r="AL53" s="43">
        <v>474935</v>
      </c>
      <c r="AM53" s="43">
        <v>457567</v>
      </c>
      <c r="AN53" s="43">
        <v>458436</v>
      </c>
      <c r="AO53" s="43">
        <v>462335</v>
      </c>
      <c r="AP53" s="43">
        <v>748695</v>
      </c>
      <c r="AQ53" s="43">
        <v>987492</v>
      </c>
      <c r="AR53" s="43">
        <v>988848</v>
      </c>
      <c r="AS53" s="43">
        <v>781154</v>
      </c>
      <c r="AT53" s="43">
        <v>744994</v>
      </c>
      <c r="AU53" s="43">
        <v>757806</v>
      </c>
      <c r="AV53" s="43">
        <v>766418</v>
      </c>
      <c r="AW53" s="44">
        <v>626819</v>
      </c>
    </row>
    <row r="54" spans="1:49" x14ac:dyDescent="0.25">
      <c r="A54" s="40" t="s">
        <v>47</v>
      </c>
      <c r="B54" s="41" t="s">
        <v>41</v>
      </c>
      <c r="C54" s="42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3516</v>
      </c>
      <c r="R54" s="43">
        <v>3475</v>
      </c>
      <c r="S54" s="43">
        <v>5935</v>
      </c>
      <c r="T54" s="43">
        <v>5935</v>
      </c>
      <c r="U54" s="43">
        <v>3512</v>
      </c>
      <c r="V54" s="43">
        <v>1162</v>
      </c>
      <c r="W54" s="43">
        <v>1148</v>
      </c>
      <c r="X54" s="43">
        <v>2111</v>
      </c>
      <c r="Y54" s="43">
        <v>2137</v>
      </c>
      <c r="Z54" s="43">
        <v>1767</v>
      </c>
      <c r="AA54" s="43">
        <v>1373</v>
      </c>
      <c r="AB54" s="43">
        <v>1373</v>
      </c>
      <c r="AC54" s="43">
        <v>227</v>
      </c>
      <c r="AD54" s="43">
        <v>238</v>
      </c>
      <c r="AE54" s="43">
        <v>1948</v>
      </c>
      <c r="AF54" s="43">
        <v>2070</v>
      </c>
      <c r="AG54" s="43">
        <v>2630</v>
      </c>
      <c r="AH54" s="43">
        <v>748</v>
      </c>
      <c r="AI54" s="43">
        <v>1342</v>
      </c>
      <c r="AJ54" s="43">
        <v>1777</v>
      </c>
      <c r="AK54" s="43">
        <v>17646</v>
      </c>
      <c r="AL54" s="43">
        <v>28402</v>
      </c>
      <c r="AM54" s="43">
        <v>23835</v>
      </c>
      <c r="AN54" s="43">
        <v>41042</v>
      </c>
      <c r="AO54" s="43">
        <v>53341</v>
      </c>
      <c r="AP54" s="43">
        <v>10725</v>
      </c>
      <c r="AQ54" s="43">
        <v>11849</v>
      </c>
      <c r="AR54" s="43">
        <v>15044</v>
      </c>
      <c r="AS54" s="43">
        <v>41533</v>
      </c>
      <c r="AT54" s="43">
        <v>39459</v>
      </c>
      <c r="AU54" s="43">
        <v>48389</v>
      </c>
      <c r="AV54" s="43">
        <v>28050</v>
      </c>
      <c r="AW54" s="44">
        <v>10240</v>
      </c>
    </row>
    <row r="55" spans="1:49" x14ac:dyDescent="0.25">
      <c r="A55" s="40" t="s">
        <v>47</v>
      </c>
      <c r="B55" s="41" t="s">
        <v>42</v>
      </c>
      <c r="C55" s="42">
        <v>2178935</v>
      </c>
      <c r="D55" s="43">
        <v>2370987</v>
      </c>
      <c r="E55" s="43">
        <v>2609037</v>
      </c>
      <c r="F55" s="43">
        <v>2904872</v>
      </c>
      <c r="G55" s="43">
        <v>3251611</v>
      </c>
      <c r="H55" s="43">
        <v>3525731</v>
      </c>
      <c r="I55" s="43">
        <v>3753936</v>
      </c>
      <c r="J55" s="43">
        <v>4035186</v>
      </c>
      <c r="K55" s="43">
        <v>4006006</v>
      </c>
      <c r="L55" s="43">
        <v>3822745</v>
      </c>
      <c r="M55" s="43">
        <v>4709146</v>
      </c>
      <c r="N55" s="43">
        <v>5120771</v>
      </c>
      <c r="O55" s="43">
        <v>5437292</v>
      </c>
      <c r="P55" s="43">
        <v>5386332</v>
      </c>
      <c r="Q55" s="43">
        <v>5981899</v>
      </c>
      <c r="R55" s="43">
        <v>5855944</v>
      </c>
      <c r="S55" s="43">
        <v>6145512</v>
      </c>
      <c r="T55" s="43">
        <v>6448952</v>
      </c>
      <c r="U55" s="43">
        <v>6980806</v>
      </c>
      <c r="V55" s="43">
        <v>7351349</v>
      </c>
      <c r="W55" s="43">
        <v>7764987</v>
      </c>
      <c r="X55" s="43">
        <v>7923366</v>
      </c>
      <c r="Y55" s="43">
        <v>8201675</v>
      </c>
      <c r="Z55" s="43">
        <v>8136246</v>
      </c>
      <c r="AA55" s="43">
        <v>8291157</v>
      </c>
      <c r="AB55" s="43">
        <v>8368166</v>
      </c>
      <c r="AC55" s="43">
        <v>8466721</v>
      </c>
      <c r="AD55" s="43">
        <v>8318302</v>
      </c>
      <c r="AE55" s="43">
        <v>9180764</v>
      </c>
      <c r="AF55" s="43">
        <v>9606192</v>
      </c>
      <c r="AG55" s="43">
        <v>8879504</v>
      </c>
      <c r="AH55" s="43">
        <v>9587837</v>
      </c>
      <c r="AI55" s="43">
        <v>9609130</v>
      </c>
      <c r="AJ55" s="43">
        <v>9479947</v>
      </c>
      <c r="AK55" s="43">
        <v>9544421</v>
      </c>
      <c r="AL55" s="43">
        <v>9806405</v>
      </c>
      <c r="AM55" s="43">
        <v>8948142</v>
      </c>
      <c r="AN55" s="43">
        <v>8393521</v>
      </c>
      <c r="AO55" s="43">
        <v>8627329</v>
      </c>
      <c r="AP55" s="43">
        <v>9033211</v>
      </c>
      <c r="AQ55" s="43">
        <v>9369900</v>
      </c>
      <c r="AR55" s="43">
        <v>9177101</v>
      </c>
      <c r="AS55" s="43">
        <v>8600222</v>
      </c>
      <c r="AT55" s="43">
        <v>7615701</v>
      </c>
      <c r="AU55" s="43">
        <v>7685058</v>
      </c>
      <c r="AV55" s="43">
        <v>7275020</v>
      </c>
      <c r="AW55" s="44">
        <v>7149994</v>
      </c>
    </row>
    <row r="56" spans="1:49" x14ac:dyDescent="0.25">
      <c r="A56" s="40" t="s">
        <v>47</v>
      </c>
      <c r="B56" s="41" t="s">
        <v>43</v>
      </c>
      <c r="C56" s="42">
        <v>232824</v>
      </c>
      <c r="D56" s="43">
        <v>253360</v>
      </c>
      <c r="E56" s="43">
        <v>313014</v>
      </c>
      <c r="F56" s="43">
        <v>429013</v>
      </c>
      <c r="G56" s="43">
        <v>459372</v>
      </c>
      <c r="H56" s="43">
        <v>500741</v>
      </c>
      <c r="I56" s="43">
        <v>548064</v>
      </c>
      <c r="J56" s="43">
        <v>576354</v>
      </c>
      <c r="K56" s="43">
        <v>596674</v>
      </c>
      <c r="L56" s="43">
        <v>649338</v>
      </c>
      <c r="M56" s="43">
        <v>695881</v>
      </c>
      <c r="N56" s="43">
        <v>754284</v>
      </c>
      <c r="O56" s="43">
        <v>705106</v>
      </c>
      <c r="P56" s="43">
        <v>706210</v>
      </c>
      <c r="Q56" s="43">
        <v>898205</v>
      </c>
      <c r="R56" s="43">
        <v>1015394</v>
      </c>
      <c r="S56" s="43">
        <v>970869</v>
      </c>
      <c r="T56" s="43">
        <v>964770</v>
      </c>
      <c r="U56" s="43">
        <v>973391</v>
      </c>
      <c r="V56" s="43">
        <v>1020590</v>
      </c>
      <c r="W56" s="43">
        <v>959976</v>
      </c>
      <c r="X56" s="43">
        <v>922230</v>
      </c>
      <c r="Y56" s="43">
        <v>893443</v>
      </c>
      <c r="Z56" s="43">
        <v>776150</v>
      </c>
      <c r="AA56" s="43">
        <v>752344</v>
      </c>
      <c r="AB56" s="43">
        <v>768422</v>
      </c>
      <c r="AC56" s="43">
        <v>804421</v>
      </c>
      <c r="AD56" s="43">
        <v>782077</v>
      </c>
      <c r="AE56" s="43">
        <v>873042</v>
      </c>
      <c r="AF56" s="43">
        <v>951935</v>
      </c>
      <c r="AG56" s="43">
        <v>1329550</v>
      </c>
      <c r="AH56" s="43">
        <v>1378813</v>
      </c>
      <c r="AI56" s="43">
        <v>1411872</v>
      </c>
      <c r="AJ56" s="43">
        <v>1493904</v>
      </c>
      <c r="AK56" s="43">
        <v>1625701</v>
      </c>
      <c r="AL56" s="43">
        <v>1747298</v>
      </c>
      <c r="AM56" s="43">
        <v>1785144</v>
      </c>
      <c r="AN56" s="43">
        <v>1774399</v>
      </c>
      <c r="AO56" s="43">
        <v>1681370</v>
      </c>
      <c r="AP56" s="43">
        <v>1741750</v>
      </c>
      <c r="AQ56" s="43">
        <v>1793115</v>
      </c>
      <c r="AR56" s="43">
        <v>1873971</v>
      </c>
      <c r="AS56" s="43">
        <v>1861771</v>
      </c>
      <c r="AT56" s="43">
        <v>1802903</v>
      </c>
      <c r="AU56" s="43">
        <v>1788606</v>
      </c>
      <c r="AV56" s="43">
        <v>1449547</v>
      </c>
      <c r="AW56" s="44">
        <v>1259305</v>
      </c>
    </row>
    <row r="57" spans="1:49" x14ac:dyDescent="0.25">
      <c r="A57" s="40" t="s">
        <v>48</v>
      </c>
      <c r="B57" s="41" t="s">
        <v>33</v>
      </c>
      <c r="C57" s="42">
        <v>1831479</v>
      </c>
      <c r="D57" s="43">
        <v>1959346</v>
      </c>
      <c r="E57" s="43">
        <v>2044969</v>
      </c>
      <c r="F57" s="43">
        <v>1988447</v>
      </c>
      <c r="G57" s="43">
        <v>1818169</v>
      </c>
      <c r="H57" s="43">
        <v>1186262</v>
      </c>
      <c r="I57" s="43">
        <v>1260054</v>
      </c>
      <c r="J57" s="43">
        <v>1947155</v>
      </c>
      <c r="K57" s="43">
        <v>1851269</v>
      </c>
      <c r="L57" s="43">
        <v>1531814</v>
      </c>
      <c r="M57" s="43">
        <v>1658936</v>
      </c>
      <c r="N57" s="43">
        <v>1555112</v>
      </c>
      <c r="O57" s="43">
        <v>1739484</v>
      </c>
      <c r="P57" s="43">
        <v>2246166</v>
      </c>
      <c r="Q57" s="43">
        <v>1946789</v>
      </c>
      <c r="R57" s="43">
        <v>1877858</v>
      </c>
      <c r="S57" s="43">
        <v>1795560</v>
      </c>
      <c r="T57" s="43">
        <v>1411840</v>
      </c>
      <c r="U57" s="43">
        <v>2144465</v>
      </c>
      <c r="V57" s="43">
        <v>1911632</v>
      </c>
      <c r="W57" s="43">
        <v>1459744</v>
      </c>
      <c r="X57" s="43">
        <v>1497792</v>
      </c>
      <c r="Y57" s="43">
        <v>1360023</v>
      </c>
      <c r="Z57" s="43">
        <v>1125803</v>
      </c>
      <c r="AA57" s="43">
        <v>1300617</v>
      </c>
      <c r="AB57" s="43">
        <v>1620941</v>
      </c>
      <c r="AC57" s="43">
        <v>1122363</v>
      </c>
      <c r="AD57" s="43">
        <v>736869</v>
      </c>
      <c r="AE57" s="43">
        <v>667127</v>
      </c>
      <c r="AF57" s="43">
        <v>87603</v>
      </c>
      <c r="AG57" s="43">
        <v>2723</v>
      </c>
      <c r="AH57" s="43">
        <v>185</v>
      </c>
      <c r="AI57" s="43">
        <v>7098</v>
      </c>
      <c r="AJ57" s="43">
        <v>0</v>
      </c>
      <c r="AK57" s="43">
        <v>104851</v>
      </c>
      <c r="AL57" s="43">
        <v>0</v>
      </c>
      <c r="AM57" s="43">
        <v>0</v>
      </c>
      <c r="AN57" s="43">
        <v>33142</v>
      </c>
      <c r="AO57" s="43">
        <v>36848</v>
      </c>
      <c r="AP57" s="43">
        <v>0</v>
      </c>
      <c r="AQ57" s="43">
        <v>0</v>
      </c>
      <c r="AR57" s="43">
        <v>362</v>
      </c>
      <c r="AS57" s="43">
        <v>421</v>
      </c>
      <c r="AT57" s="43">
        <v>315</v>
      </c>
      <c r="AU57" s="43">
        <v>283</v>
      </c>
      <c r="AV57" s="43">
        <v>152</v>
      </c>
      <c r="AW57" s="44">
        <v>0</v>
      </c>
    </row>
    <row r="58" spans="1:49" x14ac:dyDescent="0.25">
      <c r="A58" s="40" t="s">
        <v>48</v>
      </c>
      <c r="B58" s="41" t="s">
        <v>34</v>
      </c>
      <c r="C58" s="42">
        <v>6243995</v>
      </c>
      <c r="D58" s="43">
        <v>5972418</v>
      </c>
      <c r="E58" s="43">
        <v>7161202</v>
      </c>
      <c r="F58" s="43">
        <v>8941269</v>
      </c>
      <c r="G58" s="43">
        <v>11787608</v>
      </c>
      <c r="H58" s="43">
        <v>11008198</v>
      </c>
      <c r="I58" s="43">
        <v>11662511</v>
      </c>
      <c r="J58" s="43">
        <v>10010964</v>
      </c>
      <c r="K58" s="43">
        <v>9882650</v>
      </c>
      <c r="L58" s="43">
        <v>6665918</v>
      </c>
      <c r="M58" s="43">
        <v>7674303</v>
      </c>
      <c r="N58" s="43">
        <v>6242950</v>
      </c>
      <c r="O58" s="43">
        <v>5948485</v>
      </c>
      <c r="P58" s="43">
        <v>5984236</v>
      </c>
      <c r="Q58" s="43">
        <v>6354621</v>
      </c>
      <c r="R58" s="43">
        <v>4737699</v>
      </c>
      <c r="S58" s="43">
        <v>4533726</v>
      </c>
      <c r="T58" s="43">
        <v>5321253</v>
      </c>
      <c r="U58" s="43">
        <v>5565207</v>
      </c>
      <c r="V58" s="43">
        <v>4756128</v>
      </c>
      <c r="W58" s="43">
        <v>4377334</v>
      </c>
      <c r="X58" s="43">
        <v>2863198</v>
      </c>
      <c r="Y58" s="43">
        <v>2367735</v>
      </c>
      <c r="Z58" s="43">
        <v>2098054</v>
      </c>
      <c r="AA58" s="43">
        <v>2010935</v>
      </c>
      <c r="AB58" s="43">
        <v>1680402</v>
      </c>
      <c r="AC58" s="43">
        <v>1392237</v>
      </c>
      <c r="AD58" s="43">
        <v>1522776</v>
      </c>
      <c r="AE58" s="43">
        <v>1443323</v>
      </c>
      <c r="AF58" s="43">
        <v>1289491</v>
      </c>
      <c r="AG58" s="43">
        <v>1039858</v>
      </c>
      <c r="AH58" s="43">
        <v>921614</v>
      </c>
      <c r="AI58" s="43">
        <v>926247</v>
      </c>
      <c r="AJ58" s="43">
        <v>557173</v>
      </c>
      <c r="AK58" s="43">
        <v>499994</v>
      </c>
      <c r="AL58" s="43">
        <v>419916</v>
      </c>
      <c r="AM58" s="43">
        <v>443929</v>
      </c>
      <c r="AN58" s="43">
        <v>262546</v>
      </c>
      <c r="AO58" s="43">
        <v>263459</v>
      </c>
      <c r="AP58" s="43">
        <v>284315</v>
      </c>
      <c r="AQ58" s="43">
        <v>398484</v>
      </c>
      <c r="AR58" s="43">
        <v>360054</v>
      </c>
      <c r="AS58" s="43">
        <v>240903</v>
      </c>
      <c r="AT58" s="43">
        <v>151844</v>
      </c>
      <c r="AU58" s="43">
        <v>210043</v>
      </c>
      <c r="AV58" s="43">
        <v>131977</v>
      </c>
      <c r="AW58" s="44">
        <v>90555</v>
      </c>
    </row>
    <row r="59" spans="1:49" x14ac:dyDescent="0.25">
      <c r="A59" s="40" t="s">
        <v>48</v>
      </c>
      <c r="B59" s="41" t="s">
        <v>35</v>
      </c>
      <c r="C59" s="42">
        <v>2293847</v>
      </c>
      <c r="D59" s="43">
        <v>2554637</v>
      </c>
      <c r="E59" s="43">
        <v>3058264</v>
      </c>
      <c r="F59" s="43">
        <v>3485029</v>
      </c>
      <c r="G59" s="43">
        <v>3777846</v>
      </c>
      <c r="H59" s="43">
        <v>3621472</v>
      </c>
      <c r="I59" s="43">
        <v>4315026</v>
      </c>
      <c r="J59" s="43">
        <v>4561830</v>
      </c>
      <c r="K59" s="43">
        <v>4470900</v>
      </c>
      <c r="L59" s="43">
        <v>2914768</v>
      </c>
      <c r="M59" s="43">
        <v>3175112</v>
      </c>
      <c r="N59" s="43">
        <v>3441379</v>
      </c>
      <c r="O59" s="43">
        <v>3853890</v>
      </c>
      <c r="P59" s="43">
        <v>3452405</v>
      </c>
      <c r="Q59" s="43">
        <v>3597696</v>
      </c>
      <c r="R59" s="43">
        <v>2820034</v>
      </c>
      <c r="S59" s="43">
        <v>2614480</v>
      </c>
      <c r="T59" s="43">
        <v>2603336</v>
      </c>
      <c r="U59" s="43">
        <v>3130036</v>
      </c>
      <c r="V59" s="43">
        <v>3231188</v>
      </c>
      <c r="W59" s="43">
        <v>3359510</v>
      </c>
      <c r="X59" s="43">
        <v>3043046</v>
      </c>
      <c r="Y59" s="43">
        <v>2743468</v>
      </c>
      <c r="Z59" s="43">
        <v>2575310</v>
      </c>
      <c r="AA59" s="43">
        <v>2890113</v>
      </c>
      <c r="AB59" s="43">
        <v>2955121</v>
      </c>
      <c r="AC59" s="43">
        <v>2822785</v>
      </c>
      <c r="AD59" s="43">
        <v>2708823</v>
      </c>
      <c r="AE59" s="43">
        <v>2580020</v>
      </c>
      <c r="AF59" s="43">
        <v>2599364</v>
      </c>
      <c r="AG59" s="43">
        <v>2478724</v>
      </c>
      <c r="AH59" s="43">
        <v>2008566</v>
      </c>
      <c r="AI59" s="43">
        <v>2012878</v>
      </c>
      <c r="AJ59" s="43">
        <v>2217159</v>
      </c>
      <c r="AK59" s="43">
        <v>2073011</v>
      </c>
      <c r="AL59" s="43">
        <v>2186389</v>
      </c>
      <c r="AM59" s="43">
        <v>2089421</v>
      </c>
      <c r="AN59" s="43">
        <v>2482888</v>
      </c>
      <c r="AO59" s="43">
        <v>2591194</v>
      </c>
      <c r="AP59" s="43">
        <v>2393784</v>
      </c>
      <c r="AQ59" s="43">
        <v>2331928</v>
      </c>
      <c r="AR59" s="43">
        <v>2515176</v>
      </c>
      <c r="AS59" s="43">
        <v>1976582</v>
      </c>
      <c r="AT59" s="43">
        <v>1680798</v>
      </c>
      <c r="AU59" s="43">
        <v>1773801</v>
      </c>
      <c r="AV59" s="43">
        <v>1576352</v>
      </c>
      <c r="AW59" s="44">
        <v>1181695</v>
      </c>
    </row>
    <row r="60" spans="1:49" x14ac:dyDescent="0.25">
      <c r="A60" s="40" t="s">
        <v>48</v>
      </c>
      <c r="B60" s="41" t="s">
        <v>36</v>
      </c>
      <c r="C60" s="42">
        <v>812964</v>
      </c>
      <c r="D60" s="43">
        <v>781555</v>
      </c>
      <c r="E60" s="43">
        <v>729713</v>
      </c>
      <c r="F60" s="43">
        <v>678164</v>
      </c>
      <c r="G60" s="43">
        <v>664300</v>
      </c>
      <c r="H60" s="43">
        <v>605719</v>
      </c>
      <c r="I60" s="43">
        <v>546678</v>
      </c>
      <c r="J60" s="43">
        <v>531151</v>
      </c>
      <c r="K60" s="43">
        <v>435328</v>
      </c>
      <c r="L60" s="43">
        <v>611323</v>
      </c>
      <c r="M60" s="43">
        <v>622097</v>
      </c>
      <c r="N60" s="43">
        <v>597949</v>
      </c>
      <c r="O60" s="43">
        <v>600469</v>
      </c>
      <c r="P60" s="43">
        <v>529125</v>
      </c>
      <c r="Q60" s="43">
        <v>528626</v>
      </c>
      <c r="R60" s="43">
        <v>492586</v>
      </c>
      <c r="S60" s="43">
        <v>460313</v>
      </c>
      <c r="T60" s="43">
        <v>490543</v>
      </c>
      <c r="U60" s="43">
        <v>512080</v>
      </c>
      <c r="V60" s="43">
        <v>572383</v>
      </c>
      <c r="W60" s="43">
        <v>629081</v>
      </c>
      <c r="X60" s="43">
        <v>705531</v>
      </c>
      <c r="Y60" s="43">
        <v>668108</v>
      </c>
      <c r="Z60" s="43">
        <v>637756</v>
      </c>
      <c r="AA60" s="43">
        <v>653597</v>
      </c>
      <c r="AB60" s="43">
        <v>623585</v>
      </c>
      <c r="AC60" s="43">
        <v>601897</v>
      </c>
      <c r="AD60" s="43">
        <v>639671</v>
      </c>
      <c r="AE60" s="43">
        <v>585606</v>
      </c>
      <c r="AF60" s="43">
        <v>596163</v>
      </c>
      <c r="AG60" s="43">
        <v>571230</v>
      </c>
      <c r="AH60" s="43">
        <v>584728</v>
      </c>
      <c r="AI60" s="43">
        <v>698299</v>
      </c>
      <c r="AJ60" s="43">
        <v>580125</v>
      </c>
      <c r="AK60" s="43">
        <v>582582</v>
      </c>
      <c r="AL60" s="43">
        <v>534596</v>
      </c>
      <c r="AM60" s="43">
        <v>500985</v>
      </c>
      <c r="AN60" s="43">
        <v>482517</v>
      </c>
      <c r="AO60" s="43">
        <v>481314</v>
      </c>
      <c r="AP60" s="43">
        <v>419596</v>
      </c>
      <c r="AQ60" s="43">
        <v>356216</v>
      </c>
      <c r="AR60" s="43">
        <v>383129</v>
      </c>
      <c r="AS60" s="43">
        <v>222876</v>
      </c>
      <c r="AT60" s="43">
        <v>291885</v>
      </c>
      <c r="AU60" s="43">
        <v>237232</v>
      </c>
      <c r="AV60" s="43">
        <v>231056</v>
      </c>
      <c r="AW60" s="44">
        <v>203674</v>
      </c>
    </row>
    <row r="61" spans="1:49" x14ac:dyDescent="0.25">
      <c r="A61" s="40" t="s">
        <v>48</v>
      </c>
      <c r="B61" s="41" t="s">
        <v>37</v>
      </c>
      <c r="C61" s="42">
        <v>119805</v>
      </c>
      <c r="D61" s="43">
        <v>136231</v>
      </c>
      <c r="E61" s="43">
        <v>150369</v>
      </c>
      <c r="F61" s="43">
        <v>172313</v>
      </c>
      <c r="G61" s="43">
        <v>182586</v>
      </c>
      <c r="H61" s="43">
        <v>194472</v>
      </c>
      <c r="I61" s="43">
        <v>217882</v>
      </c>
      <c r="J61" s="43">
        <v>200850</v>
      </c>
      <c r="K61" s="43">
        <v>179502</v>
      </c>
      <c r="L61" s="43">
        <v>223271</v>
      </c>
      <c r="M61" s="43">
        <v>249070</v>
      </c>
      <c r="N61" s="43">
        <v>371302</v>
      </c>
      <c r="O61" s="43">
        <v>382528</v>
      </c>
      <c r="P61" s="43">
        <v>369931</v>
      </c>
      <c r="Q61" s="43">
        <v>481251</v>
      </c>
      <c r="R61" s="43">
        <v>375646</v>
      </c>
      <c r="S61" s="43">
        <v>347628</v>
      </c>
      <c r="T61" s="43">
        <v>340216</v>
      </c>
      <c r="U61" s="43">
        <v>416389</v>
      </c>
      <c r="V61" s="43">
        <v>366458</v>
      </c>
      <c r="W61" s="43">
        <v>342549</v>
      </c>
      <c r="X61" s="43">
        <v>315208</v>
      </c>
      <c r="Y61" s="43">
        <v>278457</v>
      </c>
      <c r="Z61" s="43">
        <v>243446</v>
      </c>
      <c r="AA61" s="43">
        <v>257783</v>
      </c>
      <c r="AB61" s="43">
        <v>259497</v>
      </c>
      <c r="AC61" s="43">
        <v>229171</v>
      </c>
      <c r="AD61" s="43">
        <v>217856</v>
      </c>
      <c r="AE61" s="43">
        <v>215729</v>
      </c>
      <c r="AF61" s="43">
        <v>214902</v>
      </c>
      <c r="AG61" s="43">
        <v>234218</v>
      </c>
      <c r="AH61" s="43">
        <v>239092</v>
      </c>
      <c r="AI61" s="43">
        <v>235151</v>
      </c>
      <c r="AJ61" s="43">
        <v>199703</v>
      </c>
      <c r="AK61" s="43">
        <v>197528</v>
      </c>
      <c r="AL61" s="43">
        <v>174787</v>
      </c>
      <c r="AM61" s="43">
        <v>161062</v>
      </c>
      <c r="AN61" s="43">
        <v>180012</v>
      </c>
      <c r="AO61" s="43">
        <v>181469</v>
      </c>
      <c r="AP61" s="43">
        <v>150335</v>
      </c>
      <c r="AQ61" s="43">
        <v>177347</v>
      </c>
      <c r="AR61" s="43">
        <v>170697</v>
      </c>
      <c r="AS61" s="43">
        <v>227281</v>
      </c>
      <c r="AT61" s="43">
        <v>197837</v>
      </c>
      <c r="AU61" s="43">
        <v>210072</v>
      </c>
      <c r="AV61" s="43">
        <v>152499</v>
      </c>
      <c r="AW61" s="44">
        <v>92733</v>
      </c>
    </row>
    <row r="62" spans="1:49" x14ac:dyDescent="0.25">
      <c r="A62" s="40" t="s">
        <v>48</v>
      </c>
      <c r="B62" s="41" t="s">
        <v>38</v>
      </c>
      <c r="C62" s="42">
        <v>53308</v>
      </c>
      <c r="D62" s="43">
        <v>56044</v>
      </c>
      <c r="E62" s="43">
        <v>54950</v>
      </c>
      <c r="F62" s="43">
        <v>57921</v>
      </c>
      <c r="G62" s="43">
        <v>61186</v>
      </c>
      <c r="H62" s="43">
        <v>52256</v>
      </c>
      <c r="I62" s="43">
        <v>46171</v>
      </c>
      <c r="J62" s="43">
        <v>33589</v>
      </c>
      <c r="K62" s="43">
        <v>44562</v>
      </c>
      <c r="L62" s="43">
        <v>43800</v>
      </c>
      <c r="M62" s="43">
        <v>47254</v>
      </c>
      <c r="N62" s="43">
        <v>67061</v>
      </c>
      <c r="O62" s="43">
        <v>74731</v>
      </c>
      <c r="P62" s="43">
        <v>68824</v>
      </c>
      <c r="Q62" s="43">
        <v>73590</v>
      </c>
      <c r="R62" s="43">
        <v>60797</v>
      </c>
      <c r="S62" s="43">
        <v>58026</v>
      </c>
      <c r="T62" s="43">
        <v>44200</v>
      </c>
      <c r="U62" s="43">
        <v>115417</v>
      </c>
      <c r="V62" s="43">
        <v>835032</v>
      </c>
      <c r="W62" s="43">
        <v>1589740</v>
      </c>
      <c r="X62" s="43">
        <v>2765027</v>
      </c>
      <c r="Y62" s="43">
        <v>2959908</v>
      </c>
      <c r="Z62" s="43">
        <v>3391367</v>
      </c>
      <c r="AA62" s="43">
        <v>3677965</v>
      </c>
      <c r="AB62" s="43">
        <v>3465596</v>
      </c>
      <c r="AC62" s="43">
        <v>3630267</v>
      </c>
      <c r="AD62" s="43">
        <v>3226455</v>
      </c>
      <c r="AE62" s="43">
        <v>3393353</v>
      </c>
      <c r="AF62" s="43">
        <v>4023047</v>
      </c>
      <c r="AG62" s="43">
        <v>4706148</v>
      </c>
      <c r="AH62" s="43">
        <v>4633110</v>
      </c>
      <c r="AI62" s="43">
        <v>4630587</v>
      </c>
      <c r="AJ62" s="43">
        <v>4724999</v>
      </c>
      <c r="AK62" s="43">
        <v>4363214</v>
      </c>
      <c r="AL62" s="43">
        <v>4744097</v>
      </c>
      <c r="AM62" s="43">
        <v>4322939</v>
      </c>
      <c r="AN62" s="43">
        <v>4405535</v>
      </c>
      <c r="AO62" s="43">
        <v>4286868</v>
      </c>
      <c r="AP62" s="43">
        <v>3905707</v>
      </c>
      <c r="AQ62" s="43">
        <v>3683082</v>
      </c>
      <c r="AR62" s="43">
        <v>2996227</v>
      </c>
      <c r="AS62" s="43">
        <v>2945280</v>
      </c>
      <c r="AT62" s="43">
        <v>2595190</v>
      </c>
      <c r="AU62" s="43">
        <v>2817261</v>
      </c>
      <c r="AV62" s="43">
        <v>2651457</v>
      </c>
      <c r="AW62" s="44">
        <v>2378521</v>
      </c>
    </row>
    <row r="63" spans="1:49" x14ac:dyDescent="0.25">
      <c r="A63" s="40" t="s">
        <v>48</v>
      </c>
      <c r="B63" s="41" t="s">
        <v>39</v>
      </c>
      <c r="C63" s="42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987</v>
      </c>
      <c r="M63" s="43">
        <v>987</v>
      </c>
      <c r="N63" s="43">
        <v>987</v>
      </c>
      <c r="O63" s="43">
        <v>987</v>
      </c>
      <c r="P63" s="43">
        <v>987</v>
      </c>
      <c r="Q63" s="43">
        <v>987</v>
      </c>
      <c r="R63" s="43">
        <v>987</v>
      </c>
      <c r="S63" s="43">
        <v>987</v>
      </c>
      <c r="T63" s="43">
        <v>987</v>
      </c>
      <c r="U63" s="43">
        <v>494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6581</v>
      </c>
      <c r="AF63" s="43">
        <v>68984</v>
      </c>
      <c r="AG63" s="43">
        <v>52077</v>
      </c>
      <c r="AH63" s="43">
        <v>78003</v>
      </c>
      <c r="AI63" s="43">
        <v>51826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4">
        <v>0</v>
      </c>
    </row>
    <row r="64" spans="1:49" x14ac:dyDescent="0.25">
      <c r="A64" s="40" t="s">
        <v>48</v>
      </c>
      <c r="B64" s="41" t="s">
        <v>40</v>
      </c>
      <c r="C64" s="42">
        <v>1294170</v>
      </c>
      <c r="D64" s="43">
        <v>1343530</v>
      </c>
      <c r="E64" s="43">
        <v>2383756</v>
      </c>
      <c r="F64" s="43">
        <v>2815277</v>
      </c>
      <c r="G64" s="43">
        <v>3538153</v>
      </c>
      <c r="H64" s="43">
        <v>3166422</v>
      </c>
      <c r="I64" s="43">
        <v>2781044</v>
      </c>
      <c r="J64" s="43">
        <v>2838155</v>
      </c>
      <c r="K64" s="43">
        <v>3471248</v>
      </c>
      <c r="L64" s="43">
        <v>3085793</v>
      </c>
      <c r="M64" s="43">
        <v>3340939</v>
      </c>
      <c r="N64" s="43">
        <v>3429224</v>
      </c>
      <c r="O64" s="43">
        <v>3423003</v>
      </c>
      <c r="P64" s="43">
        <v>3510505</v>
      </c>
      <c r="Q64" s="43">
        <v>3214432</v>
      </c>
      <c r="R64" s="43">
        <v>3703372</v>
      </c>
      <c r="S64" s="43">
        <v>3825740</v>
      </c>
      <c r="T64" s="43">
        <v>4132242</v>
      </c>
      <c r="U64" s="43">
        <v>4391089</v>
      </c>
      <c r="V64" s="43">
        <v>4649781</v>
      </c>
      <c r="W64" s="43">
        <v>4801604</v>
      </c>
      <c r="X64" s="43">
        <v>4602589</v>
      </c>
      <c r="Y64" s="43">
        <v>4579851</v>
      </c>
      <c r="Z64" s="43">
        <v>4621610</v>
      </c>
      <c r="AA64" s="43">
        <v>4636593</v>
      </c>
      <c r="AB64" s="43">
        <v>4530336</v>
      </c>
      <c r="AC64" s="43">
        <v>4588610</v>
      </c>
      <c r="AD64" s="43">
        <v>4656762</v>
      </c>
      <c r="AE64" s="43">
        <v>4376629</v>
      </c>
      <c r="AF64" s="43">
        <v>4131446</v>
      </c>
      <c r="AG64" s="43">
        <v>4009485</v>
      </c>
      <c r="AH64" s="43">
        <v>4084312</v>
      </c>
      <c r="AI64" s="43">
        <v>4181336</v>
      </c>
      <c r="AJ64" s="43">
        <v>3848083</v>
      </c>
      <c r="AK64" s="43">
        <v>3950996</v>
      </c>
      <c r="AL64" s="43">
        <v>3931832</v>
      </c>
      <c r="AM64" s="43">
        <v>2692321</v>
      </c>
      <c r="AN64" s="43">
        <v>2952384</v>
      </c>
      <c r="AO64" s="43">
        <v>2838787</v>
      </c>
      <c r="AP64" s="43">
        <v>2664032</v>
      </c>
      <c r="AQ64" s="43">
        <v>2942009</v>
      </c>
      <c r="AR64" s="43">
        <v>3556555</v>
      </c>
      <c r="AS64" s="43">
        <v>4707403</v>
      </c>
      <c r="AT64" s="43">
        <v>4720932</v>
      </c>
      <c r="AU64" s="43">
        <v>4910959</v>
      </c>
      <c r="AV64" s="43">
        <v>5204263</v>
      </c>
      <c r="AW64" s="44">
        <v>3607149</v>
      </c>
    </row>
    <row r="65" spans="1:49" x14ac:dyDescent="0.25">
      <c r="A65" s="40" t="s">
        <v>48</v>
      </c>
      <c r="B65" s="41" t="s">
        <v>41</v>
      </c>
      <c r="C65" s="42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42355</v>
      </c>
      <c r="R65" s="43">
        <v>41852</v>
      </c>
      <c r="S65" s="43">
        <v>56474</v>
      </c>
      <c r="T65" s="43">
        <v>56474</v>
      </c>
      <c r="U65" s="43">
        <v>43151</v>
      </c>
      <c r="V65" s="43">
        <v>30509</v>
      </c>
      <c r="W65" s="43">
        <v>30133</v>
      </c>
      <c r="X65" s="43">
        <v>27805</v>
      </c>
      <c r="Y65" s="43">
        <v>28153</v>
      </c>
      <c r="Z65" s="43">
        <v>22332</v>
      </c>
      <c r="AA65" s="43">
        <v>16170</v>
      </c>
      <c r="AB65" s="43">
        <v>16170</v>
      </c>
      <c r="AC65" s="43">
        <v>14524</v>
      </c>
      <c r="AD65" s="43">
        <v>15169</v>
      </c>
      <c r="AE65" s="43">
        <v>6728</v>
      </c>
      <c r="AF65" s="43">
        <v>7156</v>
      </c>
      <c r="AG65" s="43">
        <v>11053</v>
      </c>
      <c r="AH65" s="43">
        <v>9952</v>
      </c>
      <c r="AI65" s="43">
        <v>17121</v>
      </c>
      <c r="AJ65" s="43">
        <v>12739</v>
      </c>
      <c r="AK65" s="43">
        <v>68400</v>
      </c>
      <c r="AL65" s="43">
        <v>81717</v>
      </c>
      <c r="AM65" s="43">
        <v>68582</v>
      </c>
      <c r="AN65" s="43">
        <v>76659</v>
      </c>
      <c r="AO65" s="43">
        <v>99634</v>
      </c>
      <c r="AP65" s="43">
        <v>182502</v>
      </c>
      <c r="AQ65" s="43">
        <v>175272</v>
      </c>
      <c r="AR65" s="43">
        <v>152800</v>
      </c>
      <c r="AS65" s="43">
        <v>16258</v>
      </c>
      <c r="AT65" s="43">
        <v>15445</v>
      </c>
      <c r="AU65" s="43">
        <v>18941</v>
      </c>
      <c r="AV65" s="43">
        <v>14526</v>
      </c>
      <c r="AW65" s="44">
        <v>11707</v>
      </c>
    </row>
    <row r="66" spans="1:49" x14ac:dyDescent="0.25">
      <c r="A66" s="40" t="s">
        <v>48</v>
      </c>
      <c r="B66" s="41" t="s">
        <v>42</v>
      </c>
      <c r="C66" s="42">
        <v>1766212</v>
      </c>
      <c r="D66" s="43">
        <v>1921886</v>
      </c>
      <c r="E66" s="43">
        <v>2114847</v>
      </c>
      <c r="F66" s="43">
        <v>2354646</v>
      </c>
      <c r="G66" s="43">
        <v>2635706</v>
      </c>
      <c r="H66" s="43">
        <v>2857905</v>
      </c>
      <c r="I66" s="43">
        <v>3042884</v>
      </c>
      <c r="J66" s="43">
        <v>3270860</v>
      </c>
      <c r="K66" s="43">
        <v>3247208</v>
      </c>
      <c r="L66" s="43">
        <v>3098651</v>
      </c>
      <c r="M66" s="43">
        <v>3263825</v>
      </c>
      <c r="N66" s="43">
        <v>3221450</v>
      </c>
      <c r="O66" s="43">
        <v>3317456</v>
      </c>
      <c r="P66" s="43">
        <v>3190551</v>
      </c>
      <c r="Q66" s="43">
        <v>3449511</v>
      </c>
      <c r="R66" s="43">
        <v>3421281</v>
      </c>
      <c r="S66" s="43">
        <v>3600588</v>
      </c>
      <c r="T66" s="43">
        <v>3991464</v>
      </c>
      <c r="U66" s="43">
        <v>4438761</v>
      </c>
      <c r="V66" s="43">
        <v>4723854</v>
      </c>
      <c r="W66" s="43">
        <v>5273543</v>
      </c>
      <c r="X66" s="43">
        <v>5292185</v>
      </c>
      <c r="Y66" s="43">
        <v>5180270</v>
      </c>
      <c r="Z66" s="43">
        <v>5256789</v>
      </c>
      <c r="AA66" s="43">
        <v>5450796</v>
      </c>
      <c r="AB66" s="43">
        <v>5598393</v>
      </c>
      <c r="AC66" s="43">
        <v>5831451</v>
      </c>
      <c r="AD66" s="43">
        <v>5738167</v>
      </c>
      <c r="AE66" s="43">
        <v>6110599</v>
      </c>
      <c r="AF66" s="43">
        <v>5885530</v>
      </c>
      <c r="AG66" s="43">
        <v>5935594</v>
      </c>
      <c r="AH66" s="43">
        <v>6347864</v>
      </c>
      <c r="AI66" s="43">
        <v>6320957</v>
      </c>
      <c r="AJ66" s="43">
        <v>6303505</v>
      </c>
      <c r="AK66" s="43">
        <v>6302514</v>
      </c>
      <c r="AL66" s="43">
        <v>6400075</v>
      </c>
      <c r="AM66" s="43">
        <v>6570236</v>
      </c>
      <c r="AN66" s="43">
        <v>6886348</v>
      </c>
      <c r="AO66" s="43">
        <v>7062772</v>
      </c>
      <c r="AP66" s="43">
        <v>6743906</v>
      </c>
      <c r="AQ66" s="43">
        <v>6804212</v>
      </c>
      <c r="AR66" s="43">
        <v>6391422</v>
      </c>
      <c r="AS66" s="43">
        <v>5916079</v>
      </c>
      <c r="AT66" s="43">
        <v>4973444</v>
      </c>
      <c r="AU66" s="43">
        <v>4961851</v>
      </c>
      <c r="AV66" s="43">
        <v>4637696</v>
      </c>
      <c r="AW66" s="44">
        <v>4316139</v>
      </c>
    </row>
    <row r="67" spans="1:49" x14ac:dyDescent="0.25">
      <c r="A67" s="40" t="s">
        <v>48</v>
      </c>
      <c r="B67" s="41" t="s">
        <v>43</v>
      </c>
      <c r="C67" s="42">
        <v>241634</v>
      </c>
      <c r="D67" s="43">
        <v>262948</v>
      </c>
      <c r="E67" s="43">
        <v>324855</v>
      </c>
      <c r="F67" s="43">
        <v>445245</v>
      </c>
      <c r="G67" s="43">
        <v>476755</v>
      </c>
      <c r="H67" s="43">
        <v>519688</v>
      </c>
      <c r="I67" s="43">
        <v>568800</v>
      </c>
      <c r="J67" s="43">
        <v>598160</v>
      </c>
      <c r="K67" s="43">
        <v>619251</v>
      </c>
      <c r="L67" s="43">
        <v>673906</v>
      </c>
      <c r="M67" s="43">
        <v>680018</v>
      </c>
      <c r="N67" s="43">
        <v>701787</v>
      </c>
      <c r="O67" s="43">
        <v>664424</v>
      </c>
      <c r="P67" s="43">
        <v>662345</v>
      </c>
      <c r="Q67" s="43">
        <v>1053666</v>
      </c>
      <c r="R67" s="43">
        <v>1023795</v>
      </c>
      <c r="S67" s="43">
        <v>975663</v>
      </c>
      <c r="T67" s="43">
        <v>933532</v>
      </c>
      <c r="U67" s="43">
        <v>858611</v>
      </c>
      <c r="V67" s="43">
        <v>773999</v>
      </c>
      <c r="W67" s="43">
        <v>819954</v>
      </c>
      <c r="X67" s="43">
        <v>778338</v>
      </c>
      <c r="Y67" s="43">
        <v>802413</v>
      </c>
      <c r="Z67" s="43">
        <v>553741</v>
      </c>
      <c r="AA67" s="43">
        <v>617513</v>
      </c>
      <c r="AB67" s="43">
        <v>506878</v>
      </c>
      <c r="AC67" s="43">
        <v>1023747</v>
      </c>
      <c r="AD67" s="43">
        <v>1578430</v>
      </c>
      <c r="AE67" s="43">
        <v>1617930</v>
      </c>
      <c r="AF67" s="43">
        <v>1643536</v>
      </c>
      <c r="AG67" s="43">
        <v>1948601</v>
      </c>
      <c r="AH67" s="43">
        <v>1968967</v>
      </c>
      <c r="AI67" s="43">
        <v>2037727</v>
      </c>
      <c r="AJ67" s="43">
        <v>2366188</v>
      </c>
      <c r="AK67" s="43">
        <v>2262203</v>
      </c>
      <c r="AL67" s="43">
        <v>2232098</v>
      </c>
      <c r="AM67" s="43">
        <v>2280444</v>
      </c>
      <c r="AN67" s="43">
        <v>2902354</v>
      </c>
      <c r="AO67" s="43">
        <v>2750192</v>
      </c>
      <c r="AP67" s="43">
        <v>1469595</v>
      </c>
      <c r="AQ67" s="43">
        <v>1377704</v>
      </c>
      <c r="AR67" s="43">
        <v>1377310</v>
      </c>
      <c r="AS67" s="43">
        <v>1052320</v>
      </c>
      <c r="AT67" s="43">
        <v>1008410</v>
      </c>
      <c r="AU67" s="43">
        <v>1009997</v>
      </c>
      <c r="AV67" s="43">
        <v>810522</v>
      </c>
      <c r="AW67" s="44">
        <v>694581</v>
      </c>
    </row>
    <row r="68" spans="1:49" x14ac:dyDescent="0.25">
      <c r="A68" s="40" t="s">
        <v>49</v>
      </c>
      <c r="B68" s="41" t="s">
        <v>33</v>
      </c>
      <c r="C68" s="42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4">
        <v>0</v>
      </c>
    </row>
    <row r="69" spans="1:49" x14ac:dyDescent="0.25">
      <c r="A69" s="40" t="s">
        <v>49</v>
      </c>
      <c r="B69" s="41" t="s">
        <v>34</v>
      </c>
      <c r="C69" s="42">
        <v>647840</v>
      </c>
      <c r="D69" s="43">
        <v>619664</v>
      </c>
      <c r="E69" s="43">
        <v>743005</v>
      </c>
      <c r="F69" s="43">
        <v>927694</v>
      </c>
      <c r="G69" s="43">
        <v>1223014</v>
      </c>
      <c r="H69" s="43">
        <v>1142147</v>
      </c>
      <c r="I69" s="43">
        <v>1210034</v>
      </c>
      <c r="J69" s="43">
        <v>1038679</v>
      </c>
      <c r="K69" s="43">
        <v>1025367</v>
      </c>
      <c r="L69" s="43">
        <v>1273813</v>
      </c>
      <c r="M69" s="43">
        <v>1547539</v>
      </c>
      <c r="N69" s="43">
        <v>1512655</v>
      </c>
      <c r="O69" s="43">
        <v>1360470</v>
      </c>
      <c r="P69" s="43">
        <v>1209647</v>
      </c>
      <c r="Q69" s="43">
        <v>1096035</v>
      </c>
      <c r="R69" s="43">
        <v>894453</v>
      </c>
      <c r="S69" s="43">
        <v>850750</v>
      </c>
      <c r="T69" s="43">
        <v>672537</v>
      </c>
      <c r="U69" s="43">
        <v>734578</v>
      </c>
      <c r="V69" s="43">
        <v>622029</v>
      </c>
      <c r="W69" s="43">
        <v>443734</v>
      </c>
      <c r="X69" s="43">
        <v>332322</v>
      </c>
      <c r="Y69" s="43">
        <v>45695</v>
      </c>
      <c r="Z69" s="43">
        <v>35120</v>
      </c>
      <c r="AA69" s="43">
        <v>16891</v>
      </c>
      <c r="AB69" s="43">
        <v>20820</v>
      </c>
      <c r="AC69" s="43">
        <v>17068</v>
      </c>
      <c r="AD69" s="43">
        <v>9325</v>
      </c>
      <c r="AE69" s="43">
        <v>11476</v>
      </c>
      <c r="AF69" s="43">
        <v>21099</v>
      </c>
      <c r="AG69" s="43">
        <v>18437</v>
      </c>
      <c r="AH69" s="43">
        <v>7361</v>
      </c>
      <c r="AI69" s="43">
        <v>3171</v>
      </c>
      <c r="AJ69" s="43">
        <v>6524</v>
      </c>
      <c r="AK69" s="43">
        <v>1736</v>
      </c>
      <c r="AL69" s="43">
        <v>5687</v>
      </c>
      <c r="AM69" s="43">
        <v>7823</v>
      </c>
      <c r="AN69" s="43">
        <v>1917</v>
      </c>
      <c r="AO69" s="43">
        <v>1486</v>
      </c>
      <c r="AP69" s="43">
        <v>1532</v>
      </c>
      <c r="AQ69" s="43">
        <v>1192</v>
      </c>
      <c r="AR69" s="43">
        <v>2165</v>
      </c>
      <c r="AS69" s="43">
        <v>1553</v>
      </c>
      <c r="AT69" s="43">
        <v>280</v>
      </c>
      <c r="AU69" s="43">
        <v>496</v>
      </c>
      <c r="AV69" s="43">
        <v>41</v>
      </c>
      <c r="AW69" s="44">
        <v>69</v>
      </c>
    </row>
    <row r="70" spans="1:49" x14ac:dyDescent="0.25">
      <c r="A70" s="40" t="s">
        <v>49</v>
      </c>
      <c r="B70" s="41" t="s">
        <v>35</v>
      </c>
      <c r="C70" s="42">
        <v>1535230</v>
      </c>
      <c r="D70" s="43">
        <v>1699226</v>
      </c>
      <c r="E70" s="43">
        <v>2014188</v>
      </c>
      <c r="F70" s="43">
        <v>2280051</v>
      </c>
      <c r="G70" s="43">
        <v>2455760</v>
      </c>
      <c r="H70" s="43">
        <v>2373382</v>
      </c>
      <c r="I70" s="43">
        <v>2801714</v>
      </c>
      <c r="J70" s="43">
        <v>2950800</v>
      </c>
      <c r="K70" s="43">
        <v>2891714</v>
      </c>
      <c r="L70" s="43">
        <v>2546730</v>
      </c>
      <c r="M70" s="43">
        <v>2990966</v>
      </c>
      <c r="N70" s="43">
        <v>2791131</v>
      </c>
      <c r="O70" s="43">
        <v>2807404</v>
      </c>
      <c r="P70" s="43">
        <v>2627211</v>
      </c>
      <c r="Q70" s="43">
        <v>2582944</v>
      </c>
      <c r="R70" s="43">
        <v>2248573</v>
      </c>
      <c r="S70" s="43">
        <v>1899765</v>
      </c>
      <c r="T70" s="43">
        <v>1992027</v>
      </c>
      <c r="U70" s="43">
        <v>2077864</v>
      </c>
      <c r="V70" s="43">
        <v>2154172</v>
      </c>
      <c r="W70" s="43">
        <v>2145463</v>
      </c>
      <c r="X70" s="43">
        <v>2223225</v>
      </c>
      <c r="Y70" s="43">
        <v>1759866</v>
      </c>
      <c r="Z70" s="43">
        <v>1777444</v>
      </c>
      <c r="AA70" s="43">
        <v>1687930</v>
      </c>
      <c r="AB70" s="43">
        <v>1798735</v>
      </c>
      <c r="AC70" s="43">
        <v>1862049</v>
      </c>
      <c r="AD70" s="43">
        <v>1995924</v>
      </c>
      <c r="AE70" s="43">
        <v>1907326</v>
      </c>
      <c r="AF70" s="43">
        <v>1907241</v>
      </c>
      <c r="AG70" s="43">
        <v>1799558</v>
      </c>
      <c r="AH70" s="43">
        <v>1720272</v>
      </c>
      <c r="AI70" s="43">
        <v>1542218</v>
      </c>
      <c r="AJ70" s="43">
        <v>1735619</v>
      </c>
      <c r="AK70" s="43">
        <v>1699755</v>
      </c>
      <c r="AL70" s="43">
        <v>1795671</v>
      </c>
      <c r="AM70" s="43">
        <v>2079451</v>
      </c>
      <c r="AN70" s="43">
        <v>2130987</v>
      </c>
      <c r="AO70" s="43">
        <v>2286444</v>
      </c>
      <c r="AP70" s="43">
        <v>2244782</v>
      </c>
      <c r="AQ70" s="43">
        <v>2282910</v>
      </c>
      <c r="AR70" s="43">
        <v>2484773</v>
      </c>
      <c r="AS70" s="43">
        <v>2305838</v>
      </c>
      <c r="AT70" s="43">
        <v>2142243</v>
      </c>
      <c r="AU70" s="43">
        <v>2407600</v>
      </c>
      <c r="AV70" s="43">
        <v>2673452</v>
      </c>
      <c r="AW70" s="44">
        <v>2437465</v>
      </c>
    </row>
    <row r="71" spans="1:49" x14ac:dyDescent="0.25">
      <c r="A71" s="40" t="s">
        <v>49</v>
      </c>
      <c r="B71" s="41" t="s">
        <v>36</v>
      </c>
      <c r="C71" s="42">
        <v>1242061</v>
      </c>
      <c r="D71" s="43">
        <v>1222892</v>
      </c>
      <c r="E71" s="43">
        <v>1170021</v>
      </c>
      <c r="F71" s="43">
        <v>1118481</v>
      </c>
      <c r="G71" s="43">
        <v>1117004</v>
      </c>
      <c r="H71" s="43">
        <v>1014171</v>
      </c>
      <c r="I71" s="43">
        <v>903503</v>
      </c>
      <c r="J71" s="43">
        <v>890685</v>
      </c>
      <c r="K71" s="43">
        <v>758787</v>
      </c>
      <c r="L71" s="43">
        <v>870472</v>
      </c>
      <c r="M71" s="43">
        <v>943293</v>
      </c>
      <c r="N71" s="43">
        <v>1010812</v>
      </c>
      <c r="O71" s="43">
        <v>1032166</v>
      </c>
      <c r="P71" s="43">
        <v>928713</v>
      </c>
      <c r="Q71" s="43">
        <v>870815</v>
      </c>
      <c r="R71" s="43">
        <v>800944</v>
      </c>
      <c r="S71" s="43">
        <v>761996</v>
      </c>
      <c r="T71" s="43">
        <v>755973</v>
      </c>
      <c r="U71" s="43">
        <v>762182</v>
      </c>
      <c r="V71" s="43">
        <v>751707</v>
      </c>
      <c r="W71" s="43">
        <v>815244</v>
      </c>
      <c r="X71" s="43">
        <v>821947</v>
      </c>
      <c r="Y71" s="43">
        <v>857608</v>
      </c>
      <c r="Z71" s="43">
        <v>856307</v>
      </c>
      <c r="AA71" s="43">
        <v>807440</v>
      </c>
      <c r="AB71" s="43">
        <v>796976</v>
      </c>
      <c r="AC71" s="43">
        <v>780047</v>
      </c>
      <c r="AD71" s="43">
        <v>855461</v>
      </c>
      <c r="AE71" s="43">
        <v>811742</v>
      </c>
      <c r="AF71" s="43">
        <v>930445</v>
      </c>
      <c r="AG71" s="43">
        <v>950404</v>
      </c>
      <c r="AH71" s="43">
        <v>1127526</v>
      </c>
      <c r="AI71" s="43">
        <v>1039264</v>
      </c>
      <c r="AJ71" s="43">
        <v>1070377</v>
      </c>
      <c r="AK71" s="43">
        <v>1089242</v>
      </c>
      <c r="AL71" s="43">
        <v>1066295</v>
      </c>
      <c r="AM71" s="43">
        <v>1059801</v>
      </c>
      <c r="AN71" s="43">
        <v>953218</v>
      </c>
      <c r="AO71" s="43">
        <v>942896</v>
      </c>
      <c r="AP71" s="43">
        <v>970364</v>
      </c>
      <c r="AQ71" s="43">
        <v>940966</v>
      </c>
      <c r="AR71" s="43">
        <v>965736</v>
      </c>
      <c r="AS71" s="43">
        <v>740485</v>
      </c>
      <c r="AT71" s="43">
        <v>660475</v>
      </c>
      <c r="AU71" s="43">
        <v>666134</v>
      </c>
      <c r="AV71" s="43">
        <v>738816</v>
      </c>
      <c r="AW71" s="44">
        <v>733532</v>
      </c>
    </row>
    <row r="72" spans="1:49" x14ac:dyDescent="0.25">
      <c r="A72" s="40" t="s">
        <v>49</v>
      </c>
      <c r="B72" s="41" t="s">
        <v>37</v>
      </c>
      <c r="C72" s="42">
        <v>182110</v>
      </c>
      <c r="D72" s="43">
        <v>205106</v>
      </c>
      <c r="E72" s="43">
        <v>226473</v>
      </c>
      <c r="F72" s="43">
        <v>256376</v>
      </c>
      <c r="G72" s="43">
        <v>266588</v>
      </c>
      <c r="H72" s="43">
        <v>284003</v>
      </c>
      <c r="I72" s="43">
        <v>315473</v>
      </c>
      <c r="J72" s="43">
        <v>283048</v>
      </c>
      <c r="K72" s="43">
        <v>248763</v>
      </c>
      <c r="L72" s="43">
        <v>154793</v>
      </c>
      <c r="M72" s="43">
        <v>166152</v>
      </c>
      <c r="N72" s="43">
        <v>130540</v>
      </c>
      <c r="O72" s="43">
        <v>84990</v>
      </c>
      <c r="P72" s="43">
        <v>88036</v>
      </c>
      <c r="Q72" s="43">
        <v>95894</v>
      </c>
      <c r="R72" s="43">
        <v>97610</v>
      </c>
      <c r="S72" s="43">
        <v>103724</v>
      </c>
      <c r="T72" s="43">
        <v>95752</v>
      </c>
      <c r="U72" s="43">
        <v>120996</v>
      </c>
      <c r="V72" s="43">
        <v>97185</v>
      </c>
      <c r="W72" s="43">
        <v>79793</v>
      </c>
      <c r="X72" s="43">
        <v>24626</v>
      </c>
      <c r="Y72" s="43">
        <v>12357</v>
      </c>
      <c r="Z72" s="43">
        <v>9760</v>
      </c>
      <c r="AA72" s="43">
        <v>17610</v>
      </c>
      <c r="AB72" s="43">
        <v>8474</v>
      </c>
      <c r="AC72" s="43">
        <v>8220</v>
      </c>
      <c r="AD72" s="43">
        <v>12368</v>
      </c>
      <c r="AE72" s="43">
        <v>11750</v>
      </c>
      <c r="AF72" s="43">
        <v>11740</v>
      </c>
      <c r="AG72" s="43">
        <v>6451</v>
      </c>
      <c r="AH72" s="43">
        <v>6524</v>
      </c>
      <c r="AI72" s="43">
        <v>13206</v>
      </c>
      <c r="AJ72" s="43">
        <v>13887</v>
      </c>
      <c r="AK72" s="43">
        <v>19530</v>
      </c>
      <c r="AL72" s="43">
        <v>3534</v>
      </c>
      <c r="AM72" s="43">
        <v>4103</v>
      </c>
      <c r="AN72" s="43">
        <v>5929</v>
      </c>
      <c r="AO72" s="43">
        <v>5327</v>
      </c>
      <c r="AP72" s="43">
        <v>7852</v>
      </c>
      <c r="AQ72" s="43">
        <v>7001</v>
      </c>
      <c r="AR72" s="43">
        <v>12742</v>
      </c>
      <c r="AS72" s="43">
        <v>12185</v>
      </c>
      <c r="AT72" s="43">
        <v>10660</v>
      </c>
      <c r="AU72" s="43">
        <v>11792</v>
      </c>
      <c r="AV72" s="43">
        <v>1582</v>
      </c>
      <c r="AW72" s="44">
        <v>2886</v>
      </c>
    </row>
    <row r="73" spans="1:49" x14ac:dyDescent="0.25">
      <c r="A73" s="40" t="s">
        <v>49</v>
      </c>
      <c r="B73" s="41" t="s">
        <v>38</v>
      </c>
      <c r="C73" s="42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1403</v>
      </c>
      <c r="U73" s="43">
        <v>1949</v>
      </c>
      <c r="V73" s="43">
        <v>105365</v>
      </c>
      <c r="W73" s="43">
        <v>119281</v>
      </c>
      <c r="X73" s="43">
        <v>168147</v>
      </c>
      <c r="Y73" s="43">
        <v>155934</v>
      </c>
      <c r="Z73" s="43">
        <v>143784</v>
      </c>
      <c r="AA73" s="43">
        <v>172260</v>
      </c>
      <c r="AB73" s="43">
        <v>189968</v>
      </c>
      <c r="AC73" s="43">
        <v>203487</v>
      </c>
      <c r="AD73" s="43">
        <v>259978</v>
      </c>
      <c r="AE73" s="43">
        <v>221083</v>
      </c>
      <c r="AF73" s="43">
        <v>269766</v>
      </c>
      <c r="AG73" s="43">
        <v>363447</v>
      </c>
      <c r="AH73" s="43">
        <v>293269</v>
      </c>
      <c r="AI73" s="43">
        <v>269830</v>
      </c>
      <c r="AJ73" s="43">
        <v>238785</v>
      </c>
      <c r="AK73" s="43">
        <v>224546</v>
      </c>
      <c r="AL73" s="43">
        <v>214470</v>
      </c>
      <c r="AM73" s="43">
        <v>226887</v>
      </c>
      <c r="AN73" s="43">
        <v>270152</v>
      </c>
      <c r="AO73" s="43">
        <v>267876</v>
      </c>
      <c r="AP73" s="43">
        <v>286637</v>
      </c>
      <c r="AQ73" s="43">
        <v>314508</v>
      </c>
      <c r="AR73" s="43">
        <v>287660</v>
      </c>
      <c r="AS73" s="43">
        <v>290519</v>
      </c>
      <c r="AT73" s="43">
        <v>275085</v>
      </c>
      <c r="AU73" s="43">
        <v>284790</v>
      </c>
      <c r="AV73" s="43">
        <v>232550</v>
      </c>
      <c r="AW73" s="44">
        <v>211344</v>
      </c>
    </row>
    <row r="74" spans="1:49" x14ac:dyDescent="0.25">
      <c r="A74" s="40" t="s">
        <v>49</v>
      </c>
      <c r="B74" s="41" t="s">
        <v>39</v>
      </c>
      <c r="C74" s="42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4">
        <v>0</v>
      </c>
    </row>
    <row r="75" spans="1:49" x14ac:dyDescent="0.25">
      <c r="A75" s="40" t="s">
        <v>49</v>
      </c>
      <c r="B75" s="41" t="s">
        <v>40</v>
      </c>
      <c r="C75" s="42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1755</v>
      </c>
      <c r="AR75" s="43">
        <v>3064</v>
      </c>
      <c r="AS75" s="43">
        <v>2300</v>
      </c>
      <c r="AT75" s="43">
        <v>5022</v>
      </c>
      <c r="AU75" s="43">
        <v>11378</v>
      </c>
      <c r="AV75" s="43">
        <v>121545</v>
      </c>
      <c r="AW75" s="44">
        <v>202222</v>
      </c>
    </row>
    <row r="76" spans="1:49" x14ac:dyDescent="0.25">
      <c r="A76" s="40" t="s">
        <v>49</v>
      </c>
      <c r="B76" s="41" t="s">
        <v>41</v>
      </c>
      <c r="C76" s="42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4">
        <v>0</v>
      </c>
    </row>
    <row r="77" spans="1:49" x14ac:dyDescent="0.25">
      <c r="A77" s="40" t="s">
        <v>49</v>
      </c>
      <c r="B77" s="41" t="s">
        <v>42</v>
      </c>
      <c r="C77" s="42">
        <v>281009</v>
      </c>
      <c r="D77" s="43">
        <v>305762</v>
      </c>
      <c r="E77" s="43">
        <v>336520</v>
      </c>
      <c r="F77" s="43">
        <v>374689</v>
      </c>
      <c r="G77" s="43">
        <v>419317</v>
      </c>
      <c r="H77" s="43">
        <v>454839</v>
      </c>
      <c r="I77" s="43">
        <v>484143</v>
      </c>
      <c r="J77" s="43">
        <v>520472</v>
      </c>
      <c r="K77" s="43">
        <v>516595</v>
      </c>
      <c r="L77" s="43">
        <v>609419</v>
      </c>
      <c r="M77" s="43">
        <v>693198</v>
      </c>
      <c r="N77" s="43">
        <v>743040</v>
      </c>
      <c r="O77" s="43">
        <v>819915</v>
      </c>
      <c r="P77" s="43">
        <v>820662</v>
      </c>
      <c r="Q77" s="43">
        <v>756068</v>
      </c>
      <c r="R77" s="43">
        <v>729317</v>
      </c>
      <c r="S77" s="43">
        <v>723844</v>
      </c>
      <c r="T77" s="43">
        <v>725068</v>
      </c>
      <c r="U77" s="43">
        <v>760555</v>
      </c>
      <c r="V77" s="43">
        <v>805448</v>
      </c>
      <c r="W77" s="43">
        <v>834349</v>
      </c>
      <c r="X77" s="43">
        <v>882897</v>
      </c>
      <c r="Y77" s="43">
        <v>890491</v>
      </c>
      <c r="Z77" s="43">
        <v>873963</v>
      </c>
      <c r="AA77" s="43">
        <v>888235</v>
      </c>
      <c r="AB77" s="43">
        <v>915697</v>
      </c>
      <c r="AC77" s="43">
        <v>905438</v>
      </c>
      <c r="AD77" s="43">
        <v>928240</v>
      </c>
      <c r="AE77" s="43">
        <v>959349</v>
      </c>
      <c r="AF77" s="43">
        <v>946388</v>
      </c>
      <c r="AG77" s="43">
        <v>904821</v>
      </c>
      <c r="AH77" s="43">
        <v>892415</v>
      </c>
      <c r="AI77" s="43">
        <v>923189</v>
      </c>
      <c r="AJ77" s="43">
        <v>978611</v>
      </c>
      <c r="AK77" s="43">
        <v>1021897</v>
      </c>
      <c r="AL77" s="43">
        <v>1129383</v>
      </c>
      <c r="AM77" s="43">
        <v>1046259</v>
      </c>
      <c r="AN77" s="43">
        <v>1037199</v>
      </c>
      <c r="AO77" s="43">
        <v>991103</v>
      </c>
      <c r="AP77" s="43">
        <v>1054126</v>
      </c>
      <c r="AQ77" s="43">
        <v>1096237</v>
      </c>
      <c r="AR77" s="43">
        <v>1187741</v>
      </c>
      <c r="AS77" s="43">
        <v>992280</v>
      </c>
      <c r="AT77" s="43">
        <v>959714</v>
      </c>
      <c r="AU77" s="43">
        <v>956274</v>
      </c>
      <c r="AV77" s="43">
        <v>1099716</v>
      </c>
      <c r="AW77" s="44">
        <v>1158072</v>
      </c>
    </row>
    <row r="78" spans="1:49" x14ac:dyDescent="0.25">
      <c r="A78" s="40" t="s">
        <v>49</v>
      </c>
      <c r="B78" s="41" t="s">
        <v>43</v>
      </c>
      <c r="C78" s="42">
        <v>437618</v>
      </c>
      <c r="D78" s="43">
        <v>473953</v>
      </c>
      <c r="E78" s="43">
        <v>588833</v>
      </c>
      <c r="F78" s="43">
        <v>800001</v>
      </c>
      <c r="G78" s="43">
        <v>851411</v>
      </c>
      <c r="H78" s="43">
        <v>866146</v>
      </c>
      <c r="I78" s="43">
        <v>881628</v>
      </c>
      <c r="J78" s="43">
        <v>869558</v>
      </c>
      <c r="K78" s="43">
        <v>847472</v>
      </c>
      <c r="L78" s="43">
        <v>766109</v>
      </c>
      <c r="M78" s="43">
        <v>837598</v>
      </c>
      <c r="N78" s="43">
        <v>840684</v>
      </c>
      <c r="O78" s="43">
        <v>881743</v>
      </c>
      <c r="P78" s="43">
        <v>869394</v>
      </c>
      <c r="Q78" s="43">
        <v>736556</v>
      </c>
      <c r="R78" s="43">
        <v>703363</v>
      </c>
      <c r="S78" s="43">
        <v>671238</v>
      </c>
      <c r="T78" s="43">
        <v>675757</v>
      </c>
      <c r="U78" s="43">
        <v>687177</v>
      </c>
      <c r="V78" s="43">
        <v>749986</v>
      </c>
      <c r="W78" s="43">
        <v>744365</v>
      </c>
      <c r="X78" s="43">
        <v>795924</v>
      </c>
      <c r="Y78" s="43">
        <v>664142</v>
      </c>
      <c r="Z78" s="43">
        <v>592579</v>
      </c>
      <c r="AA78" s="43">
        <v>580939</v>
      </c>
      <c r="AB78" s="43">
        <v>667551</v>
      </c>
      <c r="AC78" s="43">
        <v>659301</v>
      </c>
      <c r="AD78" s="43">
        <v>733698</v>
      </c>
      <c r="AE78" s="43">
        <v>760698</v>
      </c>
      <c r="AF78" s="43">
        <v>839502</v>
      </c>
      <c r="AG78" s="43">
        <v>929296</v>
      </c>
      <c r="AH78" s="43">
        <v>860724</v>
      </c>
      <c r="AI78" s="43">
        <v>862686</v>
      </c>
      <c r="AJ78" s="43">
        <v>840345</v>
      </c>
      <c r="AK78" s="43">
        <v>796374</v>
      </c>
      <c r="AL78" s="43">
        <v>815124</v>
      </c>
      <c r="AM78" s="43">
        <v>793409</v>
      </c>
      <c r="AN78" s="43">
        <v>820675</v>
      </c>
      <c r="AO78" s="43">
        <v>821581</v>
      </c>
      <c r="AP78" s="43">
        <v>824772</v>
      </c>
      <c r="AQ78" s="43">
        <v>814840</v>
      </c>
      <c r="AR78" s="43">
        <v>781016</v>
      </c>
      <c r="AS78" s="43">
        <v>805420</v>
      </c>
      <c r="AT78" s="43">
        <v>803853</v>
      </c>
      <c r="AU78" s="43">
        <v>945158</v>
      </c>
      <c r="AV78" s="43">
        <v>765750</v>
      </c>
      <c r="AW78" s="44">
        <v>783481</v>
      </c>
    </row>
    <row r="79" spans="1:49" x14ac:dyDescent="0.25">
      <c r="A79" s="40" t="s">
        <v>50</v>
      </c>
      <c r="B79" s="41" t="s">
        <v>33</v>
      </c>
      <c r="C79" s="42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42008</v>
      </c>
      <c r="T79" s="43">
        <v>23381</v>
      </c>
      <c r="U79" s="43">
        <v>32938</v>
      </c>
      <c r="V79" s="43">
        <v>73969</v>
      </c>
      <c r="W79" s="43">
        <v>15113</v>
      </c>
      <c r="X79" s="43">
        <v>130700</v>
      </c>
      <c r="Y79" s="43">
        <v>104664</v>
      </c>
      <c r="Z79" s="43">
        <v>22324</v>
      </c>
      <c r="AA79" s="43">
        <v>22566</v>
      </c>
      <c r="AB79" s="43">
        <v>38333</v>
      </c>
      <c r="AC79" s="43">
        <v>35626</v>
      </c>
      <c r="AD79" s="43">
        <v>31032</v>
      </c>
      <c r="AE79" s="43">
        <v>31052</v>
      </c>
      <c r="AF79" s="43">
        <v>26111</v>
      </c>
      <c r="AG79" s="43">
        <v>32468</v>
      </c>
      <c r="AH79" s="43">
        <v>28878</v>
      </c>
      <c r="AI79" s="43">
        <v>21521</v>
      </c>
      <c r="AJ79" s="43">
        <v>18603</v>
      </c>
      <c r="AK79" s="43">
        <v>4035</v>
      </c>
      <c r="AL79" s="43">
        <v>3375</v>
      </c>
      <c r="AM79" s="43">
        <v>1484</v>
      </c>
      <c r="AN79" s="43">
        <v>1925</v>
      </c>
      <c r="AO79" s="43">
        <v>0</v>
      </c>
      <c r="AP79" s="43">
        <v>9428</v>
      </c>
      <c r="AQ79" s="43">
        <v>1842</v>
      </c>
      <c r="AR79" s="43">
        <v>8382</v>
      </c>
      <c r="AS79" s="43">
        <v>10705</v>
      </c>
      <c r="AT79" s="43">
        <v>12</v>
      </c>
      <c r="AU79" s="43">
        <v>76</v>
      </c>
      <c r="AV79" s="43">
        <v>89</v>
      </c>
      <c r="AW79" s="44">
        <v>0</v>
      </c>
    </row>
    <row r="80" spans="1:49" x14ac:dyDescent="0.25">
      <c r="A80" s="40" t="s">
        <v>50</v>
      </c>
      <c r="B80" s="41" t="s">
        <v>34</v>
      </c>
      <c r="C80" s="42">
        <v>2701105</v>
      </c>
      <c r="D80" s="43">
        <v>2583623</v>
      </c>
      <c r="E80" s="43">
        <v>3097881</v>
      </c>
      <c r="F80" s="43">
        <v>3867924</v>
      </c>
      <c r="G80" s="43">
        <v>5099229</v>
      </c>
      <c r="H80" s="43">
        <v>4762063</v>
      </c>
      <c r="I80" s="43">
        <v>5045113</v>
      </c>
      <c r="J80" s="43">
        <v>4330666</v>
      </c>
      <c r="K80" s="43">
        <v>4275159</v>
      </c>
      <c r="L80" s="43">
        <v>5540423</v>
      </c>
      <c r="M80" s="43">
        <v>6853971</v>
      </c>
      <c r="N80" s="43">
        <v>6743038</v>
      </c>
      <c r="O80" s="43">
        <v>5789670</v>
      </c>
      <c r="P80" s="43">
        <v>5353383</v>
      </c>
      <c r="Q80" s="43">
        <v>5208704</v>
      </c>
      <c r="R80" s="43">
        <v>4231933</v>
      </c>
      <c r="S80" s="43">
        <v>4154423</v>
      </c>
      <c r="T80" s="43">
        <v>3340108</v>
      </c>
      <c r="U80" s="43">
        <v>3695195</v>
      </c>
      <c r="V80" s="43">
        <v>3185886</v>
      </c>
      <c r="W80" s="43">
        <v>2344353</v>
      </c>
      <c r="X80" s="43">
        <v>1759965</v>
      </c>
      <c r="Y80" s="43">
        <v>248520</v>
      </c>
      <c r="Z80" s="43">
        <v>186607</v>
      </c>
      <c r="AA80" s="43">
        <v>91717</v>
      </c>
      <c r="AB80" s="43">
        <v>97385</v>
      </c>
      <c r="AC80" s="43">
        <v>66703</v>
      </c>
      <c r="AD80" s="43">
        <v>25646</v>
      </c>
      <c r="AE80" s="43">
        <v>18075</v>
      </c>
      <c r="AF80" s="43">
        <v>35570</v>
      </c>
      <c r="AG80" s="43">
        <v>55877</v>
      </c>
      <c r="AH80" s="43">
        <v>7493</v>
      </c>
      <c r="AI80" s="43">
        <v>9242</v>
      </c>
      <c r="AJ80" s="43">
        <v>24760</v>
      </c>
      <c r="AK80" s="43">
        <v>8376</v>
      </c>
      <c r="AL80" s="43">
        <v>25729</v>
      </c>
      <c r="AM80" s="43">
        <v>22639</v>
      </c>
      <c r="AN80" s="43">
        <v>3070</v>
      </c>
      <c r="AO80" s="43">
        <v>1387</v>
      </c>
      <c r="AP80" s="43">
        <v>1724</v>
      </c>
      <c r="AQ80" s="43">
        <v>3265</v>
      </c>
      <c r="AR80" s="43">
        <v>222</v>
      </c>
      <c r="AS80" s="43">
        <v>284</v>
      </c>
      <c r="AT80" s="43">
        <v>210</v>
      </c>
      <c r="AU80" s="43">
        <v>75</v>
      </c>
      <c r="AV80" s="43">
        <v>466</v>
      </c>
      <c r="AW80" s="44">
        <v>2336</v>
      </c>
    </row>
    <row r="81" spans="1:49" x14ac:dyDescent="0.25">
      <c r="A81" s="40" t="s">
        <v>50</v>
      </c>
      <c r="B81" s="41" t="s">
        <v>35</v>
      </c>
      <c r="C81" s="42">
        <v>12225658</v>
      </c>
      <c r="D81" s="43">
        <v>12794211</v>
      </c>
      <c r="E81" s="43">
        <v>13756364</v>
      </c>
      <c r="F81" s="43">
        <v>14491464</v>
      </c>
      <c r="G81" s="43">
        <v>14473378</v>
      </c>
      <c r="H81" s="43">
        <v>15375416</v>
      </c>
      <c r="I81" s="43">
        <v>16279337</v>
      </c>
      <c r="J81" s="43">
        <v>16340881</v>
      </c>
      <c r="K81" s="43">
        <v>15994418</v>
      </c>
      <c r="L81" s="43">
        <v>14404298</v>
      </c>
      <c r="M81" s="43">
        <v>16447758</v>
      </c>
      <c r="N81" s="43">
        <v>15683366</v>
      </c>
      <c r="O81" s="43">
        <v>15870066</v>
      </c>
      <c r="P81" s="43">
        <v>15353123</v>
      </c>
      <c r="Q81" s="43">
        <v>15606729</v>
      </c>
      <c r="R81" s="43">
        <v>13592005</v>
      </c>
      <c r="S81" s="43">
        <v>12190291</v>
      </c>
      <c r="T81" s="43">
        <v>12805844</v>
      </c>
      <c r="U81" s="43">
        <v>13484641</v>
      </c>
      <c r="V81" s="43">
        <v>13702008</v>
      </c>
      <c r="W81" s="43">
        <v>13727285</v>
      </c>
      <c r="X81" s="43">
        <v>13616454</v>
      </c>
      <c r="Y81" s="43">
        <v>11115822</v>
      </c>
      <c r="Z81" s="43">
        <v>10877075</v>
      </c>
      <c r="AA81" s="43">
        <v>10217201</v>
      </c>
      <c r="AB81" s="43">
        <v>10113930</v>
      </c>
      <c r="AC81" s="43">
        <v>9517804</v>
      </c>
      <c r="AD81" s="43">
        <v>8685542</v>
      </c>
      <c r="AE81" s="43">
        <v>8176519</v>
      </c>
      <c r="AF81" s="43">
        <v>7990819</v>
      </c>
      <c r="AG81" s="43">
        <v>8106013</v>
      </c>
      <c r="AH81" s="43">
        <v>7737526</v>
      </c>
      <c r="AI81" s="43">
        <v>7673328</v>
      </c>
      <c r="AJ81" s="43">
        <v>8166200</v>
      </c>
      <c r="AK81" s="43">
        <v>7587939</v>
      </c>
      <c r="AL81" s="43">
        <v>7282090</v>
      </c>
      <c r="AM81" s="43">
        <v>6869922</v>
      </c>
      <c r="AN81" s="43">
        <v>7126636</v>
      </c>
      <c r="AO81" s="43">
        <v>7233692</v>
      </c>
      <c r="AP81" s="43">
        <v>7151249</v>
      </c>
      <c r="AQ81" s="43">
        <v>7376326</v>
      </c>
      <c r="AR81" s="43">
        <v>8045668</v>
      </c>
      <c r="AS81" s="43">
        <v>7749175</v>
      </c>
      <c r="AT81" s="43">
        <v>6773278</v>
      </c>
      <c r="AU81" s="43">
        <v>7234465</v>
      </c>
      <c r="AV81" s="43">
        <v>7730808</v>
      </c>
      <c r="AW81" s="44">
        <v>6854252</v>
      </c>
    </row>
    <row r="82" spans="1:49" x14ac:dyDescent="0.25">
      <c r="A82" s="40" t="s">
        <v>50</v>
      </c>
      <c r="B82" s="41" t="s">
        <v>36</v>
      </c>
      <c r="C82" s="42">
        <v>5064317</v>
      </c>
      <c r="D82" s="43">
        <v>4986157</v>
      </c>
      <c r="E82" s="43">
        <v>4770588</v>
      </c>
      <c r="F82" s="43">
        <v>4560442</v>
      </c>
      <c r="G82" s="43">
        <v>4554417</v>
      </c>
      <c r="H82" s="43">
        <v>4135130</v>
      </c>
      <c r="I82" s="43">
        <v>3683900</v>
      </c>
      <c r="J82" s="43">
        <v>3631637</v>
      </c>
      <c r="K82" s="43">
        <v>3093840</v>
      </c>
      <c r="L82" s="43">
        <v>3549219</v>
      </c>
      <c r="M82" s="43">
        <v>3688908</v>
      </c>
      <c r="N82" s="43">
        <v>3883529</v>
      </c>
      <c r="O82" s="43">
        <v>3903435</v>
      </c>
      <c r="P82" s="43">
        <v>3453003</v>
      </c>
      <c r="Q82" s="43">
        <v>3220823</v>
      </c>
      <c r="R82" s="43">
        <v>2893525</v>
      </c>
      <c r="S82" s="43">
        <v>2703013</v>
      </c>
      <c r="T82" s="43">
        <v>2631668</v>
      </c>
      <c r="U82" s="43">
        <v>2617123</v>
      </c>
      <c r="V82" s="43">
        <v>2561106</v>
      </c>
      <c r="W82" s="43">
        <v>2775892</v>
      </c>
      <c r="X82" s="43">
        <v>2769213</v>
      </c>
      <c r="Y82" s="43">
        <v>2885957</v>
      </c>
      <c r="Z82" s="43">
        <v>2935248</v>
      </c>
      <c r="AA82" s="43">
        <v>2781551</v>
      </c>
      <c r="AB82" s="43">
        <v>2741362</v>
      </c>
      <c r="AC82" s="43">
        <v>2725369</v>
      </c>
      <c r="AD82" s="43">
        <v>2700624</v>
      </c>
      <c r="AE82" s="43">
        <v>2696426</v>
      </c>
      <c r="AF82" s="43">
        <v>2815414</v>
      </c>
      <c r="AG82" s="43">
        <v>2928963</v>
      </c>
      <c r="AH82" s="43">
        <v>3015030</v>
      </c>
      <c r="AI82" s="43">
        <v>3500142</v>
      </c>
      <c r="AJ82" s="43">
        <v>2996921</v>
      </c>
      <c r="AK82" s="43">
        <v>2996373</v>
      </c>
      <c r="AL82" s="43">
        <v>2823615</v>
      </c>
      <c r="AM82" s="43">
        <v>2660056</v>
      </c>
      <c r="AN82" s="43">
        <v>2694341</v>
      </c>
      <c r="AO82" s="43">
        <v>2685866</v>
      </c>
      <c r="AP82" s="43">
        <v>2481564</v>
      </c>
      <c r="AQ82" s="43">
        <v>2247300</v>
      </c>
      <c r="AR82" s="43">
        <v>2071078</v>
      </c>
      <c r="AS82" s="43">
        <v>1427586</v>
      </c>
      <c r="AT82" s="43">
        <v>1389567</v>
      </c>
      <c r="AU82" s="43">
        <v>1143740</v>
      </c>
      <c r="AV82" s="43">
        <v>973442</v>
      </c>
      <c r="AW82" s="44">
        <v>823841</v>
      </c>
    </row>
    <row r="83" spans="1:49" x14ac:dyDescent="0.25">
      <c r="A83" s="40" t="s">
        <v>50</v>
      </c>
      <c r="B83" s="41" t="s">
        <v>37</v>
      </c>
      <c r="C83" s="42">
        <v>489241</v>
      </c>
      <c r="D83" s="43">
        <v>535937</v>
      </c>
      <c r="E83" s="43">
        <v>592394</v>
      </c>
      <c r="F83" s="43">
        <v>646348</v>
      </c>
      <c r="G83" s="43">
        <v>632459</v>
      </c>
      <c r="H83" s="43">
        <v>674286</v>
      </c>
      <c r="I83" s="43">
        <v>727409</v>
      </c>
      <c r="J83" s="43">
        <v>590372</v>
      </c>
      <c r="K83" s="43">
        <v>484250</v>
      </c>
      <c r="L83" s="43">
        <v>262567</v>
      </c>
      <c r="M83" s="43">
        <v>275793</v>
      </c>
      <c r="N83" s="43">
        <v>221378</v>
      </c>
      <c r="O83" s="43">
        <v>146479</v>
      </c>
      <c r="P83" s="43">
        <v>162417</v>
      </c>
      <c r="Q83" s="43">
        <v>206877</v>
      </c>
      <c r="R83" s="43">
        <v>240369</v>
      </c>
      <c r="S83" s="43">
        <v>255946</v>
      </c>
      <c r="T83" s="43">
        <v>232493</v>
      </c>
      <c r="U83" s="43">
        <v>260671</v>
      </c>
      <c r="V83" s="43">
        <v>205551</v>
      </c>
      <c r="W83" s="43">
        <v>166781</v>
      </c>
      <c r="X83" s="43">
        <v>57013</v>
      </c>
      <c r="Y83" s="43">
        <v>31764</v>
      </c>
      <c r="Z83" s="43">
        <v>25034</v>
      </c>
      <c r="AA83" s="43">
        <v>44014</v>
      </c>
      <c r="AB83" s="43">
        <v>18086</v>
      </c>
      <c r="AC83" s="43">
        <v>15911</v>
      </c>
      <c r="AD83" s="43">
        <v>20160</v>
      </c>
      <c r="AE83" s="43">
        <v>14586</v>
      </c>
      <c r="AF83" s="43">
        <v>15682</v>
      </c>
      <c r="AG83" s="43">
        <v>33191</v>
      </c>
      <c r="AH83" s="43">
        <v>39845</v>
      </c>
      <c r="AI83" s="43">
        <v>47073</v>
      </c>
      <c r="AJ83" s="43">
        <v>34509</v>
      </c>
      <c r="AK83" s="43">
        <v>75649</v>
      </c>
      <c r="AL83" s="43">
        <v>49383</v>
      </c>
      <c r="AM83" s="43">
        <v>44531</v>
      </c>
      <c r="AN83" s="43">
        <v>72803</v>
      </c>
      <c r="AO83" s="43">
        <v>73955</v>
      </c>
      <c r="AP83" s="43">
        <v>76078</v>
      </c>
      <c r="AQ83" s="43">
        <v>70987</v>
      </c>
      <c r="AR83" s="43">
        <v>67830</v>
      </c>
      <c r="AS83" s="43">
        <v>43295</v>
      </c>
      <c r="AT83" s="43">
        <v>37127</v>
      </c>
      <c r="AU83" s="43">
        <v>41166</v>
      </c>
      <c r="AV83" s="43">
        <v>62874</v>
      </c>
      <c r="AW83" s="44">
        <v>54228</v>
      </c>
    </row>
    <row r="84" spans="1:49" x14ac:dyDescent="0.25">
      <c r="A84" s="40" t="s">
        <v>50</v>
      </c>
      <c r="B84" s="41" t="s">
        <v>38</v>
      </c>
      <c r="C84" s="42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8376</v>
      </c>
      <c r="U84" s="43">
        <v>11924</v>
      </c>
      <c r="V84" s="43">
        <v>662533</v>
      </c>
      <c r="W84" s="43">
        <v>781532</v>
      </c>
      <c r="X84" s="43">
        <v>1081982</v>
      </c>
      <c r="Y84" s="43">
        <v>1171907</v>
      </c>
      <c r="Z84" s="43">
        <v>1137694</v>
      </c>
      <c r="AA84" s="43">
        <v>1383889</v>
      </c>
      <c r="AB84" s="43">
        <v>1476569</v>
      </c>
      <c r="AC84" s="43">
        <v>1571999</v>
      </c>
      <c r="AD84" s="43">
        <v>1877809</v>
      </c>
      <c r="AE84" s="43">
        <v>1600275</v>
      </c>
      <c r="AF84" s="43">
        <v>2094446</v>
      </c>
      <c r="AG84" s="43">
        <v>2805174</v>
      </c>
      <c r="AH84" s="43">
        <v>2278464</v>
      </c>
      <c r="AI84" s="43">
        <v>2329986</v>
      </c>
      <c r="AJ84" s="43">
        <v>2049467</v>
      </c>
      <c r="AK84" s="43">
        <v>1946104</v>
      </c>
      <c r="AL84" s="43">
        <v>1843667</v>
      </c>
      <c r="AM84" s="43">
        <v>2040941</v>
      </c>
      <c r="AN84" s="43">
        <v>2379939</v>
      </c>
      <c r="AO84" s="43">
        <v>2378561</v>
      </c>
      <c r="AP84" s="43">
        <v>2505024</v>
      </c>
      <c r="AQ84" s="43">
        <v>2773476</v>
      </c>
      <c r="AR84" s="43">
        <v>2598619</v>
      </c>
      <c r="AS84" s="43">
        <v>2427995</v>
      </c>
      <c r="AT84" s="43">
        <v>2374810</v>
      </c>
      <c r="AU84" s="43">
        <v>2443452</v>
      </c>
      <c r="AV84" s="43">
        <v>2174472</v>
      </c>
      <c r="AW84" s="44">
        <v>1990824</v>
      </c>
    </row>
    <row r="85" spans="1:49" x14ac:dyDescent="0.25">
      <c r="A85" s="40" t="s">
        <v>50</v>
      </c>
      <c r="B85" s="41" t="s">
        <v>39</v>
      </c>
      <c r="C85" s="42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4">
        <v>0</v>
      </c>
    </row>
    <row r="86" spans="1:49" x14ac:dyDescent="0.25">
      <c r="A86" s="40" t="s">
        <v>50</v>
      </c>
      <c r="B86" s="41" t="s">
        <v>40</v>
      </c>
      <c r="C86" s="42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4192</v>
      </c>
      <c r="AR86" s="43">
        <v>6571</v>
      </c>
      <c r="AS86" s="43">
        <v>4773</v>
      </c>
      <c r="AT86" s="43">
        <v>13961</v>
      </c>
      <c r="AU86" s="43">
        <v>20067</v>
      </c>
      <c r="AV86" s="43">
        <v>313521</v>
      </c>
      <c r="AW86" s="44">
        <v>511925</v>
      </c>
    </row>
    <row r="87" spans="1:49" x14ac:dyDescent="0.25">
      <c r="A87" s="40" t="s">
        <v>50</v>
      </c>
      <c r="B87" s="41" t="s">
        <v>41</v>
      </c>
      <c r="C87" s="42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4">
        <v>0</v>
      </c>
    </row>
    <row r="88" spans="1:49" x14ac:dyDescent="0.25">
      <c r="A88" s="40" t="s">
        <v>50</v>
      </c>
      <c r="B88" s="41" t="s">
        <v>42</v>
      </c>
      <c r="C88" s="42">
        <v>2503465</v>
      </c>
      <c r="D88" s="43">
        <v>2723991</v>
      </c>
      <c r="E88" s="43">
        <v>2998009</v>
      </c>
      <c r="F88" s="43">
        <v>3338058</v>
      </c>
      <c r="G88" s="43">
        <v>3735633</v>
      </c>
      <c r="H88" s="43">
        <v>4052100</v>
      </c>
      <c r="I88" s="43">
        <v>4313164</v>
      </c>
      <c r="J88" s="43">
        <v>4636815</v>
      </c>
      <c r="K88" s="43">
        <v>4602276</v>
      </c>
      <c r="L88" s="43">
        <v>5161284</v>
      </c>
      <c r="M88" s="43">
        <v>6024272</v>
      </c>
      <c r="N88" s="43">
        <v>6440248</v>
      </c>
      <c r="O88" s="43">
        <v>6815333</v>
      </c>
      <c r="P88" s="43">
        <v>7056198</v>
      </c>
      <c r="Q88" s="43">
        <v>6932904</v>
      </c>
      <c r="R88" s="43">
        <v>6744135</v>
      </c>
      <c r="S88" s="43">
        <v>6858114</v>
      </c>
      <c r="T88" s="43">
        <v>6990451</v>
      </c>
      <c r="U88" s="43">
        <v>7410246</v>
      </c>
      <c r="V88" s="43">
        <v>7943189</v>
      </c>
      <c r="W88" s="43">
        <v>8404927</v>
      </c>
      <c r="X88" s="43">
        <v>8791519</v>
      </c>
      <c r="Y88" s="43">
        <v>9188624</v>
      </c>
      <c r="Z88" s="43">
        <v>9610450</v>
      </c>
      <c r="AA88" s="43">
        <v>10046430</v>
      </c>
      <c r="AB88" s="43">
        <v>10026593</v>
      </c>
      <c r="AC88" s="43">
        <v>9590991</v>
      </c>
      <c r="AD88" s="43">
        <v>9690174</v>
      </c>
      <c r="AE88" s="43">
        <v>9848119</v>
      </c>
      <c r="AF88" s="43">
        <v>9838456</v>
      </c>
      <c r="AG88" s="43">
        <v>10042308</v>
      </c>
      <c r="AH88" s="43">
        <v>9989736</v>
      </c>
      <c r="AI88" s="43">
        <v>10734776</v>
      </c>
      <c r="AJ88" s="43">
        <v>10797784</v>
      </c>
      <c r="AK88" s="43">
        <v>10992937</v>
      </c>
      <c r="AL88" s="43">
        <v>11135826</v>
      </c>
      <c r="AM88" s="43">
        <v>11487391</v>
      </c>
      <c r="AN88" s="43">
        <v>11247538</v>
      </c>
      <c r="AO88" s="43">
        <v>11503537</v>
      </c>
      <c r="AP88" s="43">
        <v>11510181</v>
      </c>
      <c r="AQ88" s="43">
        <v>11702307</v>
      </c>
      <c r="AR88" s="43">
        <v>11800117</v>
      </c>
      <c r="AS88" s="43">
        <v>11932977</v>
      </c>
      <c r="AT88" s="43">
        <v>11493194</v>
      </c>
      <c r="AU88" s="43">
        <v>11710868</v>
      </c>
      <c r="AV88" s="43">
        <v>11710741</v>
      </c>
      <c r="AW88" s="44">
        <v>11205167</v>
      </c>
    </row>
    <row r="89" spans="1:49" x14ac:dyDescent="0.25">
      <c r="A89" s="40" t="s">
        <v>50</v>
      </c>
      <c r="B89" s="41" t="s">
        <v>43</v>
      </c>
      <c r="C89" s="42">
        <v>1892001</v>
      </c>
      <c r="D89" s="43">
        <v>2000795</v>
      </c>
      <c r="E89" s="43">
        <v>2431955</v>
      </c>
      <c r="F89" s="43">
        <v>3230333</v>
      </c>
      <c r="G89" s="43">
        <v>3374644</v>
      </c>
      <c r="H89" s="43">
        <v>3614977</v>
      </c>
      <c r="I89" s="43">
        <v>3877981</v>
      </c>
      <c r="J89" s="43">
        <v>4024077</v>
      </c>
      <c r="K89" s="43">
        <v>4137145</v>
      </c>
      <c r="L89" s="43">
        <v>3622172</v>
      </c>
      <c r="M89" s="43">
        <v>3908529</v>
      </c>
      <c r="N89" s="43">
        <v>3806144</v>
      </c>
      <c r="O89" s="43">
        <v>3824296</v>
      </c>
      <c r="P89" s="43">
        <v>3991243</v>
      </c>
      <c r="Q89" s="43">
        <v>3787433</v>
      </c>
      <c r="R89" s="43">
        <v>3736820</v>
      </c>
      <c r="S89" s="43">
        <v>3867652</v>
      </c>
      <c r="T89" s="43">
        <v>4002351</v>
      </c>
      <c r="U89" s="43">
        <v>4063276</v>
      </c>
      <c r="V89" s="43">
        <v>4715900</v>
      </c>
      <c r="W89" s="43">
        <v>4877104</v>
      </c>
      <c r="X89" s="43">
        <v>5121563</v>
      </c>
      <c r="Y89" s="43">
        <v>4991279</v>
      </c>
      <c r="Z89" s="43">
        <v>4688808</v>
      </c>
      <c r="AA89" s="43">
        <v>4667086</v>
      </c>
      <c r="AB89" s="43">
        <v>5188670</v>
      </c>
      <c r="AC89" s="43">
        <v>5093308</v>
      </c>
      <c r="AD89" s="43">
        <v>5299479</v>
      </c>
      <c r="AE89" s="43">
        <v>5376130</v>
      </c>
      <c r="AF89" s="43">
        <v>6303509</v>
      </c>
      <c r="AG89" s="43">
        <v>6896830</v>
      </c>
      <c r="AH89" s="43">
        <v>6469778</v>
      </c>
      <c r="AI89" s="43">
        <v>7002552</v>
      </c>
      <c r="AJ89" s="43">
        <v>6753884</v>
      </c>
      <c r="AK89" s="43">
        <v>6541432</v>
      </c>
      <c r="AL89" s="43">
        <v>6922819</v>
      </c>
      <c r="AM89" s="43">
        <v>6719147</v>
      </c>
      <c r="AN89" s="43">
        <v>6962763</v>
      </c>
      <c r="AO89" s="43">
        <v>6944084</v>
      </c>
      <c r="AP89" s="43">
        <v>6693587</v>
      </c>
      <c r="AQ89" s="43">
        <v>6804102</v>
      </c>
      <c r="AR89" s="43">
        <v>6672800</v>
      </c>
      <c r="AS89" s="43">
        <v>6727848</v>
      </c>
      <c r="AT89" s="43">
        <v>6861195</v>
      </c>
      <c r="AU89" s="43">
        <v>8005171</v>
      </c>
      <c r="AV89" s="43">
        <v>6914554</v>
      </c>
      <c r="AW89" s="44">
        <v>7132895</v>
      </c>
    </row>
    <row r="90" spans="1:49" x14ac:dyDescent="0.25">
      <c r="A90" s="40" t="s">
        <v>51</v>
      </c>
      <c r="B90" s="41" t="s">
        <v>33</v>
      </c>
      <c r="C90" s="42">
        <v>144</v>
      </c>
      <c r="D90" s="43">
        <v>169</v>
      </c>
      <c r="E90" s="43">
        <v>164</v>
      </c>
      <c r="F90" s="43">
        <v>184</v>
      </c>
      <c r="G90" s="43">
        <v>191</v>
      </c>
      <c r="H90" s="43">
        <v>166</v>
      </c>
      <c r="I90" s="43">
        <v>165</v>
      </c>
      <c r="J90" s="43">
        <v>158</v>
      </c>
      <c r="K90" s="43">
        <v>102</v>
      </c>
      <c r="L90" s="43">
        <v>121</v>
      </c>
      <c r="M90" s="43">
        <v>148</v>
      </c>
      <c r="N90" s="43">
        <v>58</v>
      </c>
      <c r="O90" s="43">
        <v>73</v>
      </c>
      <c r="P90" s="43">
        <v>105</v>
      </c>
      <c r="Q90" s="43">
        <v>10</v>
      </c>
      <c r="R90" s="43">
        <v>10</v>
      </c>
      <c r="S90" s="43">
        <v>4</v>
      </c>
      <c r="T90" s="43">
        <v>3</v>
      </c>
      <c r="U90" s="43">
        <v>444</v>
      </c>
      <c r="V90" s="43">
        <v>1003</v>
      </c>
      <c r="W90" s="43">
        <v>0</v>
      </c>
      <c r="X90" s="43">
        <v>0</v>
      </c>
      <c r="Y90" s="43">
        <v>0</v>
      </c>
      <c r="Z90" s="43">
        <v>13</v>
      </c>
      <c r="AA90" s="43">
        <v>64</v>
      </c>
      <c r="AB90" s="43">
        <v>67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>
        <v>364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4">
        <v>0</v>
      </c>
    </row>
    <row r="91" spans="1:49" x14ac:dyDescent="0.25">
      <c r="A91" s="40" t="s">
        <v>51</v>
      </c>
      <c r="B91" s="41" t="s">
        <v>34</v>
      </c>
      <c r="C91" s="42">
        <v>1413866</v>
      </c>
      <c r="D91" s="43">
        <v>1334374</v>
      </c>
      <c r="E91" s="43">
        <v>1600119</v>
      </c>
      <c r="F91" s="43">
        <v>1969753</v>
      </c>
      <c r="G91" s="43">
        <v>2573657</v>
      </c>
      <c r="H91" s="43">
        <v>2377085</v>
      </c>
      <c r="I91" s="43">
        <v>2493850</v>
      </c>
      <c r="J91" s="43">
        <v>2128732</v>
      </c>
      <c r="K91" s="43">
        <v>2099054</v>
      </c>
      <c r="L91" s="43">
        <v>2382823</v>
      </c>
      <c r="M91" s="43">
        <v>2886574</v>
      </c>
      <c r="N91" s="43">
        <v>2802957</v>
      </c>
      <c r="O91" s="43">
        <v>2575337</v>
      </c>
      <c r="P91" s="43">
        <v>2347173</v>
      </c>
      <c r="Q91" s="43">
        <v>2333334</v>
      </c>
      <c r="R91" s="43">
        <v>1975876</v>
      </c>
      <c r="S91" s="43">
        <v>1933148</v>
      </c>
      <c r="T91" s="43">
        <v>1554143</v>
      </c>
      <c r="U91" s="43">
        <v>1708046</v>
      </c>
      <c r="V91" s="43">
        <v>1460579</v>
      </c>
      <c r="W91" s="43">
        <v>1074584</v>
      </c>
      <c r="X91" s="43">
        <v>821439</v>
      </c>
      <c r="Y91" s="43">
        <v>596216</v>
      </c>
      <c r="Z91" s="43">
        <v>363019</v>
      </c>
      <c r="AA91" s="43">
        <v>256658</v>
      </c>
      <c r="AB91" s="43">
        <v>205744</v>
      </c>
      <c r="AC91" s="43">
        <v>148104</v>
      </c>
      <c r="AD91" s="43">
        <v>160199</v>
      </c>
      <c r="AE91" s="43">
        <v>245491</v>
      </c>
      <c r="AF91" s="43">
        <v>186911</v>
      </c>
      <c r="AG91" s="43">
        <v>349109</v>
      </c>
      <c r="AH91" s="43">
        <v>444769</v>
      </c>
      <c r="AI91" s="43">
        <v>160711</v>
      </c>
      <c r="AJ91" s="43">
        <v>208362</v>
      </c>
      <c r="AK91" s="43">
        <v>184168</v>
      </c>
      <c r="AL91" s="43">
        <v>74916</v>
      </c>
      <c r="AM91" s="43">
        <v>174637</v>
      </c>
      <c r="AN91" s="43">
        <v>84366</v>
      </c>
      <c r="AO91" s="43">
        <v>65340</v>
      </c>
      <c r="AP91" s="43">
        <v>74435</v>
      </c>
      <c r="AQ91" s="43">
        <v>99907</v>
      </c>
      <c r="AR91" s="43">
        <v>195095</v>
      </c>
      <c r="AS91" s="43">
        <v>75128</v>
      </c>
      <c r="AT91" s="43">
        <v>18798</v>
      </c>
      <c r="AU91" s="43">
        <v>25528</v>
      </c>
      <c r="AV91" s="43">
        <v>9490</v>
      </c>
      <c r="AW91" s="44">
        <v>49775</v>
      </c>
    </row>
    <row r="92" spans="1:49" x14ac:dyDescent="0.25">
      <c r="A92" s="40" t="s">
        <v>51</v>
      </c>
      <c r="B92" s="41" t="s">
        <v>35</v>
      </c>
      <c r="C92" s="42">
        <v>4215067</v>
      </c>
      <c r="D92" s="43">
        <v>4517496</v>
      </c>
      <c r="E92" s="43">
        <v>5147100</v>
      </c>
      <c r="F92" s="43">
        <v>5607584</v>
      </c>
      <c r="G92" s="43">
        <v>5822629</v>
      </c>
      <c r="H92" s="43">
        <v>5778752</v>
      </c>
      <c r="I92" s="43">
        <v>6484666</v>
      </c>
      <c r="J92" s="43">
        <v>6666183</v>
      </c>
      <c r="K92" s="43">
        <v>6515136</v>
      </c>
      <c r="L92" s="43">
        <v>5221381</v>
      </c>
      <c r="M92" s="43">
        <v>5953477</v>
      </c>
      <c r="N92" s="43">
        <v>5583914</v>
      </c>
      <c r="O92" s="43">
        <v>5849862</v>
      </c>
      <c r="P92" s="43">
        <v>5578769</v>
      </c>
      <c r="Q92" s="43">
        <v>5934933</v>
      </c>
      <c r="R92" s="43">
        <v>5413073</v>
      </c>
      <c r="S92" s="43">
        <v>4815235</v>
      </c>
      <c r="T92" s="43">
        <v>5062433</v>
      </c>
      <c r="U92" s="43">
        <v>5321203</v>
      </c>
      <c r="V92" s="43">
        <v>5610661</v>
      </c>
      <c r="W92" s="43">
        <v>5650229</v>
      </c>
      <c r="X92" s="43">
        <v>5908862</v>
      </c>
      <c r="Y92" s="43">
        <v>5399739</v>
      </c>
      <c r="Z92" s="43">
        <v>5402737</v>
      </c>
      <c r="AA92" s="43">
        <v>5698628</v>
      </c>
      <c r="AB92" s="43">
        <v>5454360</v>
      </c>
      <c r="AC92" s="43">
        <v>5378964</v>
      </c>
      <c r="AD92" s="43">
        <v>4624600</v>
      </c>
      <c r="AE92" s="43">
        <v>4556339</v>
      </c>
      <c r="AF92" s="43">
        <v>4054799</v>
      </c>
      <c r="AG92" s="43">
        <v>4305781</v>
      </c>
      <c r="AH92" s="43">
        <v>4687640</v>
      </c>
      <c r="AI92" s="43">
        <v>4620359</v>
      </c>
      <c r="AJ92" s="43">
        <v>5225562</v>
      </c>
      <c r="AK92" s="43">
        <v>5676753</v>
      </c>
      <c r="AL92" s="43">
        <v>6354518</v>
      </c>
      <c r="AM92" s="43">
        <v>6666039</v>
      </c>
      <c r="AN92" s="43">
        <v>8030043</v>
      </c>
      <c r="AO92" s="43">
        <v>8513659</v>
      </c>
      <c r="AP92" s="43">
        <v>8626036</v>
      </c>
      <c r="AQ92" s="43">
        <v>8530032</v>
      </c>
      <c r="AR92" s="43">
        <v>9533171</v>
      </c>
      <c r="AS92" s="43">
        <v>8665085</v>
      </c>
      <c r="AT92" s="43">
        <v>7923379</v>
      </c>
      <c r="AU92" s="43">
        <v>8455529</v>
      </c>
      <c r="AV92" s="43">
        <v>8104166</v>
      </c>
      <c r="AW92" s="44">
        <v>7615292</v>
      </c>
    </row>
    <row r="93" spans="1:49" x14ac:dyDescent="0.25">
      <c r="A93" s="40" t="s">
        <v>51</v>
      </c>
      <c r="B93" s="41" t="s">
        <v>36</v>
      </c>
      <c r="C93" s="42">
        <v>2346728</v>
      </c>
      <c r="D93" s="43">
        <v>2310511</v>
      </c>
      <c r="E93" s="43">
        <v>2210619</v>
      </c>
      <c r="F93" s="43">
        <v>2113241</v>
      </c>
      <c r="G93" s="43">
        <v>2110446</v>
      </c>
      <c r="H93" s="43">
        <v>1916159</v>
      </c>
      <c r="I93" s="43">
        <v>1707062</v>
      </c>
      <c r="J93" s="43">
        <v>1682845</v>
      </c>
      <c r="K93" s="43">
        <v>1433636</v>
      </c>
      <c r="L93" s="43">
        <v>1644756</v>
      </c>
      <c r="M93" s="43">
        <v>1777329</v>
      </c>
      <c r="N93" s="43">
        <v>1846209</v>
      </c>
      <c r="O93" s="43">
        <v>1941564</v>
      </c>
      <c r="P93" s="43">
        <v>1818274</v>
      </c>
      <c r="Q93" s="43">
        <v>1796463</v>
      </c>
      <c r="R93" s="43">
        <v>1729268</v>
      </c>
      <c r="S93" s="43">
        <v>1712412</v>
      </c>
      <c r="T93" s="43">
        <v>1726489</v>
      </c>
      <c r="U93" s="43">
        <v>1778057</v>
      </c>
      <c r="V93" s="43">
        <v>1884008</v>
      </c>
      <c r="W93" s="43">
        <v>2087828</v>
      </c>
      <c r="X93" s="43">
        <v>2215534</v>
      </c>
      <c r="Y93" s="43">
        <v>2429391</v>
      </c>
      <c r="Z93" s="43">
        <v>2554051</v>
      </c>
      <c r="AA93" s="43">
        <v>2537113</v>
      </c>
      <c r="AB93" s="43">
        <v>2556085</v>
      </c>
      <c r="AC93" s="43">
        <v>2534618</v>
      </c>
      <c r="AD93" s="43">
        <v>2228744</v>
      </c>
      <c r="AE93" s="43">
        <v>2322538</v>
      </c>
      <c r="AF93" s="43">
        <v>2383483</v>
      </c>
      <c r="AG93" s="43">
        <v>2515852</v>
      </c>
      <c r="AH93" s="43">
        <v>2614204</v>
      </c>
      <c r="AI93" s="43">
        <v>3129039</v>
      </c>
      <c r="AJ93" s="43">
        <v>2733808</v>
      </c>
      <c r="AK93" s="43">
        <v>2747615</v>
      </c>
      <c r="AL93" s="43">
        <v>2556644</v>
      </c>
      <c r="AM93" s="43">
        <v>2593279</v>
      </c>
      <c r="AN93" s="43">
        <v>2074533</v>
      </c>
      <c r="AO93" s="43">
        <v>2151826</v>
      </c>
      <c r="AP93" s="43">
        <v>2203006</v>
      </c>
      <c r="AQ93" s="43">
        <v>2106831</v>
      </c>
      <c r="AR93" s="43">
        <v>2131017</v>
      </c>
      <c r="AS93" s="43">
        <v>1758637</v>
      </c>
      <c r="AT93" s="43">
        <v>1666607</v>
      </c>
      <c r="AU93" s="43">
        <v>1465611</v>
      </c>
      <c r="AV93" s="43">
        <v>1346441</v>
      </c>
      <c r="AW93" s="44">
        <v>1224430</v>
      </c>
    </row>
    <row r="94" spans="1:49" x14ac:dyDescent="0.25">
      <c r="A94" s="40" t="s">
        <v>51</v>
      </c>
      <c r="B94" s="41" t="s">
        <v>37</v>
      </c>
      <c r="C94" s="42">
        <v>1016357</v>
      </c>
      <c r="D94" s="43">
        <v>1159873</v>
      </c>
      <c r="E94" s="43">
        <v>1279984</v>
      </c>
      <c r="F94" s="43">
        <v>1473785</v>
      </c>
      <c r="G94" s="43">
        <v>1576738</v>
      </c>
      <c r="H94" s="43">
        <v>1678289</v>
      </c>
      <c r="I94" s="43">
        <v>1888703</v>
      </c>
      <c r="J94" s="43">
        <v>1767055</v>
      </c>
      <c r="K94" s="43">
        <v>1593814</v>
      </c>
      <c r="L94" s="43">
        <v>968858</v>
      </c>
      <c r="M94" s="43">
        <v>1012456</v>
      </c>
      <c r="N94" s="43">
        <v>749561</v>
      </c>
      <c r="O94" s="43">
        <v>474165</v>
      </c>
      <c r="P94" s="43">
        <v>494972</v>
      </c>
      <c r="Q94" s="43">
        <v>550843</v>
      </c>
      <c r="R94" s="43">
        <v>532789</v>
      </c>
      <c r="S94" s="43">
        <v>580352</v>
      </c>
      <c r="T94" s="43">
        <v>555913</v>
      </c>
      <c r="U94" s="43">
        <v>803695</v>
      </c>
      <c r="V94" s="43">
        <v>678570</v>
      </c>
      <c r="W94" s="43">
        <v>590168</v>
      </c>
      <c r="X94" s="43">
        <v>142363</v>
      </c>
      <c r="Y94" s="43">
        <v>71704</v>
      </c>
      <c r="Z94" s="43">
        <v>60584</v>
      </c>
      <c r="AA94" s="43">
        <v>70151</v>
      </c>
      <c r="AB94" s="43">
        <v>47325</v>
      </c>
      <c r="AC94" s="43">
        <v>46905</v>
      </c>
      <c r="AD94" s="43">
        <v>69091</v>
      </c>
      <c r="AE94" s="43">
        <v>68429</v>
      </c>
      <c r="AF94" s="43">
        <v>75418</v>
      </c>
      <c r="AG94" s="43">
        <v>50134</v>
      </c>
      <c r="AH94" s="43">
        <v>51544</v>
      </c>
      <c r="AI94" s="43">
        <v>60880</v>
      </c>
      <c r="AJ94" s="43">
        <v>55399</v>
      </c>
      <c r="AK94" s="43">
        <v>66791</v>
      </c>
      <c r="AL94" s="43">
        <v>38468</v>
      </c>
      <c r="AM94" s="43">
        <v>50642</v>
      </c>
      <c r="AN94" s="43">
        <v>79758</v>
      </c>
      <c r="AO94" s="43">
        <v>99967</v>
      </c>
      <c r="AP94" s="43">
        <v>142280</v>
      </c>
      <c r="AQ94" s="43">
        <v>161990</v>
      </c>
      <c r="AR94" s="43">
        <v>152203</v>
      </c>
      <c r="AS94" s="43">
        <v>154269</v>
      </c>
      <c r="AT94" s="43">
        <v>151754</v>
      </c>
      <c r="AU94" s="43">
        <v>163230</v>
      </c>
      <c r="AV94" s="43">
        <v>103102</v>
      </c>
      <c r="AW94" s="44">
        <v>87147</v>
      </c>
    </row>
    <row r="95" spans="1:49" x14ac:dyDescent="0.25">
      <c r="A95" s="40" t="s">
        <v>51</v>
      </c>
      <c r="B95" s="41" t="s">
        <v>38</v>
      </c>
      <c r="C95" s="42">
        <v>163385</v>
      </c>
      <c r="D95" s="43">
        <v>160217</v>
      </c>
      <c r="E95" s="43">
        <v>157629</v>
      </c>
      <c r="F95" s="43">
        <v>161868</v>
      </c>
      <c r="G95" s="43">
        <v>162096</v>
      </c>
      <c r="H95" s="43">
        <v>152806</v>
      </c>
      <c r="I95" s="43">
        <v>151868</v>
      </c>
      <c r="J95" s="43">
        <v>146784</v>
      </c>
      <c r="K95" s="43">
        <v>125245</v>
      </c>
      <c r="L95" s="43">
        <v>153995</v>
      </c>
      <c r="M95" s="43">
        <v>156980</v>
      </c>
      <c r="N95" s="43">
        <v>152720</v>
      </c>
      <c r="O95" s="43">
        <v>150356</v>
      </c>
      <c r="P95" s="43">
        <v>157731</v>
      </c>
      <c r="Q95" s="43">
        <v>146123</v>
      </c>
      <c r="R95" s="43">
        <v>136195</v>
      </c>
      <c r="S95" s="43">
        <v>127767</v>
      </c>
      <c r="T95" s="43">
        <v>130781</v>
      </c>
      <c r="U95" s="43">
        <v>136325</v>
      </c>
      <c r="V95" s="43">
        <v>838940</v>
      </c>
      <c r="W95" s="43">
        <v>927788</v>
      </c>
      <c r="X95" s="43">
        <v>1271036</v>
      </c>
      <c r="Y95" s="43">
        <v>1313563</v>
      </c>
      <c r="Z95" s="43">
        <v>1309923</v>
      </c>
      <c r="AA95" s="43">
        <v>1585115</v>
      </c>
      <c r="AB95" s="43">
        <v>1729484</v>
      </c>
      <c r="AC95" s="43">
        <v>1845427</v>
      </c>
      <c r="AD95" s="43">
        <v>2230142</v>
      </c>
      <c r="AE95" s="43">
        <v>1799754</v>
      </c>
      <c r="AF95" s="43">
        <v>2114498</v>
      </c>
      <c r="AG95" s="43">
        <v>2833929</v>
      </c>
      <c r="AH95" s="43">
        <v>2339927</v>
      </c>
      <c r="AI95" s="43">
        <v>2185583</v>
      </c>
      <c r="AJ95" s="43">
        <v>1919782</v>
      </c>
      <c r="AK95" s="43">
        <v>1898294</v>
      </c>
      <c r="AL95" s="43">
        <v>2100720</v>
      </c>
      <c r="AM95" s="43">
        <v>2207889</v>
      </c>
      <c r="AN95" s="43">
        <v>2686311</v>
      </c>
      <c r="AO95" s="43">
        <v>2687332</v>
      </c>
      <c r="AP95" s="43">
        <v>2875299</v>
      </c>
      <c r="AQ95" s="43">
        <v>3206242</v>
      </c>
      <c r="AR95" s="43">
        <v>3065004</v>
      </c>
      <c r="AS95" s="43">
        <v>3421619</v>
      </c>
      <c r="AT95" s="43">
        <v>3420207</v>
      </c>
      <c r="AU95" s="43">
        <v>3432094</v>
      </c>
      <c r="AV95" s="43">
        <v>2910983</v>
      </c>
      <c r="AW95" s="44">
        <v>2695983</v>
      </c>
    </row>
    <row r="96" spans="1:49" x14ac:dyDescent="0.25">
      <c r="A96" s="40" t="s">
        <v>51</v>
      </c>
      <c r="B96" s="41" t="s">
        <v>39</v>
      </c>
      <c r="C96" s="42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4">
        <v>0</v>
      </c>
    </row>
    <row r="97" spans="1:49" x14ac:dyDescent="0.25">
      <c r="A97" s="40" t="s">
        <v>51</v>
      </c>
      <c r="B97" s="41" t="s">
        <v>40</v>
      </c>
      <c r="C97" s="42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1727</v>
      </c>
      <c r="X97" s="43">
        <v>1727</v>
      </c>
      <c r="Y97" s="43">
        <v>1727</v>
      </c>
      <c r="Z97" s="43">
        <v>1719</v>
      </c>
      <c r="AA97" s="43">
        <v>2148</v>
      </c>
      <c r="AB97" s="43">
        <v>2148</v>
      </c>
      <c r="AC97" s="43">
        <v>2148</v>
      </c>
      <c r="AD97" s="43">
        <v>2148</v>
      </c>
      <c r="AE97" s="43">
        <v>2270</v>
      </c>
      <c r="AF97" s="43">
        <v>2867</v>
      </c>
      <c r="AG97" s="43">
        <v>4720</v>
      </c>
      <c r="AH97" s="43">
        <v>4951</v>
      </c>
      <c r="AI97" s="43">
        <v>5168</v>
      </c>
      <c r="AJ97" s="43">
        <v>6688</v>
      </c>
      <c r="AK97" s="43">
        <v>8106</v>
      </c>
      <c r="AL97" s="43">
        <v>6925</v>
      </c>
      <c r="AM97" s="43">
        <v>7001</v>
      </c>
      <c r="AN97" s="43">
        <v>7076</v>
      </c>
      <c r="AO97" s="43">
        <v>7151</v>
      </c>
      <c r="AP97" s="43">
        <v>8572</v>
      </c>
      <c r="AQ97" s="43">
        <v>13925</v>
      </c>
      <c r="AR97" s="43">
        <v>17348</v>
      </c>
      <c r="AS97" s="43">
        <v>16954</v>
      </c>
      <c r="AT97" s="43">
        <v>26851</v>
      </c>
      <c r="AU97" s="43">
        <v>35823</v>
      </c>
      <c r="AV97" s="43">
        <v>347718</v>
      </c>
      <c r="AW97" s="44">
        <v>587808</v>
      </c>
    </row>
    <row r="98" spans="1:49" x14ac:dyDescent="0.25">
      <c r="A98" s="40" t="s">
        <v>51</v>
      </c>
      <c r="B98" s="41" t="s">
        <v>41</v>
      </c>
      <c r="C98" s="42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4">
        <v>0</v>
      </c>
    </row>
    <row r="99" spans="1:49" x14ac:dyDescent="0.25">
      <c r="A99" s="40" t="s">
        <v>51</v>
      </c>
      <c r="B99" s="41" t="s">
        <v>42</v>
      </c>
      <c r="C99" s="42">
        <v>1735452</v>
      </c>
      <c r="D99" s="43">
        <v>1862968</v>
      </c>
      <c r="E99" s="43">
        <v>2051099</v>
      </c>
      <c r="F99" s="43">
        <v>2251986</v>
      </c>
      <c r="G99" s="43">
        <v>2496689</v>
      </c>
      <c r="H99" s="43">
        <v>2677879</v>
      </c>
      <c r="I99" s="43">
        <v>2820404</v>
      </c>
      <c r="J99" s="43">
        <v>3014476</v>
      </c>
      <c r="K99" s="43">
        <v>2986249</v>
      </c>
      <c r="L99" s="43">
        <v>3318530</v>
      </c>
      <c r="M99" s="43">
        <v>3567861</v>
      </c>
      <c r="N99" s="43">
        <v>3773651</v>
      </c>
      <c r="O99" s="43">
        <v>4261015</v>
      </c>
      <c r="P99" s="43">
        <v>4390160</v>
      </c>
      <c r="Q99" s="43">
        <v>4508228</v>
      </c>
      <c r="R99" s="43">
        <v>4539473</v>
      </c>
      <c r="S99" s="43">
        <v>4632651</v>
      </c>
      <c r="T99" s="43">
        <v>4727778</v>
      </c>
      <c r="U99" s="43">
        <v>5007552</v>
      </c>
      <c r="V99" s="43">
        <v>5364240</v>
      </c>
      <c r="W99" s="43">
        <v>5739003</v>
      </c>
      <c r="X99" s="43">
        <v>6193098</v>
      </c>
      <c r="Y99" s="43">
        <v>6341053</v>
      </c>
      <c r="Z99" s="43">
        <v>6457857</v>
      </c>
      <c r="AA99" s="43">
        <v>6888715</v>
      </c>
      <c r="AB99" s="43">
        <v>7442478</v>
      </c>
      <c r="AC99" s="43">
        <v>7697674</v>
      </c>
      <c r="AD99" s="43">
        <v>7352581</v>
      </c>
      <c r="AE99" s="43">
        <v>7620038</v>
      </c>
      <c r="AF99" s="43">
        <v>7695865</v>
      </c>
      <c r="AG99" s="43">
        <v>8131062</v>
      </c>
      <c r="AH99" s="43">
        <v>8190508</v>
      </c>
      <c r="AI99" s="43">
        <v>8293553</v>
      </c>
      <c r="AJ99" s="43">
        <v>8323525</v>
      </c>
      <c r="AK99" s="43">
        <v>8468895</v>
      </c>
      <c r="AL99" s="43">
        <v>8638657</v>
      </c>
      <c r="AM99" s="43">
        <v>9254099</v>
      </c>
      <c r="AN99" s="43">
        <v>9575084</v>
      </c>
      <c r="AO99" s="43">
        <v>9735087</v>
      </c>
      <c r="AP99" s="43">
        <v>9891309</v>
      </c>
      <c r="AQ99" s="43">
        <v>10694333</v>
      </c>
      <c r="AR99" s="43">
        <v>11184470</v>
      </c>
      <c r="AS99" s="43">
        <v>11252761</v>
      </c>
      <c r="AT99" s="43">
        <v>10434453</v>
      </c>
      <c r="AU99" s="43">
        <v>10584109</v>
      </c>
      <c r="AV99" s="43">
        <v>11408869</v>
      </c>
      <c r="AW99" s="44">
        <v>11724615</v>
      </c>
    </row>
    <row r="100" spans="1:49" x14ac:dyDescent="0.25">
      <c r="A100" s="40" t="s">
        <v>51</v>
      </c>
      <c r="B100" s="41" t="s">
        <v>43</v>
      </c>
      <c r="C100" s="42">
        <v>1748021</v>
      </c>
      <c r="D100" s="43">
        <v>1877338</v>
      </c>
      <c r="E100" s="43">
        <v>2312774</v>
      </c>
      <c r="F100" s="43">
        <v>3110921</v>
      </c>
      <c r="G100" s="43">
        <v>3302482</v>
      </c>
      <c r="H100" s="43">
        <v>3558252</v>
      </c>
      <c r="I100" s="43">
        <v>3804722</v>
      </c>
      <c r="J100" s="43">
        <v>3942447</v>
      </c>
      <c r="K100" s="43">
        <v>4038424</v>
      </c>
      <c r="L100" s="43">
        <v>3927487</v>
      </c>
      <c r="M100" s="43">
        <v>4171959</v>
      </c>
      <c r="N100" s="43">
        <v>4135144</v>
      </c>
      <c r="O100" s="43">
        <v>4297982</v>
      </c>
      <c r="P100" s="43">
        <v>4531327</v>
      </c>
      <c r="Q100" s="43">
        <v>4343627</v>
      </c>
      <c r="R100" s="43">
        <v>4327812</v>
      </c>
      <c r="S100" s="43">
        <v>4203257</v>
      </c>
      <c r="T100" s="43">
        <v>4333238</v>
      </c>
      <c r="U100" s="43">
        <v>4534533</v>
      </c>
      <c r="V100" s="43">
        <v>5140778</v>
      </c>
      <c r="W100" s="43">
        <v>5317687</v>
      </c>
      <c r="X100" s="43">
        <v>5694864</v>
      </c>
      <c r="Y100" s="43">
        <v>5353198</v>
      </c>
      <c r="Z100" s="43">
        <v>5199046</v>
      </c>
      <c r="AA100" s="43">
        <v>5183349</v>
      </c>
      <c r="AB100" s="43">
        <v>5902441</v>
      </c>
      <c r="AC100" s="43">
        <v>5828557</v>
      </c>
      <c r="AD100" s="43">
        <v>6159257</v>
      </c>
      <c r="AE100" s="43">
        <v>6223237</v>
      </c>
      <c r="AF100" s="43">
        <v>6644672</v>
      </c>
      <c r="AG100" s="43">
        <v>7369182</v>
      </c>
      <c r="AH100" s="43">
        <v>7000108</v>
      </c>
      <c r="AI100" s="43">
        <v>7345323</v>
      </c>
      <c r="AJ100" s="43">
        <v>7118474</v>
      </c>
      <c r="AK100" s="43">
        <v>7021727</v>
      </c>
      <c r="AL100" s="43">
        <v>7938955</v>
      </c>
      <c r="AM100" s="43">
        <v>8132800</v>
      </c>
      <c r="AN100" s="43">
        <v>8488371</v>
      </c>
      <c r="AO100" s="43">
        <v>8597724</v>
      </c>
      <c r="AP100" s="43">
        <v>8659861</v>
      </c>
      <c r="AQ100" s="43">
        <v>8705535</v>
      </c>
      <c r="AR100" s="43">
        <v>8754434</v>
      </c>
      <c r="AS100" s="43">
        <v>9453806</v>
      </c>
      <c r="AT100" s="43">
        <v>9943332</v>
      </c>
      <c r="AU100" s="43">
        <v>11341445</v>
      </c>
      <c r="AV100" s="43">
        <v>9808265</v>
      </c>
      <c r="AW100" s="44">
        <v>10220272</v>
      </c>
    </row>
    <row r="101" spans="1:49" x14ac:dyDescent="0.25">
      <c r="A101" s="40" t="s">
        <v>52</v>
      </c>
      <c r="B101" s="41" t="s">
        <v>33</v>
      </c>
      <c r="C101" s="42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4">
        <v>0</v>
      </c>
    </row>
    <row r="102" spans="1:49" x14ac:dyDescent="0.25">
      <c r="A102" s="40" t="s">
        <v>52</v>
      </c>
      <c r="B102" s="41" t="s">
        <v>34</v>
      </c>
      <c r="C102" s="42">
        <v>1288339</v>
      </c>
      <c r="D102" s="43">
        <v>1250308</v>
      </c>
      <c r="E102" s="43">
        <v>1499031</v>
      </c>
      <c r="F102" s="43">
        <v>1899752</v>
      </c>
      <c r="G102" s="43">
        <v>2527659</v>
      </c>
      <c r="H102" s="43">
        <v>2386925</v>
      </c>
      <c r="I102" s="43">
        <v>2553322</v>
      </c>
      <c r="J102" s="43">
        <v>2203703</v>
      </c>
      <c r="K102" s="43">
        <v>2177850</v>
      </c>
      <c r="L102" s="43">
        <v>3195856</v>
      </c>
      <c r="M102" s="43">
        <v>3906476</v>
      </c>
      <c r="N102" s="43">
        <v>3934973</v>
      </c>
      <c r="O102" s="43">
        <v>3621600</v>
      </c>
      <c r="P102" s="43">
        <v>3499701</v>
      </c>
      <c r="Q102" s="43">
        <v>3638716</v>
      </c>
      <c r="R102" s="43">
        <v>3209491</v>
      </c>
      <c r="S102" s="43">
        <v>3226323</v>
      </c>
      <c r="T102" s="43">
        <v>2592220</v>
      </c>
      <c r="U102" s="43">
        <v>2773131</v>
      </c>
      <c r="V102" s="43">
        <v>2302553</v>
      </c>
      <c r="W102" s="43">
        <v>1623280</v>
      </c>
      <c r="X102" s="43">
        <v>1196366</v>
      </c>
      <c r="Y102" s="43">
        <v>1759446</v>
      </c>
      <c r="Z102" s="43">
        <v>986535</v>
      </c>
      <c r="AA102" s="43">
        <v>737305</v>
      </c>
      <c r="AB102" s="43">
        <v>563221</v>
      </c>
      <c r="AC102" s="43">
        <v>384920</v>
      </c>
      <c r="AD102" s="43">
        <v>335406</v>
      </c>
      <c r="AE102" s="43">
        <v>260160</v>
      </c>
      <c r="AF102" s="43">
        <v>176573</v>
      </c>
      <c r="AG102" s="43">
        <v>285336</v>
      </c>
      <c r="AH102" s="43">
        <v>253239</v>
      </c>
      <c r="AI102" s="43">
        <v>210170</v>
      </c>
      <c r="AJ102" s="43">
        <v>210530</v>
      </c>
      <c r="AK102" s="43">
        <v>146668</v>
      </c>
      <c r="AL102" s="43">
        <v>66107</v>
      </c>
      <c r="AM102" s="43">
        <v>278693</v>
      </c>
      <c r="AN102" s="43">
        <v>81410</v>
      </c>
      <c r="AO102" s="43">
        <v>38117</v>
      </c>
      <c r="AP102" s="43">
        <v>41391</v>
      </c>
      <c r="AQ102" s="43">
        <v>151709</v>
      </c>
      <c r="AR102" s="43">
        <v>29454</v>
      </c>
      <c r="AS102" s="43">
        <v>18990</v>
      </c>
      <c r="AT102" s="43">
        <v>13048</v>
      </c>
      <c r="AU102" s="43">
        <v>7480</v>
      </c>
      <c r="AV102" s="43">
        <v>22738</v>
      </c>
      <c r="AW102" s="44">
        <v>108520</v>
      </c>
    </row>
    <row r="103" spans="1:49" x14ac:dyDescent="0.25">
      <c r="A103" s="40" t="s">
        <v>52</v>
      </c>
      <c r="B103" s="41" t="s">
        <v>35</v>
      </c>
      <c r="C103" s="42">
        <v>3659051</v>
      </c>
      <c r="D103" s="43">
        <v>4074608</v>
      </c>
      <c r="E103" s="43">
        <v>4798321</v>
      </c>
      <c r="F103" s="43">
        <v>5470785</v>
      </c>
      <c r="G103" s="43">
        <v>5914607</v>
      </c>
      <c r="H103" s="43">
        <v>5799734</v>
      </c>
      <c r="I103" s="43">
        <v>6876493</v>
      </c>
      <c r="J103" s="43">
        <v>7268986</v>
      </c>
      <c r="K103" s="43">
        <v>7138017</v>
      </c>
      <c r="L103" s="43">
        <v>7155595</v>
      </c>
      <c r="M103" s="43">
        <v>8504177</v>
      </c>
      <c r="N103" s="43">
        <v>8769863</v>
      </c>
      <c r="O103" s="43">
        <v>8471640</v>
      </c>
      <c r="P103" s="43">
        <v>8551431</v>
      </c>
      <c r="Q103" s="43">
        <v>7861495</v>
      </c>
      <c r="R103" s="43">
        <v>8112790</v>
      </c>
      <c r="S103" s="43">
        <v>9213752</v>
      </c>
      <c r="T103" s="43">
        <v>7915264</v>
      </c>
      <c r="U103" s="43">
        <v>9617177</v>
      </c>
      <c r="V103" s="43">
        <v>9161187</v>
      </c>
      <c r="W103" s="43">
        <v>9051146</v>
      </c>
      <c r="X103" s="43">
        <v>7663224</v>
      </c>
      <c r="Y103" s="43">
        <v>6671241</v>
      </c>
      <c r="Z103" s="43">
        <v>5953040</v>
      </c>
      <c r="AA103" s="43">
        <v>6252926</v>
      </c>
      <c r="AB103" s="43">
        <v>7941775</v>
      </c>
      <c r="AC103" s="43">
        <v>6295219</v>
      </c>
      <c r="AD103" s="43">
        <v>6460301</v>
      </c>
      <c r="AE103" s="43">
        <v>5697081</v>
      </c>
      <c r="AF103" s="43">
        <v>6219424</v>
      </c>
      <c r="AG103" s="43">
        <v>5292795</v>
      </c>
      <c r="AH103" s="43">
        <v>5812987</v>
      </c>
      <c r="AI103" s="43">
        <v>5853503</v>
      </c>
      <c r="AJ103" s="43">
        <v>5530972</v>
      </c>
      <c r="AK103" s="43">
        <v>4496073</v>
      </c>
      <c r="AL103" s="43">
        <v>5142821</v>
      </c>
      <c r="AM103" s="43">
        <v>4116933</v>
      </c>
      <c r="AN103" s="43">
        <v>4618682</v>
      </c>
      <c r="AO103" s="43">
        <v>5713017</v>
      </c>
      <c r="AP103" s="43">
        <v>5829590</v>
      </c>
      <c r="AQ103" s="43">
        <v>5186909</v>
      </c>
      <c r="AR103" s="43">
        <v>5365966</v>
      </c>
      <c r="AS103" s="43">
        <v>4409533</v>
      </c>
      <c r="AT103" s="43">
        <v>5698760</v>
      </c>
      <c r="AU103" s="43">
        <v>5594056</v>
      </c>
      <c r="AV103" s="43">
        <v>5305288</v>
      </c>
      <c r="AW103" s="44">
        <v>5700684</v>
      </c>
    </row>
    <row r="104" spans="1:49" x14ac:dyDescent="0.25">
      <c r="A104" s="40" t="s">
        <v>52</v>
      </c>
      <c r="B104" s="41" t="s">
        <v>36</v>
      </c>
      <c r="C104" s="42">
        <v>892264</v>
      </c>
      <c r="D104" s="43">
        <v>878492</v>
      </c>
      <c r="E104" s="43">
        <v>840510</v>
      </c>
      <c r="F104" s="43">
        <v>803487</v>
      </c>
      <c r="G104" s="43">
        <v>802427</v>
      </c>
      <c r="H104" s="43">
        <v>728553</v>
      </c>
      <c r="I104" s="43">
        <v>649053</v>
      </c>
      <c r="J104" s="43">
        <v>639844</v>
      </c>
      <c r="K104" s="43">
        <v>545091</v>
      </c>
      <c r="L104" s="43">
        <v>981956</v>
      </c>
      <c r="M104" s="43">
        <v>1264080</v>
      </c>
      <c r="N104" s="43">
        <v>1023290</v>
      </c>
      <c r="O104" s="43">
        <v>1216720</v>
      </c>
      <c r="P104" s="43">
        <v>1144654</v>
      </c>
      <c r="Q104" s="43">
        <v>1080743</v>
      </c>
      <c r="R104" s="43">
        <v>942060</v>
      </c>
      <c r="S104" s="43">
        <v>768332</v>
      </c>
      <c r="T104" s="43">
        <v>893325</v>
      </c>
      <c r="U104" s="43">
        <v>870671</v>
      </c>
      <c r="V104" s="43">
        <v>975303</v>
      </c>
      <c r="W104" s="43">
        <v>928232</v>
      </c>
      <c r="X104" s="43">
        <v>667278</v>
      </c>
      <c r="Y104" s="43">
        <v>1048810</v>
      </c>
      <c r="Z104" s="43">
        <v>933182</v>
      </c>
      <c r="AA104" s="43">
        <v>714179</v>
      </c>
      <c r="AB104" s="43">
        <v>691545</v>
      </c>
      <c r="AC104" s="43">
        <v>673222</v>
      </c>
      <c r="AD104" s="43">
        <v>721139</v>
      </c>
      <c r="AE104" s="43">
        <v>753695</v>
      </c>
      <c r="AF104" s="43">
        <v>789203</v>
      </c>
      <c r="AG104" s="43">
        <v>822218</v>
      </c>
      <c r="AH104" s="43">
        <v>873192</v>
      </c>
      <c r="AI104" s="43">
        <v>1025812</v>
      </c>
      <c r="AJ104" s="43">
        <v>921253</v>
      </c>
      <c r="AK104" s="43">
        <v>925512</v>
      </c>
      <c r="AL104" s="43">
        <v>831839</v>
      </c>
      <c r="AM104" s="43">
        <v>856853</v>
      </c>
      <c r="AN104" s="43">
        <v>716582</v>
      </c>
      <c r="AO104" s="43">
        <v>723383</v>
      </c>
      <c r="AP104" s="43">
        <v>703682</v>
      </c>
      <c r="AQ104" s="43">
        <v>670261</v>
      </c>
      <c r="AR104" s="43">
        <v>692185</v>
      </c>
      <c r="AS104" s="43">
        <v>629461</v>
      </c>
      <c r="AT104" s="43">
        <v>630831</v>
      </c>
      <c r="AU104" s="43">
        <v>589955</v>
      </c>
      <c r="AV104" s="43">
        <v>651383</v>
      </c>
      <c r="AW104" s="44">
        <v>618781</v>
      </c>
    </row>
    <row r="105" spans="1:49" x14ac:dyDescent="0.25">
      <c r="A105" s="40" t="s">
        <v>52</v>
      </c>
      <c r="B105" s="41" t="s">
        <v>37</v>
      </c>
      <c r="C105" s="42">
        <v>204025</v>
      </c>
      <c r="D105" s="43">
        <v>234899</v>
      </c>
      <c r="E105" s="43">
        <v>259255</v>
      </c>
      <c r="F105" s="43">
        <v>301344</v>
      </c>
      <c r="G105" s="43">
        <v>322441</v>
      </c>
      <c r="H105" s="43">
        <v>344267</v>
      </c>
      <c r="I105" s="43">
        <v>387028</v>
      </c>
      <c r="J105" s="43">
        <v>358585</v>
      </c>
      <c r="K105" s="43">
        <v>320944</v>
      </c>
      <c r="L105" s="43">
        <v>218390</v>
      </c>
      <c r="M105" s="43">
        <v>233409</v>
      </c>
      <c r="N105" s="43">
        <v>186898</v>
      </c>
      <c r="O105" s="43">
        <v>120578</v>
      </c>
      <c r="P105" s="43">
        <v>137150</v>
      </c>
      <c r="Q105" s="43">
        <v>164715</v>
      </c>
      <c r="R105" s="43">
        <v>168143</v>
      </c>
      <c r="S105" s="43">
        <v>190912</v>
      </c>
      <c r="T105" s="43">
        <v>182769</v>
      </c>
      <c r="U105" s="43">
        <v>251423</v>
      </c>
      <c r="V105" s="43">
        <v>204492</v>
      </c>
      <c r="W105" s="43">
        <v>170368</v>
      </c>
      <c r="X105" s="43">
        <v>43391</v>
      </c>
      <c r="Y105" s="43">
        <v>97869</v>
      </c>
      <c r="Z105" s="43">
        <v>62029</v>
      </c>
      <c r="AA105" s="43">
        <v>42692</v>
      </c>
      <c r="AB105" s="43">
        <v>28686</v>
      </c>
      <c r="AC105" s="43">
        <v>25641</v>
      </c>
      <c r="AD105" s="43">
        <v>36068</v>
      </c>
      <c r="AE105" s="43">
        <v>41236</v>
      </c>
      <c r="AF105" s="43">
        <v>33865</v>
      </c>
      <c r="AG105" s="43">
        <v>41649</v>
      </c>
      <c r="AH105" s="43">
        <v>44607</v>
      </c>
      <c r="AI105" s="43">
        <v>41664</v>
      </c>
      <c r="AJ105" s="43">
        <v>70617</v>
      </c>
      <c r="AK105" s="43">
        <v>42200</v>
      </c>
      <c r="AL105" s="43">
        <v>26030</v>
      </c>
      <c r="AM105" s="43">
        <v>35677</v>
      </c>
      <c r="AN105" s="43">
        <v>11063</v>
      </c>
      <c r="AO105" s="43">
        <v>32069</v>
      </c>
      <c r="AP105" s="43">
        <v>18833</v>
      </c>
      <c r="AQ105" s="43">
        <v>28978</v>
      </c>
      <c r="AR105" s="43">
        <v>28142</v>
      </c>
      <c r="AS105" s="43">
        <v>41583</v>
      </c>
      <c r="AT105" s="43">
        <v>47869</v>
      </c>
      <c r="AU105" s="43">
        <v>54595</v>
      </c>
      <c r="AV105" s="43">
        <v>168510</v>
      </c>
      <c r="AW105" s="44">
        <v>137608</v>
      </c>
    </row>
    <row r="106" spans="1:49" x14ac:dyDescent="0.25">
      <c r="A106" s="40" t="s">
        <v>52</v>
      </c>
      <c r="B106" s="41" t="s">
        <v>38</v>
      </c>
      <c r="C106" s="42">
        <v>237162</v>
      </c>
      <c r="D106" s="43">
        <v>230604</v>
      </c>
      <c r="E106" s="43">
        <v>228614</v>
      </c>
      <c r="F106" s="43">
        <v>236133</v>
      </c>
      <c r="G106" s="43">
        <v>233133</v>
      </c>
      <c r="H106" s="43">
        <v>225512</v>
      </c>
      <c r="I106" s="43">
        <v>230671</v>
      </c>
      <c r="J106" s="43">
        <v>229137</v>
      </c>
      <c r="K106" s="43">
        <v>195047</v>
      </c>
      <c r="L106" s="43">
        <v>231359</v>
      </c>
      <c r="M106" s="43">
        <v>234821</v>
      </c>
      <c r="N106" s="43">
        <v>227787</v>
      </c>
      <c r="O106" s="43">
        <v>222930</v>
      </c>
      <c r="P106" s="43">
        <v>237031</v>
      </c>
      <c r="Q106" s="43">
        <v>224594</v>
      </c>
      <c r="R106" s="43">
        <v>207386</v>
      </c>
      <c r="S106" s="43">
        <v>194379</v>
      </c>
      <c r="T106" s="43">
        <v>201107</v>
      </c>
      <c r="U106" s="43">
        <v>212753</v>
      </c>
      <c r="V106" s="43">
        <v>1454526</v>
      </c>
      <c r="W106" s="43">
        <v>1569101</v>
      </c>
      <c r="X106" s="43">
        <v>2105993</v>
      </c>
      <c r="Y106" s="43">
        <v>2215866</v>
      </c>
      <c r="Z106" s="43">
        <v>2160364</v>
      </c>
      <c r="AA106" s="43">
        <v>2620710</v>
      </c>
      <c r="AB106" s="43">
        <v>2824524</v>
      </c>
      <c r="AC106" s="43">
        <v>2990651</v>
      </c>
      <c r="AD106" s="43">
        <v>3632979</v>
      </c>
      <c r="AE106" s="43">
        <v>2997779</v>
      </c>
      <c r="AF106" s="43">
        <v>3113315</v>
      </c>
      <c r="AG106" s="43">
        <v>4151124</v>
      </c>
      <c r="AH106" s="43">
        <v>3305208</v>
      </c>
      <c r="AI106" s="43">
        <v>3070261</v>
      </c>
      <c r="AJ106" s="43">
        <v>2639415</v>
      </c>
      <c r="AK106" s="43">
        <v>2518624</v>
      </c>
      <c r="AL106" s="43">
        <v>2486511</v>
      </c>
      <c r="AM106" s="43">
        <v>2432726</v>
      </c>
      <c r="AN106" s="43">
        <v>3028133</v>
      </c>
      <c r="AO106" s="43">
        <v>3025765</v>
      </c>
      <c r="AP106" s="43">
        <v>3222142</v>
      </c>
      <c r="AQ106" s="43">
        <v>3545917</v>
      </c>
      <c r="AR106" s="43">
        <v>3311724</v>
      </c>
      <c r="AS106" s="43">
        <v>2979453</v>
      </c>
      <c r="AT106" s="43">
        <v>3219161</v>
      </c>
      <c r="AU106" s="43">
        <v>3302814</v>
      </c>
      <c r="AV106" s="43">
        <v>3252685</v>
      </c>
      <c r="AW106" s="44">
        <v>3052726</v>
      </c>
    </row>
    <row r="107" spans="1:49" x14ac:dyDescent="0.25">
      <c r="A107" s="40" t="s">
        <v>52</v>
      </c>
      <c r="B107" s="41" t="s">
        <v>39</v>
      </c>
      <c r="C107" s="42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4">
        <v>0</v>
      </c>
    </row>
    <row r="108" spans="1:49" x14ac:dyDescent="0.25">
      <c r="A108" s="40" t="s">
        <v>52</v>
      </c>
      <c r="B108" s="41" t="s">
        <v>40</v>
      </c>
      <c r="C108" s="42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162772</v>
      </c>
      <c r="X108" s="43">
        <v>162772</v>
      </c>
      <c r="Y108" s="43">
        <v>162772</v>
      </c>
      <c r="Z108" s="43">
        <v>161941</v>
      </c>
      <c r="AA108" s="43">
        <v>202340</v>
      </c>
      <c r="AB108" s="43">
        <v>202340</v>
      </c>
      <c r="AC108" s="43">
        <v>202340</v>
      </c>
      <c r="AD108" s="43">
        <v>202340</v>
      </c>
      <c r="AE108" s="43">
        <v>213890</v>
      </c>
      <c r="AF108" s="43">
        <v>270167</v>
      </c>
      <c r="AG108" s="43">
        <v>444715</v>
      </c>
      <c r="AH108" s="43">
        <v>466465</v>
      </c>
      <c r="AI108" s="43">
        <v>487002</v>
      </c>
      <c r="AJ108" s="43">
        <v>630228</v>
      </c>
      <c r="AK108" s="43">
        <v>763828</v>
      </c>
      <c r="AL108" s="43">
        <v>652563</v>
      </c>
      <c r="AM108" s="43">
        <v>659643</v>
      </c>
      <c r="AN108" s="43">
        <v>666728</v>
      </c>
      <c r="AO108" s="43">
        <v>673803</v>
      </c>
      <c r="AP108" s="43">
        <v>807713</v>
      </c>
      <c r="AQ108" s="43">
        <v>942860</v>
      </c>
      <c r="AR108" s="43">
        <v>999746</v>
      </c>
      <c r="AS108" s="43">
        <v>1055498</v>
      </c>
      <c r="AT108" s="43">
        <v>1017493</v>
      </c>
      <c r="AU108" s="43">
        <v>978367</v>
      </c>
      <c r="AV108" s="43">
        <v>1108801</v>
      </c>
      <c r="AW108" s="44">
        <v>1145746</v>
      </c>
    </row>
    <row r="109" spans="1:49" x14ac:dyDescent="0.25">
      <c r="A109" s="40" t="s">
        <v>52</v>
      </c>
      <c r="B109" s="41" t="s">
        <v>41</v>
      </c>
      <c r="C109" s="42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4">
        <v>0</v>
      </c>
    </row>
    <row r="110" spans="1:49" x14ac:dyDescent="0.25">
      <c r="A110" s="40" t="s">
        <v>52</v>
      </c>
      <c r="B110" s="41" t="s">
        <v>42</v>
      </c>
      <c r="C110" s="42">
        <v>1713696</v>
      </c>
      <c r="D110" s="43">
        <v>1890009</v>
      </c>
      <c r="E110" s="43">
        <v>2079407</v>
      </c>
      <c r="F110" s="43">
        <v>2347024</v>
      </c>
      <c r="G110" s="43">
        <v>2650085</v>
      </c>
      <c r="H110" s="43">
        <v>2904903</v>
      </c>
      <c r="I110" s="43">
        <v>3122060</v>
      </c>
      <c r="J110" s="43">
        <v>3373893</v>
      </c>
      <c r="K110" s="43">
        <v>3354539</v>
      </c>
      <c r="L110" s="43">
        <v>3746984</v>
      </c>
      <c r="M110" s="43">
        <v>4357003</v>
      </c>
      <c r="N110" s="43">
        <v>4835736</v>
      </c>
      <c r="O110" s="43">
        <v>5494277</v>
      </c>
      <c r="P110" s="43">
        <v>5994370</v>
      </c>
      <c r="Q110" s="43">
        <v>6361835</v>
      </c>
      <c r="R110" s="43">
        <v>6645165</v>
      </c>
      <c r="S110" s="43">
        <v>6985831</v>
      </c>
      <c r="T110" s="43">
        <v>7116172</v>
      </c>
      <c r="U110" s="43">
        <v>7314744</v>
      </c>
      <c r="V110" s="43">
        <v>7617527</v>
      </c>
      <c r="W110" s="43">
        <v>7821500</v>
      </c>
      <c r="X110" s="43">
        <v>8206766</v>
      </c>
      <c r="Y110" s="43">
        <v>8248433</v>
      </c>
      <c r="Z110" s="43">
        <v>7955130</v>
      </c>
      <c r="AA110" s="43">
        <v>8104062</v>
      </c>
      <c r="AB110" s="43">
        <v>8593976</v>
      </c>
      <c r="AC110" s="43">
        <v>9232362</v>
      </c>
      <c r="AD110" s="43">
        <v>9299905</v>
      </c>
      <c r="AE110" s="43">
        <v>9420535</v>
      </c>
      <c r="AF110" s="43">
        <v>9460357</v>
      </c>
      <c r="AG110" s="43">
        <v>9723052</v>
      </c>
      <c r="AH110" s="43">
        <v>9830613</v>
      </c>
      <c r="AI110" s="43">
        <v>9493776</v>
      </c>
      <c r="AJ110" s="43">
        <v>9532625</v>
      </c>
      <c r="AK110" s="43">
        <v>9631450</v>
      </c>
      <c r="AL110" s="43">
        <v>9817220</v>
      </c>
      <c r="AM110" s="43">
        <v>9352291</v>
      </c>
      <c r="AN110" s="43">
        <v>9570699</v>
      </c>
      <c r="AO110" s="43">
        <v>9826688</v>
      </c>
      <c r="AP110" s="43">
        <v>9898154</v>
      </c>
      <c r="AQ110" s="43">
        <v>9954307</v>
      </c>
      <c r="AR110" s="43">
        <v>10060896</v>
      </c>
      <c r="AS110" s="43">
        <v>9957814</v>
      </c>
      <c r="AT110" s="43">
        <v>9822236</v>
      </c>
      <c r="AU110" s="43">
        <v>10052353</v>
      </c>
      <c r="AV110" s="43">
        <v>9844273</v>
      </c>
      <c r="AW110" s="44">
        <v>9766819</v>
      </c>
    </row>
    <row r="111" spans="1:49" x14ac:dyDescent="0.25">
      <c r="A111" s="40" t="s">
        <v>52</v>
      </c>
      <c r="B111" s="41" t="s">
        <v>43</v>
      </c>
      <c r="C111" s="42">
        <v>1485303</v>
      </c>
      <c r="D111" s="43">
        <v>1708449</v>
      </c>
      <c r="E111" s="43">
        <v>2153226</v>
      </c>
      <c r="F111" s="43">
        <v>3115396</v>
      </c>
      <c r="G111" s="43">
        <v>3466503</v>
      </c>
      <c r="H111" s="43">
        <v>3947275</v>
      </c>
      <c r="I111" s="43">
        <v>4548044</v>
      </c>
      <c r="J111" s="43">
        <v>4945905</v>
      </c>
      <c r="K111" s="43">
        <v>5222865</v>
      </c>
      <c r="L111" s="43">
        <v>5944462</v>
      </c>
      <c r="M111" s="43">
        <v>6739046</v>
      </c>
      <c r="N111" s="43">
        <v>7059827</v>
      </c>
      <c r="O111" s="43">
        <v>7611551</v>
      </c>
      <c r="P111" s="43">
        <v>8201287</v>
      </c>
      <c r="Q111" s="43">
        <v>7775470</v>
      </c>
      <c r="R111" s="43">
        <v>7471072</v>
      </c>
      <c r="S111" s="43">
        <v>7486378</v>
      </c>
      <c r="T111" s="43">
        <v>7515298</v>
      </c>
      <c r="U111" s="43">
        <v>7615487</v>
      </c>
      <c r="V111" s="43">
        <v>9088747</v>
      </c>
      <c r="W111" s="43">
        <v>9086938</v>
      </c>
      <c r="X111" s="43">
        <v>9502416</v>
      </c>
      <c r="Y111" s="43">
        <v>9094449</v>
      </c>
      <c r="Z111" s="43">
        <v>8625579</v>
      </c>
      <c r="AA111" s="43">
        <v>8620135</v>
      </c>
      <c r="AB111" s="43">
        <v>9691241</v>
      </c>
      <c r="AC111" s="43">
        <v>9492530</v>
      </c>
      <c r="AD111" s="43">
        <v>10077826</v>
      </c>
      <c r="AE111" s="43">
        <v>10013373</v>
      </c>
      <c r="AF111" s="43">
        <v>9860746</v>
      </c>
      <c r="AG111" s="43">
        <v>10774990</v>
      </c>
      <c r="AH111" s="43">
        <v>10141593</v>
      </c>
      <c r="AI111" s="43">
        <v>10114376</v>
      </c>
      <c r="AJ111" s="43">
        <v>9742228</v>
      </c>
      <c r="AK111" s="43">
        <v>9467365</v>
      </c>
      <c r="AL111" s="43">
        <v>10363936</v>
      </c>
      <c r="AM111" s="43">
        <v>10420104</v>
      </c>
      <c r="AN111" s="43">
        <v>10814467</v>
      </c>
      <c r="AO111" s="43">
        <v>10684502</v>
      </c>
      <c r="AP111" s="43">
        <v>10589523</v>
      </c>
      <c r="AQ111" s="43">
        <v>10395335</v>
      </c>
      <c r="AR111" s="43">
        <v>10057002</v>
      </c>
      <c r="AS111" s="43">
        <v>10036839</v>
      </c>
      <c r="AT111" s="43">
        <v>10221460</v>
      </c>
      <c r="AU111" s="43">
        <v>11957306</v>
      </c>
      <c r="AV111" s="43">
        <v>11013320</v>
      </c>
      <c r="AW111" s="44">
        <v>11365909</v>
      </c>
    </row>
    <row r="112" spans="1:49" x14ac:dyDescent="0.25">
      <c r="A112" s="40" t="s">
        <v>53</v>
      </c>
      <c r="B112" s="41" t="s">
        <v>33</v>
      </c>
      <c r="C112" s="42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4">
        <v>0</v>
      </c>
    </row>
    <row r="113" spans="1:49" x14ac:dyDescent="0.25">
      <c r="A113" s="40" t="s">
        <v>53</v>
      </c>
      <c r="B113" s="41" t="s">
        <v>34</v>
      </c>
      <c r="C113" s="42">
        <v>259024</v>
      </c>
      <c r="D113" s="43">
        <v>247757</v>
      </c>
      <c r="E113" s="43">
        <v>297072</v>
      </c>
      <c r="F113" s="43">
        <v>370916</v>
      </c>
      <c r="G113" s="43">
        <v>488992</v>
      </c>
      <c r="H113" s="43">
        <v>456659</v>
      </c>
      <c r="I113" s="43">
        <v>483803</v>
      </c>
      <c r="J113" s="43">
        <v>415290</v>
      </c>
      <c r="K113" s="43">
        <v>409968</v>
      </c>
      <c r="L113" s="43">
        <v>354479</v>
      </c>
      <c r="M113" s="43">
        <v>355900</v>
      </c>
      <c r="N113" s="43">
        <v>742615</v>
      </c>
      <c r="O113" s="43">
        <v>400566</v>
      </c>
      <c r="P113" s="43">
        <v>657349</v>
      </c>
      <c r="Q113" s="43">
        <v>619292</v>
      </c>
      <c r="R113" s="43">
        <v>579214</v>
      </c>
      <c r="S113" s="43">
        <v>354955</v>
      </c>
      <c r="T113" s="43">
        <v>476881</v>
      </c>
      <c r="U113" s="43">
        <v>660096</v>
      </c>
      <c r="V113" s="43">
        <v>503667</v>
      </c>
      <c r="W113" s="43">
        <v>438501</v>
      </c>
      <c r="X113" s="43">
        <v>596546</v>
      </c>
      <c r="Y113" s="43">
        <v>542773</v>
      </c>
      <c r="Z113" s="43">
        <v>809818</v>
      </c>
      <c r="AA113" s="43">
        <v>1000183</v>
      </c>
      <c r="AB113" s="43">
        <v>1452825</v>
      </c>
      <c r="AC113" s="43">
        <v>1567722</v>
      </c>
      <c r="AD113" s="43">
        <v>497809</v>
      </c>
      <c r="AE113" s="43">
        <v>223736</v>
      </c>
      <c r="AF113" s="43">
        <v>181194</v>
      </c>
      <c r="AG113" s="43">
        <v>398408</v>
      </c>
      <c r="AH113" s="43">
        <v>152153</v>
      </c>
      <c r="AI113" s="43">
        <v>163453</v>
      </c>
      <c r="AJ113" s="43">
        <v>96341</v>
      </c>
      <c r="AK113" s="43">
        <v>41910</v>
      </c>
      <c r="AL113" s="43">
        <v>43048</v>
      </c>
      <c r="AM113" s="43">
        <v>47968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4">
        <v>0</v>
      </c>
    </row>
    <row r="114" spans="1:49" x14ac:dyDescent="0.25">
      <c r="A114" s="40" t="s">
        <v>53</v>
      </c>
      <c r="B114" s="41" t="s">
        <v>35</v>
      </c>
      <c r="C114" s="42">
        <v>5884357</v>
      </c>
      <c r="D114" s="43">
        <v>6122071</v>
      </c>
      <c r="E114" s="43">
        <v>6509826</v>
      </c>
      <c r="F114" s="43">
        <v>6796284</v>
      </c>
      <c r="G114" s="43">
        <v>6718507</v>
      </c>
      <c r="H114" s="43">
        <v>7228597</v>
      </c>
      <c r="I114" s="43">
        <v>7541488</v>
      </c>
      <c r="J114" s="43">
        <v>7516253</v>
      </c>
      <c r="K114" s="43">
        <v>7355542</v>
      </c>
      <c r="L114" s="43">
        <v>6352374</v>
      </c>
      <c r="M114" s="43">
        <v>7885663</v>
      </c>
      <c r="N114" s="43">
        <v>7815745</v>
      </c>
      <c r="O114" s="43">
        <v>8352881</v>
      </c>
      <c r="P114" s="43">
        <v>8753960</v>
      </c>
      <c r="Q114" s="43">
        <v>7560558</v>
      </c>
      <c r="R114" s="43">
        <v>6724145</v>
      </c>
      <c r="S114" s="43">
        <v>6205513</v>
      </c>
      <c r="T114" s="43">
        <v>6747941</v>
      </c>
      <c r="U114" s="43">
        <v>9334361</v>
      </c>
      <c r="V114" s="43">
        <v>9820567</v>
      </c>
      <c r="W114" s="43">
        <v>9851571</v>
      </c>
      <c r="X114" s="43">
        <v>9726484</v>
      </c>
      <c r="Y114" s="43">
        <v>9729527</v>
      </c>
      <c r="Z114" s="43">
        <v>9653509</v>
      </c>
      <c r="AA114" s="43">
        <v>9435607</v>
      </c>
      <c r="AB114" s="43">
        <v>9859028</v>
      </c>
      <c r="AC114" s="43">
        <v>9444297</v>
      </c>
      <c r="AD114" s="43">
        <v>9019728</v>
      </c>
      <c r="AE114" s="43">
        <v>9514419</v>
      </c>
      <c r="AF114" s="43">
        <v>10782300</v>
      </c>
      <c r="AG114" s="43">
        <v>11399809</v>
      </c>
      <c r="AH114" s="43">
        <v>12451067</v>
      </c>
      <c r="AI114" s="43">
        <v>12786326</v>
      </c>
      <c r="AJ114" s="43">
        <v>14287900</v>
      </c>
      <c r="AK114" s="43">
        <v>13908679</v>
      </c>
      <c r="AL114" s="43">
        <v>14519758</v>
      </c>
      <c r="AM114" s="43">
        <v>15209035</v>
      </c>
      <c r="AN114" s="43">
        <v>17208540</v>
      </c>
      <c r="AO114" s="43">
        <v>17587192</v>
      </c>
      <c r="AP114" s="43">
        <v>18310005</v>
      </c>
      <c r="AQ114" s="43">
        <v>18596486</v>
      </c>
      <c r="AR114" s="43">
        <v>20946960</v>
      </c>
      <c r="AS114" s="43">
        <v>20089948</v>
      </c>
      <c r="AT114" s="43">
        <v>17781928</v>
      </c>
      <c r="AU114" s="43">
        <v>19109558</v>
      </c>
      <c r="AV114" s="43">
        <v>20091550</v>
      </c>
      <c r="AW114" s="44">
        <v>16875790</v>
      </c>
    </row>
    <row r="115" spans="1:49" x14ac:dyDescent="0.25">
      <c r="A115" s="40" t="s">
        <v>53</v>
      </c>
      <c r="B115" s="41" t="s">
        <v>36</v>
      </c>
      <c r="C115" s="42">
        <v>2947817</v>
      </c>
      <c r="D115" s="43">
        <v>2902322</v>
      </c>
      <c r="E115" s="43">
        <v>2776843</v>
      </c>
      <c r="F115" s="43">
        <v>2654522</v>
      </c>
      <c r="G115" s="43">
        <v>2651016</v>
      </c>
      <c r="H115" s="43">
        <v>2406959</v>
      </c>
      <c r="I115" s="43">
        <v>2144309</v>
      </c>
      <c r="J115" s="43">
        <v>2113888</v>
      </c>
      <c r="K115" s="43">
        <v>1800849</v>
      </c>
      <c r="L115" s="43">
        <v>2179228</v>
      </c>
      <c r="M115" s="43">
        <v>2241042</v>
      </c>
      <c r="N115" s="43">
        <v>2491556</v>
      </c>
      <c r="O115" s="43">
        <v>2596888</v>
      </c>
      <c r="P115" s="43">
        <v>2440830</v>
      </c>
      <c r="Q115" s="43">
        <v>2292027</v>
      </c>
      <c r="R115" s="43">
        <v>2084325</v>
      </c>
      <c r="S115" s="43">
        <v>1768241</v>
      </c>
      <c r="T115" s="43">
        <v>1743475</v>
      </c>
      <c r="U115" s="43">
        <v>1709033</v>
      </c>
      <c r="V115" s="43">
        <v>1712828</v>
      </c>
      <c r="W115" s="43">
        <v>1937863</v>
      </c>
      <c r="X115" s="43">
        <v>2003577</v>
      </c>
      <c r="Y115" s="43">
        <v>2154462</v>
      </c>
      <c r="Z115" s="43">
        <v>2064932</v>
      </c>
      <c r="AA115" s="43">
        <v>1868615</v>
      </c>
      <c r="AB115" s="43">
        <v>1635679</v>
      </c>
      <c r="AC115" s="43">
        <v>1408887</v>
      </c>
      <c r="AD115" s="43">
        <v>1450095</v>
      </c>
      <c r="AE115" s="43">
        <v>1477381</v>
      </c>
      <c r="AF115" s="43">
        <v>1520621</v>
      </c>
      <c r="AG115" s="43">
        <v>1564009</v>
      </c>
      <c r="AH115" s="43">
        <v>1583642</v>
      </c>
      <c r="AI115" s="43">
        <v>2003076</v>
      </c>
      <c r="AJ115" s="43">
        <v>1584210</v>
      </c>
      <c r="AK115" s="43">
        <v>1714413</v>
      </c>
      <c r="AL115" s="43">
        <v>1873905</v>
      </c>
      <c r="AM115" s="43">
        <v>2352277</v>
      </c>
      <c r="AN115" s="43">
        <v>2446098</v>
      </c>
      <c r="AO115" s="43">
        <v>2398525</v>
      </c>
      <c r="AP115" s="43">
        <v>2186079</v>
      </c>
      <c r="AQ115" s="43">
        <v>2040393</v>
      </c>
      <c r="AR115" s="43">
        <v>2004114</v>
      </c>
      <c r="AS115" s="43">
        <v>1090749</v>
      </c>
      <c r="AT115" s="43">
        <v>1396206</v>
      </c>
      <c r="AU115" s="43">
        <v>1182799</v>
      </c>
      <c r="AV115" s="43">
        <v>1100714</v>
      </c>
      <c r="AW115" s="44">
        <v>1103276</v>
      </c>
    </row>
    <row r="116" spans="1:49" x14ac:dyDescent="0.25">
      <c r="A116" s="40" t="s">
        <v>53</v>
      </c>
      <c r="B116" s="41" t="s">
        <v>37</v>
      </c>
      <c r="C116" s="42">
        <v>248045</v>
      </c>
      <c r="D116" s="43">
        <v>268920</v>
      </c>
      <c r="E116" s="43">
        <v>297369</v>
      </c>
      <c r="F116" s="43">
        <v>319824</v>
      </c>
      <c r="G116" s="43">
        <v>305109</v>
      </c>
      <c r="H116" s="43">
        <v>325394</v>
      </c>
      <c r="I116" s="43">
        <v>346493</v>
      </c>
      <c r="J116" s="43">
        <v>267742</v>
      </c>
      <c r="K116" s="43">
        <v>211337</v>
      </c>
      <c r="L116" s="43">
        <v>179338</v>
      </c>
      <c r="M116" s="43">
        <v>185288</v>
      </c>
      <c r="N116" s="43">
        <v>142325</v>
      </c>
      <c r="O116" s="43">
        <v>432777</v>
      </c>
      <c r="P116" s="43">
        <v>398781</v>
      </c>
      <c r="Q116" s="43">
        <v>388494</v>
      </c>
      <c r="R116" s="43">
        <v>411490</v>
      </c>
      <c r="S116" s="43">
        <v>371949</v>
      </c>
      <c r="T116" s="43">
        <v>371208</v>
      </c>
      <c r="U116" s="43">
        <v>241284</v>
      </c>
      <c r="V116" s="43">
        <v>350358</v>
      </c>
      <c r="W116" s="43">
        <v>375323</v>
      </c>
      <c r="X116" s="43">
        <v>525730</v>
      </c>
      <c r="Y116" s="43">
        <v>470107</v>
      </c>
      <c r="Z116" s="43">
        <v>589173</v>
      </c>
      <c r="AA116" s="43">
        <v>529223</v>
      </c>
      <c r="AB116" s="43">
        <v>580512</v>
      </c>
      <c r="AC116" s="43">
        <v>712564</v>
      </c>
      <c r="AD116" s="43">
        <v>582350</v>
      </c>
      <c r="AE116" s="43">
        <v>524225</v>
      </c>
      <c r="AF116" s="43">
        <v>502897</v>
      </c>
      <c r="AG116" s="43">
        <v>510405</v>
      </c>
      <c r="AH116" s="43">
        <v>476245</v>
      </c>
      <c r="AI116" s="43">
        <v>592433</v>
      </c>
      <c r="AJ116" s="43">
        <v>444851</v>
      </c>
      <c r="AK116" s="43">
        <v>193886</v>
      </c>
      <c r="AL116" s="43">
        <v>180537</v>
      </c>
      <c r="AM116" s="43">
        <v>235934</v>
      </c>
      <c r="AN116" s="43">
        <v>226053</v>
      </c>
      <c r="AO116" s="43">
        <v>228160</v>
      </c>
      <c r="AP116" s="43">
        <v>224541</v>
      </c>
      <c r="AQ116" s="43">
        <v>249423</v>
      </c>
      <c r="AR116" s="43">
        <v>223682</v>
      </c>
      <c r="AS116" s="43">
        <v>174225</v>
      </c>
      <c r="AT116" s="43">
        <v>104245</v>
      </c>
      <c r="AU116" s="43">
        <v>94039</v>
      </c>
      <c r="AV116" s="43">
        <v>97889</v>
      </c>
      <c r="AW116" s="44">
        <v>103731</v>
      </c>
    </row>
    <row r="117" spans="1:49" x14ac:dyDescent="0.25">
      <c r="A117" s="40" t="s">
        <v>53</v>
      </c>
      <c r="B117" s="41" t="s">
        <v>38</v>
      </c>
      <c r="C117" s="42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624</v>
      </c>
      <c r="U117" s="43">
        <v>4524</v>
      </c>
      <c r="V117" s="43">
        <v>28274</v>
      </c>
      <c r="W117" s="43">
        <v>97228</v>
      </c>
      <c r="X117" s="43">
        <v>84669</v>
      </c>
      <c r="Y117" s="43">
        <v>92781</v>
      </c>
      <c r="Z117" s="43">
        <v>120783</v>
      </c>
      <c r="AA117" s="43">
        <v>116220</v>
      </c>
      <c r="AB117" s="43">
        <v>127375</v>
      </c>
      <c r="AC117" s="43">
        <v>144535</v>
      </c>
      <c r="AD117" s="43">
        <v>170443</v>
      </c>
      <c r="AE117" s="43">
        <v>176457</v>
      </c>
      <c r="AF117" s="43">
        <v>189230</v>
      </c>
      <c r="AG117" s="43">
        <v>211120</v>
      </c>
      <c r="AH117" s="43">
        <v>200772</v>
      </c>
      <c r="AI117" s="43">
        <v>214502</v>
      </c>
      <c r="AJ117" s="43">
        <v>211000</v>
      </c>
      <c r="AK117" s="43">
        <v>197899</v>
      </c>
      <c r="AL117" s="43">
        <v>213467</v>
      </c>
      <c r="AM117" s="43">
        <v>209394</v>
      </c>
      <c r="AN117" s="43">
        <v>247708</v>
      </c>
      <c r="AO117" s="43">
        <v>246653</v>
      </c>
      <c r="AP117" s="43">
        <v>265469</v>
      </c>
      <c r="AQ117" s="43">
        <v>363451</v>
      </c>
      <c r="AR117" s="43">
        <v>363910</v>
      </c>
      <c r="AS117" s="43">
        <v>341421</v>
      </c>
      <c r="AT117" s="43">
        <v>375421</v>
      </c>
      <c r="AU117" s="43">
        <v>389981</v>
      </c>
      <c r="AV117" s="43">
        <v>596256</v>
      </c>
      <c r="AW117" s="44">
        <v>593249</v>
      </c>
    </row>
    <row r="118" spans="1:49" x14ac:dyDescent="0.25">
      <c r="A118" s="40" t="s">
        <v>53</v>
      </c>
      <c r="B118" s="41" t="s">
        <v>39</v>
      </c>
      <c r="C118" s="42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4">
        <v>0</v>
      </c>
    </row>
    <row r="119" spans="1:49" x14ac:dyDescent="0.25">
      <c r="A119" s="40" t="s">
        <v>53</v>
      </c>
      <c r="B119" s="41" t="s">
        <v>40</v>
      </c>
      <c r="C119" s="42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3757</v>
      </c>
      <c r="AR119" s="43">
        <v>6270</v>
      </c>
      <c r="AS119" s="43">
        <v>4476</v>
      </c>
      <c r="AT119" s="43">
        <v>23298</v>
      </c>
      <c r="AU119" s="43">
        <v>21552</v>
      </c>
      <c r="AV119" s="43">
        <v>597328</v>
      </c>
      <c r="AW119" s="44">
        <v>952840</v>
      </c>
    </row>
    <row r="120" spans="1:49" x14ac:dyDescent="0.25">
      <c r="A120" s="40" t="s">
        <v>53</v>
      </c>
      <c r="B120" s="41" t="s">
        <v>41</v>
      </c>
      <c r="C120" s="42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4">
        <v>0</v>
      </c>
    </row>
    <row r="121" spans="1:49" x14ac:dyDescent="0.25">
      <c r="A121" s="40" t="s">
        <v>53</v>
      </c>
      <c r="B121" s="41" t="s">
        <v>42</v>
      </c>
      <c r="C121" s="42">
        <v>327822</v>
      </c>
      <c r="D121" s="43">
        <v>356698</v>
      </c>
      <c r="E121" s="43">
        <v>392581</v>
      </c>
      <c r="F121" s="43">
        <v>437109</v>
      </c>
      <c r="G121" s="43">
        <v>489171</v>
      </c>
      <c r="H121" s="43">
        <v>530611</v>
      </c>
      <c r="I121" s="43">
        <v>564795</v>
      </c>
      <c r="J121" s="43">
        <v>607176</v>
      </c>
      <c r="K121" s="43">
        <v>602655</v>
      </c>
      <c r="L121" s="43">
        <v>497457</v>
      </c>
      <c r="M121" s="43">
        <v>507096</v>
      </c>
      <c r="N121" s="43">
        <v>554184</v>
      </c>
      <c r="O121" s="43">
        <v>752399</v>
      </c>
      <c r="P121" s="43">
        <v>799200</v>
      </c>
      <c r="Q121" s="43">
        <v>766800</v>
      </c>
      <c r="R121" s="43">
        <v>738000</v>
      </c>
      <c r="S121" s="43">
        <v>774000</v>
      </c>
      <c r="T121" s="43">
        <v>817200</v>
      </c>
      <c r="U121" s="43">
        <v>903601</v>
      </c>
      <c r="V121" s="43">
        <v>950400</v>
      </c>
      <c r="W121" s="43">
        <v>1026001</v>
      </c>
      <c r="X121" s="43">
        <v>1123200</v>
      </c>
      <c r="Y121" s="43">
        <v>1119600</v>
      </c>
      <c r="Z121" s="43">
        <v>1119600</v>
      </c>
      <c r="AA121" s="43">
        <v>1054440</v>
      </c>
      <c r="AB121" s="43">
        <v>1096920</v>
      </c>
      <c r="AC121" s="43">
        <v>1199520</v>
      </c>
      <c r="AD121" s="43">
        <v>1121759</v>
      </c>
      <c r="AE121" s="43">
        <v>1135801</v>
      </c>
      <c r="AF121" s="43">
        <v>1107360</v>
      </c>
      <c r="AG121" s="43">
        <v>1085040</v>
      </c>
      <c r="AH121" s="43">
        <v>1163880</v>
      </c>
      <c r="AI121" s="43">
        <v>1149480</v>
      </c>
      <c r="AJ121" s="43">
        <v>1225079</v>
      </c>
      <c r="AK121" s="43">
        <v>1213560</v>
      </c>
      <c r="AL121" s="43">
        <v>1186920</v>
      </c>
      <c r="AM121" s="43">
        <v>1221120</v>
      </c>
      <c r="AN121" s="43">
        <v>1182960</v>
      </c>
      <c r="AO121" s="43">
        <v>1218240</v>
      </c>
      <c r="AP121" s="43">
        <v>1274400</v>
      </c>
      <c r="AQ121" s="43">
        <v>1359000</v>
      </c>
      <c r="AR121" s="43">
        <v>1462680</v>
      </c>
      <c r="AS121" s="43">
        <v>1566720</v>
      </c>
      <c r="AT121" s="43">
        <v>1342080</v>
      </c>
      <c r="AU121" s="43">
        <v>1371959</v>
      </c>
      <c r="AV121" s="43">
        <v>1286281</v>
      </c>
      <c r="AW121" s="44">
        <v>1346400</v>
      </c>
    </row>
    <row r="122" spans="1:49" x14ac:dyDescent="0.25">
      <c r="A122" s="40" t="s">
        <v>53</v>
      </c>
      <c r="B122" s="41" t="s">
        <v>43</v>
      </c>
      <c r="C122" s="42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4">
        <v>0</v>
      </c>
    </row>
    <row r="123" spans="1:49" x14ac:dyDescent="0.25">
      <c r="A123" s="40" t="s">
        <v>54</v>
      </c>
      <c r="B123" s="41" t="s">
        <v>33</v>
      </c>
      <c r="C123" s="42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4">
        <v>0</v>
      </c>
    </row>
    <row r="124" spans="1:49" x14ac:dyDescent="0.25">
      <c r="A124" s="40" t="s">
        <v>54</v>
      </c>
      <c r="B124" s="41" t="s">
        <v>34</v>
      </c>
      <c r="C124" s="42">
        <v>24006</v>
      </c>
      <c r="D124" s="43">
        <v>22962</v>
      </c>
      <c r="E124" s="43">
        <v>27533</v>
      </c>
      <c r="F124" s="43">
        <v>34376</v>
      </c>
      <c r="G124" s="43">
        <v>45320</v>
      </c>
      <c r="H124" s="43">
        <v>42323</v>
      </c>
      <c r="I124" s="43">
        <v>44839</v>
      </c>
      <c r="J124" s="43">
        <v>38489</v>
      </c>
      <c r="K124" s="43">
        <v>37996</v>
      </c>
      <c r="L124" s="43">
        <v>43444</v>
      </c>
      <c r="M124" s="43">
        <v>49210</v>
      </c>
      <c r="N124" s="43">
        <v>47202</v>
      </c>
      <c r="O124" s="43">
        <v>44455</v>
      </c>
      <c r="P124" s="43">
        <v>39527</v>
      </c>
      <c r="Q124" s="43">
        <v>40226</v>
      </c>
      <c r="R124" s="43">
        <v>33901</v>
      </c>
      <c r="S124" s="43">
        <v>33493</v>
      </c>
      <c r="T124" s="43">
        <v>27019</v>
      </c>
      <c r="U124" s="43">
        <v>29666</v>
      </c>
      <c r="V124" s="43">
        <v>25104</v>
      </c>
      <c r="W124" s="43">
        <v>18012</v>
      </c>
      <c r="X124" s="43">
        <v>13748</v>
      </c>
      <c r="Y124" s="43">
        <v>1985</v>
      </c>
      <c r="Z124" s="43">
        <v>1833</v>
      </c>
      <c r="AA124" s="43">
        <v>915</v>
      </c>
      <c r="AB124" s="43">
        <v>1015</v>
      </c>
      <c r="AC124" s="43">
        <v>958</v>
      </c>
      <c r="AD124" s="43">
        <v>815</v>
      </c>
      <c r="AE124" s="43">
        <v>1104</v>
      </c>
      <c r="AF124" s="43">
        <v>1529</v>
      </c>
      <c r="AG124" s="43">
        <v>2113</v>
      </c>
      <c r="AH124" s="43">
        <v>2275</v>
      </c>
      <c r="AI124" s="43">
        <v>1125</v>
      </c>
      <c r="AJ124" s="43">
        <v>2117</v>
      </c>
      <c r="AK124" s="43">
        <v>507</v>
      </c>
      <c r="AL124" s="43">
        <v>841</v>
      </c>
      <c r="AM124" s="43">
        <v>1121</v>
      </c>
      <c r="AN124" s="43">
        <v>90</v>
      </c>
      <c r="AO124" s="43">
        <v>217</v>
      </c>
      <c r="AP124" s="43">
        <v>320</v>
      </c>
      <c r="AQ124" s="43">
        <v>145</v>
      </c>
      <c r="AR124" s="43">
        <v>542</v>
      </c>
      <c r="AS124" s="43">
        <v>222</v>
      </c>
      <c r="AT124" s="43">
        <v>59</v>
      </c>
      <c r="AU124" s="43">
        <v>100</v>
      </c>
      <c r="AV124" s="43">
        <v>0</v>
      </c>
      <c r="AW124" s="44">
        <v>2</v>
      </c>
    </row>
    <row r="125" spans="1:49" x14ac:dyDescent="0.25">
      <c r="A125" s="40" t="s">
        <v>54</v>
      </c>
      <c r="B125" s="41" t="s">
        <v>35</v>
      </c>
      <c r="C125" s="42">
        <v>77489</v>
      </c>
      <c r="D125" s="43">
        <v>83154</v>
      </c>
      <c r="E125" s="43">
        <v>93576</v>
      </c>
      <c r="F125" s="43">
        <v>102100</v>
      </c>
      <c r="G125" s="43">
        <v>105950</v>
      </c>
      <c r="H125" s="43">
        <v>107310</v>
      </c>
      <c r="I125" s="43">
        <v>120050</v>
      </c>
      <c r="J125" s="43">
        <v>123588</v>
      </c>
      <c r="K125" s="43">
        <v>121045</v>
      </c>
      <c r="L125" s="43">
        <v>97567</v>
      </c>
      <c r="M125" s="43">
        <v>107865</v>
      </c>
      <c r="N125" s="43">
        <v>98585</v>
      </c>
      <c r="O125" s="43">
        <v>105933</v>
      </c>
      <c r="P125" s="43">
        <v>101978</v>
      </c>
      <c r="Q125" s="43">
        <v>109010</v>
      </c>
      <c r="R125" s="43">
        <v>99473</v>
      </c>
      <c r="S125" s="43">
        <v>92216</v>
      </c>
      <c r="T125" s="43">
        <v>101610</v>
      </c>
      <c r="U125" s="43">
        <v>111907</v>
      </c>
      <c r="V125" s="43">
        <v>119022</v>
      </c>
      <c r="W125" s="43">
        <v>124044</v>
      </c>
      <c r="X125" s="43">
        <v>134240</v>
      </c>
      <c r="Y125" s="43">
        <v>120343</v>
      </c>
      <c r="Z125" s="43">
        <v>135680</v>
      </c>
      <c r="AA125" s="43">
        <v>142246</v>
      </c>
      <c r="AB125" s="43">
        <v>156695</v>
      </c>
      <c r="AC125" s="43">
        <v>169166</v>
      </c>
      <c r="AD125" s="43">
        <v>383152</v>
      </c>
      <c r="AE125" s="43">
        <v>317956</v>
      </c>
      <c r="AF125" s="43">
        <v>256106</v>
      </c>
      <c r="AG125" s="43">
        <v>221160</v>
      </c>
      <c r="AH125" s="43">
        <v>251734</v>
      </c>
      <c r="AI125" s="43">
        <v>259133</v>
      </c>
      <c r="AJ125" s="43">
        <v>291957</v>
      </c>
      <c r="AK125" s="43">
        <v>274689</v>
      </c>
      <c r="AL125" s="43">
        <v>267250</v>
      </c>
      <c r="AM125" s="43">
        <v>270516</v>
      </c>
      <c r="AN125" s="43">
        <v>294308</v>
      </c>
      <c r="AO125" s="43">
        <v>322616</v>
      </c>
      <c r="AP125" s="43">
        <v>299989</v>
      </c>
      <c r="AQ125" s="43">
        <v>313063</v>
      </c>
      <c r="AR125" s="43">
        <v>362303</v>
      </c>
      <c r="AS125" s="43">
        <v>368792</v>
      </c>
      <c r="AT125" s="43">
        <v>375996</v>
      </c>
      <c r="AU125" s="43">
        <v>497847</v>
      </c>
      <c r="AV125" s="43">
        <v>458019</v>
      </c>
      <c r="AW125" s="44">
        <v>571786</v>
      </c>
    </row>
    <row r="126" spans="1:49" x14ac:dyDescent="0.25">
      <c r="A126" s="40" t="s">
        <v>54</v>
      </c>
      <c r="B126" s="41" t="s">
        <v>36</v>
      </c>
      <c r="C126" s="42">
        <v>22281</v>
      </c>
      <c r="D126" s="43">
        <v>21938</v>
      </c>
      <c r="E126" s="43">
        <v>20990</v>
      </c>
      <c r="F126" s="43">
        <v>20064</v>
      </c>
      <c r="G126" s="43">
        <v>20039</v>
      </c>
      <c r="H126" s="43">
        <v>18194</v>
      </c>
      <c r="I126" s="43">
        <v>16209</v>
      </c>
      <c r="J126" s="43">
        <v>15979</v>
      </c>
      <c r="K126" s="43">
        <v>13612</v>
      </c>
      <c r="L126" s="43">
        <v>15616</v>
      </c>
      <c r="M126" s="43">
        <v>16952</v>
      </c>
      <c r="N126" s="43">
        <v>17853</v>
      </c>
      <c r="O126" s="43">
        <v>18696</v>
      </c>
      <c r="P126" s="43">
        <v>17620</v>
      </c>
      <c r="Q126" s="43">
        <v>17181</v>
      </c>
      <c r="R126" s="43">
        <v>16475</v>
      </c>
      <c r="S126" s="43">
        <v>15985</v>
      </c>
      <c r="T126" s="43">
        <v>16278</v>
      </c>
      <c r="U126" s="43">
        <v>16511</v>
      </c>
      <c r="V126" s="43">
        <v>16457</v>
      </c>
      <c r="W126" s="43">
        <v>17882</v>
      </c>
      <c r="X126" s="43">
        <v>18018</v>
      </c>
      <c r="Y126" s="43">
        <v>18963</v>
      </c>
      <c r="Z126" s="43">
        <v>19258</v>
      </c>
      <c r="AA126" s="43">
        <v>18501</v>
      </c>
      <c r="AB126" s="43">
        <v>17226</v>
      </c>
      <c r="AC126" s="43">
        <v>16463</v>
      </c>
      <c r="AD126" s="43">
        <v>13949</v>
      </c>
      <c r="AE126" s="43">
        <v>15557</v>
      </c>
      <c r="AF126" s="43">
        <v>17118</v>
      </c>
      <c r="AG126" s="43">
        <v>16661</v>
      </c>
      <c r="AH126" s="43">
        <v>16347</v>
      </c>
      <c r="AI126" s="43">
        <v>17695</v>
      </c>
      <c r="AJ126" s="43">
        <v>17954</v>
      </c>
      <c r="AK126" s="43">
        <v>17405</v>
      </c>
      <c r="AL126" s="43">
        <v>13179</v>
      </c>
      <c r="AM126" s="43">
        <v>16175</v>
      </c>
      <c r="AN126" s="43">
        <v>10380</v>
      </c>
      <c r="AO126" s="43">
        <v>10135</v>
      </c>
      <c r="AP126" s="43">
        <v>42846</v>
      </c>
      <c r="AQ126" s="43">
        <v>41860</v>
      </c>
      <c r="AR126" s="43">
        <v>41319</v>
      </c>
      <c r="AS126" s="43">
        <v>10931</v>
      </c>
      <c r="AT126" s="43">
        <v>30433</v>
      </c>
      <c r="AU126" s="43">
        <v>34998</v>
      </c>
      <c r="AV126" s="43">
        <v>50502</v>
      </c>
      <c r="AW126" s="44">
        <v>56828</v>
      </c>
    </row>
    <row r="127" spans="1:49" x14ac:dyDescent="0.25">
      <c r="A127" s="40" t="s">
        <v>54</v>
      </c>
      <c r="B127" s="41" t="s">
        <v>37</v>
      </c>
      <c r="C127" s="42">
        <v>1118</v>
      </c>
      <c r="D127" s="43">
        <v>1181</v>
      </c>
      <c r="E127" s="43">
        <v>1307</v>
      </c>
      <c r="F127" s="43">
        <v>1354</v>
      </c>
      <c r="G127" s="43">
        <v>1200</v>
      </c>
      <c r="H127" s="43">
        <v>1281</v>
      </c>
      <c r="I127" s="43">
        <v>1311</v>
      </c>
      <c r="J127" s="43">
        <v>851</v>
      </c>
      <c r="K127" s="43">
        <v>568</v>
      </c>
      <c r="L127" s="43">
        <v>164</v>
      </c>
      <c r="M127" s="43">
        <v>155</v>
      </c>
      <c r="N127" s="43">
        <v>143</v>
      </c>
      <c r="O127" s="43">
        <v>133</v>
      </c>
      <c r="P127" s="43">
        <v>159</v>
      </c>
      <c r="Q127" s="43">
        <v>258</v>
      </c>
      <c r="R127" s="43">
        <v>381</v>
      </c>
      <c r="S127" s="43">
        <v>363</v>
      </c>
      <c r="T127" s="43">
        <v>281</v>
      </c>
      <c r="U127" s="43">
        <v>182</v>
      </c>
      <c r="V127" s="43">
        <v>110</v>
      </c>
      <c r="W127" s="43">
        <v>63</v>
      </c>
      <c r="X127" s="43">
        <v>31</v>
      </c>
      <c r="Y127" s="43">
        <v>23</v>
      </c>
      <c r="Z127" s="43">
        <v>29</v>
      </c>
      <c r="AA127" s="43">
        <v>49</v>
      </c>
      <c r="AB127" s="43">
        <v>12</v>
      </c>
      <c r="AC127" s="43">
        <v>239</v>
      </c>
      <c r="AD127" s="43">
        <v>22</v>
      </c>
      <c r="AE127" s="43">
        <v>0</v>
      </c>
      <c r="AF127" s="43">
        <v>0</v>
      </c>
      <c r="AG127" s="43">
        <v>595</v>
      </c>
      <c r="AH127" s="43">
        <v>621</v>
      </c>
      <c r="AI127" s="43">
        <v>639</v>
      </c>
      <c r="AJ127" s="43">
        <v>395</v>
      </c>
      <c r="AK127" s="43">
        <v>2551</v>
      </c>
      <c r="AL127" s="43">
        <v>1916</v>
      </c>
      <c r="AM127" s="43">
        <v>1518</v>
      </c>
      <c r="AN127" s="43">
        <v>4039</v>
      </c>
      <c r="AO127" s="43">
        <v>2804</v>
      </c>
      <c r="AP127" s="43">
        <v>2537</v>
      </c>
      <c r="AQ127" s="43">
        <v>2478</v>
      </c>
      <c r="AR127" s="43">
        <v>600</v>
      </c>
      <c r="AS127" s="43">
        <v>1441</v>
      </c>
      <c r="AT127" s="43">
        <v>1923</v>
      </c>
      <c r="AU127" s="43">
        <v>5058</v>
      </c>
      <c r="AV127" s="43">
        <v>65</v>
      </c>
      <c r="AW127" s="44">
        <v>990</v>
      </c>
    </row>
    <row r="128" spans="1:49" x14ac:dyDescent="0.25">
      <c r="A128" s="40" t="s">
        <v>54</v>
      </c>
      <c r="B128" s="41" t="s">
        <v>38</v>
      </c>
      <c r="C128" s="42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>
        <v>1136</v>
      </c>
      <c r="U128" s="43">
        <v>1625</v>
      </c>
      <c r="V128" s="43">
        <v>91130</v>
      </c>
      <c r="W128" s="43">
        <v>115286</v>
      </c>
      <c r="X128" s="43">
        <v>167997</v>
      </c>
      <c r="Y128" s="43">
        <v>243170</v>
      </c>
      <c r="Z128" s="43">
        <v>277103</v>
      </c>
      <c r="AA128" s="43">
        <v>340347</v>
      </c>
      <c r="AB128" s="43">
        <v>423093</v>
      </c>
      <c r="AC128" s="43">
        <v>453374</v>
      </c>
      <c r="AD128" s="43">
        <v>537508</v>
      </c>
      <c r="AE128" s="43">
        <v>440437</v>
      </c>
      <c r="AF128" s="43">
        <v>512766</v>
      </c>
      <c r="AG128" s="43">
        <v>643967</v>
      </c>
      <c r="AH128" s="43">
        <v>524011</v>
      </c>
      <c r="AI128" s="43">
        <v>469276</v>
      </c>
      <c r="AJ128" s="43">
        <v>393461</v>
      </c>
      <c r="AK128" s="43">
        <v>373697</v>
      </c>
      <c r="AL128" s="43">
        <v>381794</v>
      </c>
      <c r="AM128" s="43">
        <v>409266</v>
      </c>
      <c r="AN128" s="43">
        <v>485027</v>
      </c>
      <c r="AO128" s="43">
        <v>484539</v>
      </c>
      <c r="AP128" s="43">
        <v>489401</v>
      </c>
      <c r="AQ128" s="43">
        <v>519793</v>
      </c>
      <c r="AR128" s="43">
        <v>468246</v>
      </c>
      <c r="AS128" s="43">
        <v>502812</v>
      </c>
      <c r="AT128" s="43">
        <v>453255</v>
      </c>
      <c r="AU128" s="43">
        <v>544047</v>
      </c>
      <c r="AV128" s="43">
        <v>450862</v>
      </c>
      <c r="AW128" s="44">
        <v>392718</v>
      </c>
    </row>
    <row r="129" spans="1:49" x14ac:dyDescent="0.25">
      <c r="A129" s="40" t="s">
        <v>54</v>
      </c>
      <c r="B129" s="41" t="s">
        <v>39</v>
      </c>
      <c r="C129" s="42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92551</v>
      </c>
      <c r="M129" s="43">
        <v>102551</v>
      </c>
      <c r="N129" s="43">
        <v>112551</v>
      </c>
      <c r="O129" s="43">
        <v>112551</v>
      </c>
      <c r="P129" s="43">
        <v>112551</v>
      </c>
      <c r="Q129" s="43">
        <v>122551</v>
      </c>
      <c r="R129" s="43">
        <v>132551</v>
      </c>
      <c r="S129" s="43">
        <v>142551</v>
      </c>
      <c r="T129" s="43">
        <v>142551</v>
      </c>
      <c r="U129" s="43">
        <v>154267</v>
      </c>
      <c r="V129" s="43">
        <v>165984</v>
      </c>
      <c r="W129" s="43">
        <v>180984</v>
      </c>
      <c r="X129" s="43">
        <v>180984</v>
      </c>
      <c r="Y129" s="43">
        <v>171984</v>
      </c>
      <c r="Z129" s="43">
        <v>161000</v>
      </c>
      <c r="AA129" s="43">
        <v>199614</v>
      </c>
      <c r="AB129" s="43">
        <v>213000</v>
      </c>
      <c r="AC129" s="43">
        <v>132000</v>
      </c>
      <c r="AD129" s="43">
        <v>114000</v>
      </c>
      <c r="AE129" s="43">
        <v>95748</v>
      </c>
      <c r="AF129" s="43">
        <v>144516</v>
      </c>
      <c r="AG129" s="43">
        <v>148531</v>
      </c>
      <c r="AH129" s="43">
        <v>244834</v>
      </c>
      <c r="AI129" s="43">
        <v>187345</v>
      </c>
      <c r="AJ129" s="43">
        <v>271543</v>
      </c>
      <c r="AK129" s="43">
        <v>288758</v>
      </c>
      <c r="AL129" s="43">
        <v>305216</v>
      </c>
      <c r="AM129" s="43">
        <v>296353</v>
      </c>
      <c r="AN129" s="43">
        <v>296199</v>
      </c>
      <c r="AO129" s="43">
        <v>335648</v>
      </c>
      <c r="AP129" s="43">
        <v>405737</v>
      </c>
      <c r="AQ129" s="43">
        <v>504320</v>
      </c>
      <c r="AR129" s="43">
        <v>342502</v>
      </c>
      <c r="AS129" s="43">
        <v>353143</v>
      </c>
      <c r="AT129" s="43">
        <v>324332</v>
      </c>
      <c r="AU129" s="43">
        <v>359430</v>
      </c>
      <c r="AV129" s="43">
        <v>350164</v>
      </c>
      <c r="AW129" s="44">
        <v>344492</v>
      </c>
    </row>
    <row r="130" spans="1:49" x14ac:dyDescent="0.25">
      <c r="A130" s="40" t="s">
        <v>54</v>
      </c>
      <c r="B130" s="41" t="s">
        <v>40</v>
      </c>
      <c r="C130" s="42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C130" s="43">
        <v>0</v>
      </c>
      <c r="AD130" s="43">
        <v>0</v>
      </c>
      <c r="AE130" s="43">
        <v>0</v>
      </c>
      <c r="AF130" s="43">
        <v>0</v>
      </c>
      <c r="AG130" s="43">
        <v>0</v>
      </c>
      <c r="AH130" s="43">
        <v>0</v>
      </c>
      <c r="AI130" s="43">
        <v>0</v>
      </c>
      <c r="AJ130" s="43">
        <v>0</v>
      </c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78</v>
      </c>
      <c r="AR130" s="43">
        <v>131</v>
      </c>
      <c r="AS130" s="43">
        <v>70</v>
      </c>
      <c r="AT130" s="43">
        <v>646</v>
      </c>
      <c r="AU130" s="43">
        <v>660</v>
      </c>
      <c r="AV130" s="43">
        <v>18233</v>
      </c>
      <c r="AW130" s="44">
        <v>43352</v>
      </c>
    </row>
    <row r="131" spans="1:49" x14ac:dyDescent="0.25">
      <c r="A131" s="40" t="s">
        <v>54</v>
      </c>
      <c r="B131" s="41" t="s">
        <v>41</v>
      </c>
      <c r="C131" s="42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3">
        <v>0</v>
      </c>
      <c r="Z131" s="43">
        <v>0</v>
      </c>
      <c r="AA131" s="43">
        <v>0</v>
      </c>
      <c r="AB131" s="43">
        <v>0</v>
      </c>
      <c r="AC131" s="43">
        <v>0</v>
      </c>
      <c r="AD131" s="43">
        <v>0</v>
      </c>
      <c r="AE131" s="43">
        <v>0</v>
      </c>
      <c r="AF131" s="43">
        <v>0</v>
      </c>
      <c r="AG131" s="43">
        <v>0</v>
      </c>
      <c r="AH131" s="43">
        <v>0</v>
      </c>
      <c r="AI131" s="43">
        <v>0</v>
      </c>
      <c r="AJ131" s="43">
        <v>0</v>
      </c>
      <c r="AK131" s="43">
        <v>0</v>
      </c>
      <c r="AL131" s="43">
        <v>0</v>
      </c>
      <c r="AM131" s="43">
        <v>0</v>
      </c>
      <c r="AN131" s="43">
        <v>0</v>
      </c>
      <c r="AO131" s="43">
        <v>0</v>
      </c>
      <c r="AP131" s="43">
        <v>0</v>
      </c>
      <c r="AQ131" s="43">
        <v>0</v>
      </c>
      <c r="AR131" s="43">
        <v>0</v>
      </c>
      <c r="AS131" s="43">
        <v>0</v>
      </c>
      <c r="AT131" s="43">
        <v>0</v>
      </c>
      <c r="AU131" s="43">
        <v>0</v>
      </c>
      <c r="AV131" s="43">
        <v>0</v>
      </c>
      <c r="AW131" s="44">
        <v>0</v>
      </c>
    </row>
    <row r="132" spans="1:49" x14ac:dyDescent="0.25">
      <c r="A132" s="40" t="s">
        <v>54</v>
      </c>
      <c r="B132" s="41" t="s">
        <v>42</v>
      </c>
      <c r="C132" s="42">
        <v>178756</v>
      </c>
      <c r="D132" s="43">
        <v>194502</v>
      </c>
      <c r="E132" s="43">
        <v>214069</v>
      </c>
      <c r="F132" s="43">
        <v>238349</v>
      </c>
      <c r="G132" s="43">
        <v>266737</v>
      </c>
      <c r="H132" s="43">
        <v>289335</v>
      </c>
      <c r="I132" s="43">
        <v>307975</v>
      </c>
      <c r="J132" s="43">
        <v>331085</v>
      </c>
      <c r="K132" s="43">
        <v>328619</v>
      </c>
      <c r="L132" s="43">
        <v>367770</v>
      </c>
      <c r="M132" s="43">
        <v>396003</v>
      </c>
      <c r="N132" s="43">
        <v>434021</v>
      </c>
      <c r="O132" s="43">
        <v>506695</v>
      </c>
      <c r="P132" s="43">
        <v>522449</v>
      </c>
      <c r="Q132" s="43">
        <v>531773</v>
      </c>
      <c r="R132" s="43">
        <v>521173</v>
      </c>
      <c r="S132" s="43">
        <v>545072</v>
      </c>
      <c r="T132" s="43">
        <v>556168</v>
      </c>
      <c r="U132" s="43">
        <v>594458</v>
      </c>
      <c r="V132" s="43">
        <v>643642</v>
      </c>
      <c r="W132" s="43">
        <v>668593</v>
      </c>
      <c r="X132" s="43">
        <v>706002</v>
      </c>
      <c r="Y132" s="43">
        <v>785547</v>
      </c>
      <c r="Z132" s="43">
        <v>831177</v>
      </c>
      <c r="AA132" s="43">
        <v>887155</v>
      </c>
      <c r="AB132" s="43">
        <v>855527</v>
      </c>
      <c r="AC132" s="43">
        <v>948534</v>
      </c>
      <c r="AD132" s="43">
        <v>1227759</v>
      </c>
      <c r="AE132" s="43">
        <v>1286330</v>
      </c>
      <c r="AF132" s="43">
        <v>1285657</v>
      </c>
      <c r="AG132" s="43">
        <v>1214369</v>
      </c>
      <c r="AH132" s="43">
        <v>1262604</v>
      </c>
      <c r="AI132" s="43">
        <v>1352599</v>
      </c>
      <c r="AJ132" s="43">
        <v>1339499</v>
      </c>
      <c r="AK132" s="43">
        <v>1290959</v>
      </c>
      <c r="AL132" s="43">
        <v>1402639</v>
      </c>
      <c r="AM132" s="43">
        <v>1306176</v>
      </c>
      <c r="AN132" s="43">
        <v>1096794</v>
      </c>
      <c r="AO132" s="43">
        <v>1291720</v>
      </c>
      <c r="AP132" s="43">
        <v>1332980</v>
      </c>
      <c r="AQ132" s="43">
        <v>1303578</v>
      </c>
      <c r="AR132" s="43">
        <v>1080557</v>
      </c>
      <c r="AS132" s="43">
        <v>1242363</v>
      </c>
      <c r="AT132" s="43">
        <v>1355970</v>
      </c>
      <c r="AU132" s="43">
        <v>1475402</v>
      </c>
      <c r="AV132" s="43">
        <v>1633212</v>
      </c>
      <c r="AW132" s="44">
        <v>2052492</v>
      </c>
    </row>
    <row r="133" spans="1:49" x14ac:dyDescent="0.25">
      <c r="A133" s="40" t="s">
        <v>54</v>
      </c>
      <c r="B133" s="41" t="s">
        <v>43</v>
      </c>
      <c r="C133" s="42">
        <v>49892</v>
      </c>
      <c r="D133" s="43">
        <v>55648</v>
      </c>
      <c r="E133" s="43">
        <v>68113</v>
      </c>
      <c r="F133" s="43">
        <v>95841</v>
      </c>
      <c r="G133" s="43">
        <v>103815</v>
      </c>
      <c r="H133" s="43">
        <v>115953</v>
      </c>
      <c r="I133" s="43">
        <v>129700</v>
      </c>
      <c r="J133" s="43">
        <v>135412</v>
      </c>
      <c r="K133" s="43">
        <v>142801</v>
      </c>
      <c r="L133" s="43">
        <v>139532</v>
      </c>
      <c r="M133" s="43">
        <v>144785</v>
      </c>
      <c r="N133" s="43">
        <v>150822</v>
      </c>
      <c r="O133" s="43">
        <v>158085</v>
      </c>
      <c r="P133" s="43">
        <v>154916</v>
      </c>
      <c r="Q133" s="43">
        <v>148484</v>
      </c>
      <c r="R133" s="43">
        <v>143310</v>
      </c>
      <c r="S133" s="43">
        <v>501277</v>
      </c>
      <c r="T133" s="43">
        <v>540177</v>
      </c>
      <c r="U133" s="43">
        <v>568282</v>
      </c>
      <c r="V133" s="43">
        <v>648664</v>
      </c>
      <c r="W133" s="43">
        <v>719438</v>
      </c>
      <c r="X133" s="43">
        <v>795215</v>
      </c>
      <c r="Y133" s="43">
        <v>1035689</v>
      </c>
      <c r="Z133" s="43">
        <v>1142034</v>
      </c>
      <c r="AA133" s="43">
        <v>1147800</v>
      </c>
      <c r="AB133" s="43">
        <v>1486750</v>
      </c>
      <c r="AC133" s="43">
        <v>1468940</v>
      </c>
      <c r="AD133" s="43">
        <v>1516933</v>
      </c>
      <c r="AE133" s="43">
        <v>1561618</v>
      </c>
      <c r="AF133" s="43">
        <v>1645946</v>
      </c>
      <c r="AG133" s="43">
        <v>1697245</v>
      </c>
      <c r="AH133" s="43">
        <v>1588827</v>
      </c>
      <c r="AI133" s="43">
        <v>1596829</v>
      </c>
      <c r="AJ133" s="43">
        <v>1477937</v>
      </c>
      <c r="AK133" s="43">
        <v>1398993</v>
      </c>
      <c r="AL133" s="43">
        <v>1458705</v>
      </c>
      <c r="AM133" s="43">
        <v>1521180</v>
      </c>
      <c r="AN133" s="43">
        <v>1544517</v>
      </c>
      <c r="AO133" s="43">
        <v>1562568</v>
      </c>
      <c r="AP133" s="43">
        <v>1484414</v>
      </c>
      <c r="AQ133" s="43">
        <v>1419768</v>
      </c>
      <c r="AR133" s="43">
        <v>1344876</v>
      </c>
      <c r="AS133" s="43">
        <v>1395234</v>
      </c>
      <c r="AT133" s="43">
        <v>1325180</v>
      </c>
      <c r="AU133" s="43">
        <v>1808752</v>
      </c>
      <c r="AV133" s="43">
        <v>1530863</v>
      </c>
      <c r="AW133" s="44">
        <v>1500959</v>
      </c>
    </row>
    <row r="134" spans="1:49" x14ac:dyDescent="0.25">
      <c r="A134" s="40" t="s">
        <v>55</v>
      </c>
      <c r="B134" s="41" t="s">
        <v>33</v>
      </c>
      <c r="C134" s="42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0</v>
      </c>
      <c r="Z134" s="43">
        <v>0</v>
      </c>
      <c r="AA134" s="43">
        <v>0</v>
      </c>
      <c r="AB134" s="43">
        <v>0</v>
      </c>
      <c r="AC134" s="43">
        <v>0</v>
      </c>
      <c r="AD134" s="43">
        <v>0</v>
      </c>
      <c r="AE134" s="43">
        <v>0</v>
      </c>
      <c r="AF134" s="43">
        <v>0</v>
      </c>
      <c r="AG134" s="43">
        <v>0</v>
      </c>
      <c r="AH134" s="43">
        <v>0</v>
      </c>
      <c r="AI134" s="43">
        <v>0</v>
      </c>
      <c r="AJ134" s="43">
        <v>0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0</v>
      </c>
      <c r="AV134" s="43">
        <v>0</v>
      </c>
      <c r="AW134" s="44">
        <v>0</v>
      </c>
    </row>
    <row r="135" spans="1:49" x14ac:dyDescent="0.25">
      <c r="A135" s="40" t="s">
        <v>55</v>
      </c>
      <c r="B135" s="41" t="s">
        <v>34</v>
      </c>
      <c r="C135" s="42">
        <v>81191</v>
      </c>
      <c r="D135" s="43">
        <v>77660</v>
      </c>
      <c r="E135" s="43">
        <v>93117</v>
      </c>
      <c r="F135" s="43">
        <v>116262</v>
      </c>
      <c r="G135" s="43">
        <v>153274</v>
      </c>
      <c r="H135" s="43">
        <v>143139</v>
      </c>
      <c r="I135" s="43">
        <v>151647</v>
      </c>
      <c r="J135" s="43">
        <v>130173</v>
      </c>
      <c r="K135" s="43">
        <v>128504</v>
      </c>
      <c r="L135" s="43">
        <v>146929</v>
      </c>
      <c r="M135" s="43">
        <v>181987</v>
      </c>
      <c r="N135" s="43">
        <v>185478</v>
      </c>
      <c r="O135" s="43">
        <v>171973</v>
      </c>
      <c r="P135" s="43">
        <v>162584</v>
      </c>
      <c r="Q135" s="43">
        <v>159813</v>
      </c>
      <c r="R135" s="43">
        <v>131226</v>
      </c>
      <c r="S135" s="43">
        <v>137566</v>
      </c>
      <c r="T135" s="43">
        <v>117866</v>
      </c>
      <c r="U135" s="43">
        <v>148920</v>
      </c>
      <c r="V135" s="43">
        <v>126643</v>
      </c>
      <c r="W135" s="43">
        <v>89875</v>
      </c>
      <c r="X135" s="43">
        <v>71916</v>
      </c>
      <c r="Y135" s="43">
        <v>10966</v>
      </c>
      <c r="Z135" s="43">
        <v>8956</v>
      </c>
      <c r="AA135" s="43">
        <v>4893</v>
      </c>
      <c r="AB135" s="43">
        <v>4387</v>
      </c>
      <c r="AC135" s="43">
        <v>1861</v>
      </c>
      <c r="AD135" s="43">
        <v>520</v>
      </c>
      <c r="AE135" s="43">
        <v>1508</v>
      </c>
      <c r="AF135" s="43">
        <v>2303</v>
      </c>
      <c r="AG135" s="43">
        <v>1534</v>
      </c>
      <c r="AH135" s="43">
        <v>934</v>
      </c>
      <c r="AI135" s="43">
        <v>142</v>
      </c>
      <c r="AJ135" s="43">
        <v>271</v>
      </c>
      <c r="AK135" s="43">
        <v>70</v>
      </c>
      <c r="AL135" s="43">
        <v>159</v>
      </c>
      <c r="AM135" s="43">
        <v>817</v>
      </c>
      <c r="AN135" s="43">
        <v>129</v>
      </c>
      <c r="AO135" s="43">
        <v>67</v>
      </c>
      <c r="AP135" s="43">
        <v>57</v>
      </c>
      <c r="AQ135" s="43">
        <v>138</v>
      </c>
      <c r="AR135" s="43">
        <v>80</v>
      </c>
      <c r="AS135" s="43">
        <v>89</v>
      </c>
      <c r="AT135" s="43">
        <v>17</v>
      </c>
      <c r="AU135" s="43">
        <v>34</v>
      </c>
      <c r="AV135" s="43">
        <v>0</v>
      </c>
      <c r="AW135" s="44">
        <v>0</v>
      </c>
    </row>
    <row r="136" spans="1:49" x14ac:dyDescent="0.25">
      <c r="A136" s="40" t="s">
        <v>55</v>
      </c>
      <c r="B136" s="41" t="s">
        <v>35</v>
      </c>
      <c r="C136" s="42">
        <v>167719</v>
      </c>
      <c r="D136" s="43">
        <v>188765</v>
      </c>
      <c r="E136" s="43">
        <v>229735</v>
      </c>
      <c r="F136" s="43">
        <v>264644</v>
      </c>
      <c r="G136" s="43">
        <v>289854</v>
      </c>
      <c r="H136" s="43">
        <v>274243</v>
      </c>
      <c r="I136" s="43">
        <v>331676</v>
      </c>
      <c r="J136" s="43">
        <v>352741</v>
      </c>
      <c r="K136" s="43">
        <v>345759</v>
      </c>
      <c r="L136" s="43">
        <v>277519</v>
      </c>
      <c r="M136" s="43">
        <v>339242</v>
      </c>
      <c r="N136" s="43">
        <v>326246</v>
      </c>
      <c r="O136" s="43">
        <v>337286</v>
      </c>
      <c r="P136" s="43">
        <v>339013</v>
      </c>
      <c r="Q136" s="43">
        <v>361954</v>
      </c>
      <c r="R136" s="43">
        <v>321938</v>
      </c>
      <c r="S136" s="43">
        <v>300969</v>
      </c>
      <c r="T136" s="43">
        <v>341297</v>
      </c>
      <c r="U136" s="43">
        <v>398133</v>
      </c>
      <c r="V136" s="43">
        <v>422106</v>
      </c>
      <c r="W136" s="43">
        <v>423845</v>
      </c>
      <c r="X136" s="43">
        <v>462507</v>
      </c>
      <c r="Y136" s="43">
        <v>390016</v>
      </c>
      <c r="Z136" s="43">
        <v>424928</v>
      </c>
      <c r="AA136" s="43">
        <v>451450</v>
      </c>
      <c r="AB136" s="43">
        <v>441625</v>
      </c>
      <c r="AC136" s="43">
        <v>394757</v>
      </c>
      <c r="AD136" s="43">
        <v>353102</v>
      </c>
      <c r="AE136" s="43">
        <v>294962</v>
      </c>
      <c r="AF136" s="43">
        <v>270053</v>
      </c>
      <c r="AG136" s="43">
        <v>236342</v>
      </c>
      <c r="AH136" s="43">
        <v>216549</v>
      </c>
      <c r="AI136" s="43">
        <v>198254</v>
      </c>
      <c r="AJ136" s="43">
        <v>159029</v>
      </c>
      <c r="AK136" s="43">
        <v>154078</v>
      </c>
      <c r="AL136" s="43">
        <v>161120</v>
      </c>
      <c r="AM136" s="43">
        <v>197945</v>
      </c>
      <c r="AN136" s="43">
        <v>220180</v>
      </c>
      <c r="AO136" s="43">
        <v>257589</v>
      </c>
      <c r="AP136" s="43">
        <v>179266</v>
      </c>
      <c r="AQ136" s="43">
        <v>252703</v>
      </c>
      <c r="AR136" s="43">
        <v>164835</v>
      </c>
      <c r="AS136" s="43">
        <v>247052</v>
      </c>
      <c r="AT136" s="43">
        <v>297997</v>
      </c>
      <c r="AU136" s="43">
        <v>332031</v>
      </c>
      <c r="AV136" s="43">
        <v>246937</v>
      </c>
      <c r="AW136" s="44">
        <v>387986</v>
      </c>
    </row>
    <row r="137" spans="1:49" x14ac:dyDescent="0.25">
      <c r="A137" s="40" t="s">
        <v>55</v>
      </c>
      <c r="B137" s="41" t="s">
        <v>36</v>
      </c>
      <c r="C137" s="42">
        <v>12118</v>
      </c>
      <c r="D137" s="43">
        <v>11931</v>
      </c>
      <c r="E137" s="43">
        <v>11414</v>
      </c>
      <c r="F137" s="43">
        <v>10912</v>
      </c>
      <c r="G137" s="43">
        <v>10897</v>
      </c>
      <c r="H137" s="43">
        <v>9895</v>
      </c>
      <c r="I137" s="43">
        <v>8814</v>
      </c>
      <c r="J137" s="43">
        <v>8690</v>
      </c>
      <c r="K137" s="43">
        <v>7403</v>
      </c>
      <c r="L137" s="43">
        <v>8492</v>
      </c>
      <c r="M137" s="43">
        <v>19758</v>
      </c>
      <c r="N137" s="43">
        <v>30943</v>
      </c>
      <c r="O137" s="43">
        <v>43292</v>
      </c>
      <c r="P137" s="43">
        <v>50214</v>
      </c>
      <c r="Q137" s="43">
        <v>57610</v>
      </c>
      <c r="R137" s="43">
        <v>64379</v>
      </c>
      <c r="S137" s="43">
        <v>72318</v>
      </c>
      <c r="T137" s="43">
        <v>78030</v>
      </c>
      <c r="U137" s="43">
        <v>84401</v>
      </c>
      <c r="V137" s="43">
        <v>89048</v>
      </c>
      <c r="W137" s="43">
        <v>99953</v>
      </c>
      <c r="X137" s="43">
        <v>102157</v>
      </c>
      <c r="Y137" s="43">
        <v>114943</v>
      </c>
      <c r="Z137" s="43">
        <v>124952</v>
      </c>
      <c r="AA137" s="43">
        <v>128074</v>
      </c>
      <c r="AB137" s="43">
        <v>129272</v>
      </c>
      <c r="AC137" s="43">
        <v>131051</v>
      </c>
      <c r="AD137" s="43">
        <v>130317</v>
      </c>
      <c r="AE137" s="43">
        <v>109118</v>
      </c>
      <c r="AF137" s="43">
        <v>100358</v>
      </c>
      <c r="AG137" s="43">
        <v>100174</v>
      </c>
      <c r="AH137" s="43">
        <v>93375</v>
      </c>
      <c r="AI137" s="43">
        <v>115613</v>
      </c>
      <c r="AJ137" s="43">
        <v>79865</v>
      </c>
      <c r="AK137" s="43">
        <v>75208</v>
      </c>
      <c r="AL137" s="43">
        <v>72295</v>
      </c>
      <c r="AM137" s="43">
        <v>54761</v>
      </c>
      <c r="AN137" s="43">
        <v>50647</v>
      </c>
      <c r="AO137" s="43">
        <v>36805</v>
      </c>
      <c r="AP137" s="43">
        <v>38997</v>
      </c>
      <c r="AQ137" s="43">
        <v>32809</v>
      </c>
      <c r="AR137" s="43">
        <v>53234</v>
      </c>
      <c r="AS137" s="43">
        <v>29906</v>
      </c>
      <c r="AT137" s="43">
        <v>31267</v>
      </c>
      <c r="AU137" s="43">
        <v>30619</v>
      </c>
      <c r="AV137" s="43">
        <v>36008</v>
      </c>
      <c r="AW137" s="44">
        <v>29434</v>
      </c>
    </row>
    <row r="138" spans="1:49" x14ac:dyDescent="0.25">
      <c r="A138" s="40" t="s">
        <v>55</v>
      </c>
      <c r="B138" s="41" t="s">
        <v>37</v>
      </c>
      <c r="C138" s="42">
        <v>30741</v>
      </c>
      <c r="D138" s="43">
        <v>35521</v>
      </c>
      <c r="E138" s="43">
        <v>39183</v>
      </c>
      <c r="F138" s="43">
        <v>45801</v>
      </c>
      <c r="G138" s="43">
        <v>49985</v>
      </c>
      <c r="H138" s="43">
        <v>53221</v>
      </c>
      <c r="I138" s="43">
        <v>60403</v>
      </c>
      <c r="J138" s="43">
        <v>57901</v>
      </c>
      <c r="K138" s="43">
        <v>52948</v>
      </c>
      <c r="L138" s="43">
        <v>32892</v>
      </c>
      <c r="M138" s="43">
        <v>36558</v>
      </c>
      <c r="N138" s="43">
        <v>29487</v>
      </c>
      <c r="O138" s="43">
        <v>18834</v>
      </c>
      <c r="P138" s="43">
        <v>20588</v>
      </c>
      <c r="Q138" s="43">
        <v>23288</v>
      </c>
      <c r="R138" s="43">
        <v>21578</v>
      </c>
      <c r="S138" s="43">
        <v>25489</v>
      </c>
      <c r="T138" s="43">
        <v>25880</v>
      </c>
      <c r="U138" s="43">
        <v>41898</v>
      </c>
      <c r="V138" s="43">
        <v>34391</v>
      </c>
      <c r="W138" s="43">
        <v>28777</v>
      </c>
      <c r="X138" s="43">
        <v>7309</v>
      </c>
      <c r="Y138" s="43">
        <v>3127</v>
      </c>
      <c r="Z138" s="43">
        <v>3048</v>
      </c>
      <c r="AA138" s="43">
        <v>4468</v>
      </c>
      <c r="AB138" s="43">
        <v>1553</v>
      </c>
      <c r="AC138" s="43">
        <v>1118</v>
      </c>
      <c r="AD138" s="43">
        <v>1262</v>
      </c>
      <c r="AE138" s="43">
        <v>1214</v>
      </c>
      <c r="AF138" s="43">
        <v>1178</v>
      </c>
      <c r="AG138" s="43">
        <v>747</v>
      </c>
      <c r="AH138" s="43">
        <v>1820</v>
      </c>
      <c r="AI138" s="43">
        <v>3751</v>
      </c>
      <c r="AJ138" s="43">
        <v>4483</v>
      </c>
      <c r="AK138" s="43">
        <v>5503</v>
      </c>
      <c r="AL138" s="43">
        <v>517</v>
      </c>
      <c r="AM138" s="43">
        <v>743</v>
      </c>
      <c r="AN138" s="43">
        <v>2971</v>
      </c>
      <c r="AO138" s="43">
        <v>152</v>
      </c>
      <c r="AP138" s="43">
        <v>216</v>
      </c>
      <c r="AQ138" s="43">
        <v>192</v>
      </c>
      <c r="AR138" s="43">
        <v>512</v>
      </c>
      <c r="AS138" s="43">
        <v>131</v>
      </c>
      <c r="AT138" s="43">
        <v>1413</v>
      </c>
      <c r="AU138" s="43">
        <v>1362</v>
      </c>
      <c r="AV138" s="43">
        <v>17</v>
      </c>
      <c r="AW138" s="44">
        <v>248</v>
      </c>
    </row>
    <row r="139" spans="1:49" x14ac:dyDescent="0.25">
      <c r="A139" s="40" t="s">
        <v>55</v>
      </c>
      <c r="B139" s="41" t="s">
        <v>38</v>
      </c>
      <c r="C139" s="42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  <c r="S139" s="43">
        <v>0</v>
      </c>
      <c r="T139" s="43">
        <v>495</v>
      </c>
      <c r="U139" s="43">
        <v>791</v>
      </c>
      <c r="V139" s="43">
        <v>43014</v>
      </c>
      <c r="W139" s="43">
        <v>48519</v>
      </c>
      <c r="X139" s="43">
        <v>71238</v>
      </c>
      <c r="Y139" s="43">
        <v>73087</v>
      </c>
      <c r="Z139" s="43">
        <v>71500</v>
      </c>
      <c r="AA139" s="43">
        <v>83968</v>
      </c>
      <c r="AB139" s="43">
        <v>88996</v>
      </c>
      <c r="AC139" s="43">
        <v>97517</v>
      </c>
      <c r="AD139" s="43">
        <v>117525</v>
      </c>
      <c r="AE139" s="43">
        <v>87979</v>
      </c>
      <c r="AF139" s="43">
        <v>101014</v>
      </c>
      <c r="AG139" s="43">
        <v>131358</v>
      </c>
      <c r="AH139" s="43">
        <v>104684</v>
      </c>
      <c r="AI139" s="43">
        <v>94635</v>
      </c>
      <c r="AJ139" s="43">
        <v>78377</v>
      </c>
      <c r="AK139" s="43">
        <v>72516</v>
      </c>
      <c r="AL139" s="43">
        <v>78175</v>
      </c>
      <c r="AM139" s="43">
        <v>81135</v>
      </c>
      <c r="AN139" s="43">
        <v>97459</v>
      </c>
      <c r="AO139" s="43">
        <v>90464</v>
      </c>
      <c r="AP139" s="43">
        <v>86934</v>
      </c>
      <c r="AQ139" s="43">
        <v>92626</v>
      </c>
      <c r="AR139" s="43">
        <v>80883</v>
      </c>
      <c r="AS139" s="43">
        <v>68610</v>
      </c>
      <c r="AT139" s="43">
        <v>60687</v>
      </c>
      <c r="AU139" s="43">
        <v>63500</v>
      </c>
      <c r="AV139" s="43">
        <v>106413</v>
      </c>
      <c r="AW139" s="44">
        <v>98767</v>
      </c>
    </row>
    <row r="140" spans="1:49" x14ac:dyDescent="0.25">
      <c r="A140" s="40" t="s">
        <v>55</v>
      </c>
      <c r="B140" s="41" t="s">
        <v>39</v>
      </c>
      <c r="C140" s="42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3">
        <v>0</v>
      </c>
      <c r="Z140" s="43">
        <v>0</v>
      </c>
      <c r="AA140" s="43">
        <v>0</v>
      </c>
      <c r="AB140" s="43">
        <v>0</v>
      </c>
      <c r="AC140" s="43">
        <v>0</v>
      </c>
      <c r="AD140" s="43">
        <v>0</v>
      </c>
      <c r="AE140" s="43">
        <v>0</v>
      </c>
      <c r="AF140" s="43">
        <v>0</v>
      </c>
      <c r="AG140" s="43">
        <v>0</v>
      </c>
      <c r="AH140" s="43">
        <v>0</v>
      </c>
      <c r="AI140" s="43">
        <v>0</v>
      </c>
      <c r="AJ140" s="43">
        <v>0</v>
      </c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43">
        <v>0</v>
      </c>
      <c r="AQ140" s="43">
        <v>0</v>
      </c>
      <c r="AR140" s="43">
        <v>0</v>
      </c>
      <c r="AS140" s="43">
        <v>0</v>
      </c>
      <c r="AT140" s="43">
        <v>0</v>
      </c>
      <c r="AU140" s="43">
        <v>0</v>
      </c>
      <c r="AV140" s="43">
        <v>0</v>
      </c>
      <c r="AW140" s="44">
        <v>0</v>
      </c>
    </row>
    <row r="141" spans="1:49" x14ac:dyDescent="0.25">
      <c r="A141" s="40" t="s">
        <v>55</v>
      </c>
      <c r="B141" s="41" t="s">
        <v>40</v>
      </c>
      <c r="C141" s="42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0</v>
      </c>
      <c r="Y141" s="43">
        <v>0</v>
      </c>
      <c r="Z141" s="43">
        <v>0</v>
      </c>
      <c r="AA141" s="43">
        <v>0</v>
      </c>
      <c r="AB141" s="43">
        <v>0</v>
      </c>
      <c r="AC141" s="43">
        <v>0</v>
      </c>
      <c r="AD141" s="43">
        <v>0</v>
      </c>
      <c r="AE141" s="43">
        <v>0</v>
      </c>
      <c r="AF141" s="43">
        <v>0</v>
      </c>
      <c r="AG141" s="43">
        <v>0</v>
      </c>
      <c r="AH141" s="43">
        <v>0</v>
      </c>
      <c r="AI141" s="43">
        <v>0</v>
      </c>
      <c r="AJ141" s="43">
        <v>0</v>
      </c>
      <c r="AK141" s="43">
        <v>0</v>
      </c>
      <c r="AL141" s="43">
        <v>0</v>
      </c>
      <c r="AM141" s="43">
        <v>0</v>
      </c>
      <c r="AN141" s="43">
        <v>0</v>
      </c>
      <c r="AO141" s="43">
        <v>0</v>
      </c>
      <c r="AP141" s="43">
        <v>0</v>
      </c>
      <c r="AQ141" s="43">
        <v>61</v>
      </c>
      <c r="AR141" s="43">
        <v>169</v>
      </c>
      <c r="AS141" s="43">
        <v>110</v>
      </c>
      <c r="AT141" s="43">
        <v>548</v>
      </c>
      <c r="AU141" s="43">
        <v>561</v>
      </c>
      <c r="AV141" s="43">
        <v>10447</v>
      </c>
      <c r="AW141" s="44">
        <v>29822</v>
      </c>
    </row>
    <row r="142" spans="1:49" x14ac:dyDescent="0.25">
      <c r="A142" s="40" t="s">
        <v>55</v>
      </c>
      <c r="B142" s="41" t="s">
        <v>41</v>
      </c>
      <c r="C142" s="42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3">
        <v>0</v>
      </c>
      <c r="Z142" s="43">
        <v>0</v>
      </c>
      <c r="AA142" s="43">
        <v>0</v>
      </c>
      <c r="AB142" s="43">
        <v>0</v>
      </c>
      <c r="AC142" s="43">
        <v>0</v>
      </c>
      <c r="AD142" s="43">
        <v>0</v>
      </c>
      <c r="AE142" s="43">
        <v>0</v>
      </c>
      <c r="AF142" s="43">
        <v>0</v>
      </c>
      <c r="AG142" s="43">
        <v>0</v>
      </c>
      <c r="AH142" s="43">
        <v>0</v>
      </c>
      <c r="AI142" s="43">
        <v>0</v>
      </c>
      <c r="AJ142" s="43">
        <v>0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0</v>
      </c>
      <c r="AS142" s="43">
        <v>0</v>
      </c>
      <c r="AT142" s="43">
        <v>0</v>
      </c>
      <c r="AU142" s="43">
        <v>0</v>
      </c>
      <c r="AV142" s="43">
        <v>0</v>
      </c>
      <c r="AW142" s="44">
        <v>0</v>
      </c>
    </row>
    <row r="143" spans="1:49" x14ac:dyDescent="0.25">
      <c r="A143" s="40" t="s">
        <v>55</v>
      </c>
      <c r="B143" s="41" t="s">
        <v>42</v>
      </c>
      <c r="C143" s="42">
        <v>63765</v>
      </c>
      <c r="D143" s="43">
        <v>69382</v>
      </c>
      <c r="E143" s="43">
        <v>76362</v>
      </c>
      <c r="F143" s="43">
        <v>85023</v>
      </c>
      <c r="G143" s="43">
        <v>95149</v>
      </c>
      <c r="H143" s="43">
        <v>103210</v>
      </c>
      <c r="I143" s="43">
        <v>109860</v>
      </c>
      <c r="J143" s="43">
        <v>118104</v>
      </c>
      <c r="K143" s="43">
        <v>117224</v>
      </c>
      <c r="L143" s="43">
        <v>131190</v>
      </c>
      <c r="M143" s="43">
        <v>148808</v>
      </c>
      <c r="N143" s="43">
        <v>166995</v>
      </c>
      <c r="O143" s="43">
        <v>189848</v>
      </c>
      <c r="P143" s="43">
        <v>201465</v>
      </c>
      <c r="Q143" s="43">
        <v>199203</v>
      </c>
      <c r="R143" s="43">
        <v>191379</v>
      </c>
      <c r="S143" s="43">
        <v>209188</v>
      </c>
      <c r="T143" s="43">
        <v>226027</v>
      </c>
      <c r="U143" s="43">
        <v>273440</v>
      </c>
      <c r="V143" s="43">
        <v>289978</v>
      </c>
      <c r="W143" s="43">
        <v>298278</v>
      </c>
      <c r="X143" s="43">
        <v>338838</v>
      </c>
      <c r="Y143" s="43">
        <v>368660</v>
      </c>
      <c r="Z143" s="43">
        <v>451622</v>
      </c>
      <c r="AA143" s="43">
        <v>358599</v>
      </c>
      <c r="AB143" s="43">
        <v>347195</v>
      </c>
      <c r="AC143" s="43">
        <v>281138</v>
      </c>
      <c r="AD143" s="43">
        <v>479527</v>
      </c>
      <c r="AE143" s="43">
        <v>432196</v>
      </c>
      <c r="AF143" s="43">
        <v>402392</v>
      </c>
      <c r="AG143" s="43">
        <v>415082</v>
      </c>
      <c r="AH143" s="43">
        <v>427526</v>
      </c>
      <c r="AI143" s="43">
        <v>394682</v>
      </c>
      <c r="AJ143" s="43">
        <v>395751</v>
      </c>
      <c r="AK143" s="43">
        <v>490108</v>
      </c>
      <c r="AL143" s="43">
        <v>494192</v>
      </c>
      <c r="AM143" s="43">
        <v>329336</v>
      </c>
      <c r="AN143" s="43">
        <v>594171</v>
      </c>
      <c r="AO143" s="43">
        <v>440029</v>
      </c>
      <c r="AP143" s="43">
        <v>521314</v>
      </c>
      <c r="AQ143" s="43">
        <v>412363</v>
      </c>
      <c r="AR143" s="43">
        <v>303092</v>
      </c>
      <c r="AS143" s="43">
        <v>194948</v>
      </c>
      <c r="AT143" s="43">
        <v>243539</v>
      </c>
      <c r="AU143" s="43">
        <v>258170</v>
      </c>
      <c r="AV143" s="43">
        <v>224326</v>
      </c>
      <c r="AW143" s="44">
        <v>206051</v>
      </c>
    </row>
    <row r="144" spans="1:49" x14ac:dyDescent="0.25">
      <c r="A144" s="40" t="s">
        <v>55</v>
      </c>
      <c r="B144" s="41" t="s">
        <v>43</v>
      </c>
      <c r="C144" s="42">
        <v>59705</v>
      </c>
      <c r="D144" s="43">
        <v>65718</v>
      </c>
      <c r="E144" s="43">
        <v>83269</v>
      </c>
      <c r="F144" s="43">
        <v>113943</v>
      </c>
      <c r="G144" s="43">
        <v>123762</v>
      </c>
      <c r="H144" s="43">
        <v>139658</v>
      </c>
      <c r="I144" s="43">
        <v>157140</v>
      </c>
      <c r="J144" s="43">
        <v>175616</v>
      </c>
      <c r="K144" s="43">
        <v>190523</v>
      </c>
      <c r="L144" s="43">
        <v>200466</v>
      </c>
      <c r="M144" s="43">
        <v>224530</v>
      </c>
      <c r="N144" s="43">
        <v>230691</v>
      </c>
      <c r="O144" s="43">
        <v>238739</v>
      </c>
      <c r="P144" s="43">
        <v>251575</v>
      </c>
      <c r="Q144" s="43">
        <v>231641</v>
      </c>
      <c r="R144" s="43">
        <v>209144</v>
      </c>
      <c r="S144" s="43">
        <v>215832</v>
      </c>
      <c r="T144" s="43">
        <v>235040</v>
      </c>
      <c r="U144" s="43">
        <v>276748</v>
      </c>
      <c r="V144" s="43">
        <v>306175</v>
      </c>
      <c r="W144" s="43">
        <v>302779</v>
      </c>
      <c r="X144" s="43">
        <v>337201</v>
      </c>
      <c r="Y144" s="43">
        <v>311287</v>
      </c>
      <c r="Z144" s="43">
        <v>294677</v>
      </c>
      <c r="AA144" s="43">
        <v>283175</v>
      </c>
      <c r="AB144" s="43">
        <v>312734</v>
      </c>
      <c r="AC144" s="43">
        <v>315957</v>
      </c>
      <c r="AD144" s="43">
        <v>331675</v>
      </c>
      <c r="AE144" s="43">
        <v>311939</v>
      </c>
      <c r="AF144" s="43">
        <v>324248</v>
      </c>
      <c r="AG144" s="43">
        <v>346209</v>
      </c>
      <c r="AH144" s="43">
        <v>317407</v>
      </c>
      <c r="AI144" s="43">
        <v>322019</v>
      </c>
      <c r="AJ144" s="43">
        <v>294401</v>
      </c>
      <c r="AK144" s="43">
        <v>271475</v>
      </c>
      <c r="AL144" s="43">
        <v>298682</v>
      </c>
      <c r="AM144" s="43">
        <v>301565</v>
      </c>
      <c r="AN144" s="43">
        <v>310348</v>
      </c>
      <c r="AO144" s="43">
        <v>291734</v>
      </c>
      <c r="AP144" s="43">
        <v>263682</v>
      </c>
      <c r="AQ144" s="43">
        <v>252999</v>
      </c>
      <c r="AR144" s="43">
        <v>232309</v>
      </c>
      <c r="AS144" s="43">
        <v>190385</v>
      </c>
      <c r="AT144" s="43">
        <v>177430</v>
      </c>
      <c r="AU144" s="43">
        <v>211113</v>
      </c>
      <c r="AV144" s="43">
        <v>361318</v>
      </c>
      <c r="AW144" s="44">
        <v>377487</v>
      </c>
    </row>
    <row r="145" spans="1:49" x14ac:dyDescent="0.25">
      <c r="A145" s="40" t="s">
        <v>56</v>
      </c>
      <c r="B145" s="41" t="s">
        <v>33</v>
      </c>
      <c r="C145" s="42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0</v>
      </c>
      <c r="AB145" s="43">
        <v>0</v>
      </c>
      <c r="AC145" s="43">
        <v>0</v>
      </c>
      <c r="AD145" s="43">
        <v>0</v>
      </c>
      <c r="AE145" s="43">
        <v>0</v>
      </c>
      <c r="AF145" s="43">
        <v>0</v>
      </c>
      <c r="AG145" s="43">
        <v>0</v>
      </c>
      <c r="AH145" s="43">
        <v>0</v>
      </c>
      <c r="AI145" s="43">
        <v>0</v>
      </c>
      <c r="AJ145" s="43">
        <v>0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0</v>
      </c>
      <c r="AV145" s="43">
        <v>0</v>
      </c>
      <c r="AW145" s="44">
        <v>0</v>
      </c>
    </row>
    <row r="146" spans="1:49" x14ac:dyDescent="0.25">
      <c r="A146" s="40" t="s">
        <v>56</v>
      </c>
      <c r="B146" s="41" t="s">
        <v>34</v>
      </c>
      <c r="C146" s="42">
        <v>88348</v>
      </c>
      <c r="D146" s="43">
        <v>84506</v>
      </c>
      <c r="E146" s="43">
        <v>101326</v>
      </c>
      <c r="F146" s="43">
        <v>126513</v>
      </c>
      <c r="G146" s="43">
        <v>166787</v>
      </c>
      <c r="H146" s="43">
        <v>155759</v>
      </c>
      <c r="I146" s="43">
        <v>165017</v>
      </c>
      <c r="J146" s="43">
        <v>141648</v>
      </c>
      <c r="K146" s="43">
        <v>139833</v>
      </c>
      <c r="L146" s="43">
        <v>159883</v>
      </c>
      <c r="M146" s="43">
        <v>187097</v>
      </c>
      <c r="N146" s="43">
        <v>180944</v>
      </c>
      <c r="O146" s="43">
        <v>161654</v>
      </c>
      <c r="P146" s="43">
        <v>152194</v>
      </c>
      <c r="Q146" s="43">
        <v>156237</v>
      </c>
      <c r="R146" s="43">
        <v>134511</v>
      </c>
      <c r="S146" s="43">
        <v>130701</v>
      </c>
      <c r="T146" s="43">
        <v>105275</v>
      </c>
      <c r="U146" s="43">
        <v>116666</v>
      </c>
      <c r="V146" s="43">
        <v>100669</v>
      </c>
      <c r="W146" s="43">
        <v>73217</v>
      </c>
      <c r="X146" s="43">
        <v>55763</v>
      </c>
      <c r="Y146" s="43">
        <v>29826</v>
      </c>
      <c r="Z146" s="43">
        <v>18142</v>
      </c>
      <c r="AA146" s="43">
        <v>12362</v>
      </c>
      <c r="AB146" s="43">
        <v>10536</v>
      </c>
      <c r="AC146" s="43">
        <v>6907</v>
      </c>
      <c r="AD146" s="43">
        <v>303</v>
      </c>
      <c r="AE146" s="43">
        <v>5941</v>
      </c>
      <c r="AF146" s="43">
        <v>10569</v>
      </c>
      <c r="AG146" s="43">
        <v>14652</v>
      </c>
      <c r="AH146" s="43">
        <v>18632</v>
      </c>
      <c r="AI146" s="43">
        <v>8749</v>
      </c>
      <c r="AJ146" s="43">
        <v>9261</v>
      </c>
      <c r="AK146" s="43">
        <v>8935</v>
      </c>
      <c r="AL146" s="43">
        <v>2757</v>
      </c>
      <c r="AM146" s="43">
        <v>6712</v>
      </c>
      <c r="AN146" s="43">
        <v>3453</v>
      </c>
      <c r="AO146" s="43">
        <v>2659</v>
      </c>
      <c r="AP146" s="43">
        <v>2936</v>
      </c>
      <c r="AQ146" s="43">
        <v>3796</v>
      </c>
      <c r="AR146" s="43">
        <v>7207</v>
      </c>
      <c r="AS146" s="43">
        <v>2609</v>
      </c>
      <c r="AT146" s="43">
        <v>412</v>
      </c>
      <c r="AU146" s="43">
        <v>678</v>
      </c>
      <c r="AV146" s="43">
        <v>0</v>
      </c>
      <c r="AW146" s="44">
        <v>0</v>
      </c>
    </row>
    <row r="147" spans="1:49" x14ac:dyDescent="0.25">
      <c r="A147" s="40" t="s">
        <v>56</v>
      </c>
      <c r="B147" s="41" t="s">
        <v>35</v>
      </c>
      <c r="C147" s="42">
        <v>793869</v>
      </c>
      <c r="D147" s="43">
        <v>804565</v>
      </c>
      <c r="E147" s="43">
        <v>812069</v>
      </c>
      <c r="F147" s="43">
        <v>810657</v>
      </c>
      <c r="G147" s="43">
        <v>759084</v>
      </c>
      <c r="H147" s="43">
        <v>873060</v>
      </c>
      <c r="I147" s="43">
        <v>842607</v>
      </c>
      <c r="J147" s="43">
        <v>806574</v>
      </c>
      <c r="K147" s="43">
        <v>788489</v>
      </c>
      <c r="L147" s="43">
        <v>641901</v>
      </c>
      <c r="M147" s="43">
        <v>709069</v>
      </c>
      <c r="N147" s="43">
        <v>684724</v>
      </c>
      <c r="O147" s="43">
        <v>792627</v>
      </c>
      <c r="P147" s="43">
        <v>814816</v>
      </c>
      <c r="Q147" s="43">
        <v>839950</v>
      </c>
      <c r="R147" s="43">
        <v>799367</v>
      </c>
      <c r="S147" s="43">
        <v>807862</v>
      </c>
      <c r="T147" s="43">
        <v>852615</v>
      </c>
      <c r="U147" s="43">
        <v>952929</v>
      </c>
      <c r="V147" s="43">
        <v>1005471</v>
      </c>
      <c r="W147" s="43">
        <v>1029632</v>
      </c>
      <c r="X147" s="43">
        <v>999550</v>
      </c>
      <c r="Y147" s="43">
        <v>969789</v>
      </c>
      <c r="Z147" s="43">
        <v>1103071</v>
      </c>
      <c r="AA147" s="43">
        <v>1289039</v>
      </c>
      <c r="AB147" s="43">
        <v>1502653</v>
      </c>
      <c r="AC147" s="43">
        <v>1456781</v>
      </c>
      <c r="AD147" s="43">
        <v>1572376</v>
      </c>
      <c r="AE147" s="43">
        <v>1523481</v>
      </c>
      <c r="AF147" s="43">
        <v>1680324</v>
      </c>
      <c r="AG147" s="43">
        <v>1606570</v>
      </c>
      <c r="AH147" s="43">
        <v>1674426</v>
      </c>
      <c r="AI147" s="43">
        <v>1681230</v>
      </c>
      <c r="AJ147" s="43">
        <v>1961759</v>
      </c>
      <c r="AK147" s="43">
        <v>2036036</v>
      </c>
      <c r="AL147" s="43">
        <v>2028216</v>
      </c>
      <c r="AM147" s="43">
        <v>2105053</v>
      </c>
      <c r="AN147" s="43">
        <v>2482092</v>
      </c>
      <c r="AO147" s="43">
        <v>2548960</v>
      </c>
      <c r="AP147" s="43">
        <v>2626779</v>
      </c>
      <c r="AQ147" s="43">
        <v>2804764</v>
      </c>
      <c r="AR147" s="43">
        <v>2980484</v>
      </c>
      <c r="AS147" s="43">
        <v>3387439</v>
      </c>
      <c r="AT147" s="43">
        <v>2613517</v>
      </c>
      <c r="AU147" s="43">
        <v>2782334</v>
      </c>
      <c r="AV147" s="43">
        <v>3137409</v>
      </c>
      <c r="AW147" s="44">
        <v>2583408</v>
      </c>
    </row>
    <row r="148" spans="1:49" x14ac:dyDescent="0.25">
      <c r="A148" s="40" t="s">
        <v>56</v>
      </c>
      <c r="B148" s="41" t="s">
        <v>36</v>
      </c>
      <c r="C148" s="42">
        <v>462746</v>
      </c>
      <c r="D148" s="43">
        <v>455604</v>
      </c>
      <c r="E148" s="43">
        <v>435906</v>
      </c>
      <c r="F148" s="43">
        <v>416705</v>
      </c>
      <c r="G148" s="43">
        <v>416155</v>
      </c>
      <c r="H148" s="43">
        <v>377843</v>
      </c>
      <c r="I148" s="43">
        <v>336612</v>
      </c>
      <c r="J148" s="43">
        <v>331837</v>
      </c>
      <c r="K148" s="43">
        <v>282696</v>
      </c>
      <c r="L148" s="43">
        <v>324306</v>
      </c>
      <c r="M148" s="43">
        <v>325430</v>
      </c>
      <c r="N148" s="43">
        <v>328865</v>
      </c>
      <c r="O148" s="43">
        <v>357356</v>
      </c>
      <c r="P148" s="43">
        <v>331150</v>
      </c>
      <c r="Q148" s="43">
        <v>325990</v>
      </c>
      <c r="R148" s="43">
        <v>286889</v>
      </c>
      <c r="S148" s="43">
        <v>273335</v>
      </c>
      <c r="T148" s="43">
        <v>267106</v>
      </c>
      <c r="U148" s="43">
        <v>261857</v>
      </c>
      <c r="V148" s="43">
        <v>281334</v>
      </c>
      <c r="W148" s="43">
        <v>311086</v>
      </c>
      <c r="X148" s="43">
        <v>327313</v>
      </c>
      <c r="Y148" s="43">
        <v>364888</v>
      </c>
      <c r="Z148" s="43">
        <v>394697</v>
      </c>
      <c r="AA148" s="43">
        <v>367434</v>
      </c>
      <c r="AB148" s="43">
        <v>341807</v>
      </c>
      <c r="AC148" s="43">
        <v>339515</v>
      </c>
      <c r="AD148" s="43">
        <v>345962</v>
      </c>
      <c r="AE148" s="43">
        <v>364949</v>
      </c>
      <c r="AF148" s="43">
        <v>397707</v>
      </c>
      <c r="AG148" s="43">
        <v>406172</v>
      </c>
      <c r="AH148" s="43">
        <v>411854</v>
      </c>
      <c r="AI148" s="43">
        <v>377342</v>
      </c>
      <c r="AJ148" s="43">
        <v>325483</v>
      </c>
      <c r="AK148" s="43">
        <v>306241</v>
      </c>
      <c r="AL148" s="43">
        <v>196683</v>
      </c>
      <c r="AM148" s="43">
        <v>302109</v>
      </c>
      <c r="AN148" s="43">
        <v>268722</v>
      </c>
      <c r="AO148" s="43">
        <v>254861</v>
      </c>
      <c r="AP148" s="43">
        <v>215663</v>
      </c>
      <c r="AQ148" s="43">
        <v>203772</v>
      </c>
      <c r="AR148" s="43">
        <v>188870</v>
      </c>
      <c r="AS148" s="43">
        <v>124291</v>
      </c>
      <c r="AT148" s="43">
        <v>135029</v>
      </c>
      <c r="AU148" s="43">
        <v>116244</v>
      </c>
      <c r="AV148" s="43">
        <v>116019</v>
      </c>
      <c r="AW148" s="44">
        <v>101573</v>
      </c>
    </row>
    <row r="149" spans="1:49" x14ac:dyDescent="0.25">
      <c r="A149" s="40" t="s">
        <v>56</v>
      </c>
      <c r="B149" s="41" t="s">
        <v>37</v>
      </c>
      <c r="C149" s="42">
        <v>83377</v>
      </c>
      <c r="D149" s="43">
        <v>92979</v>
      </c>
      <c r="E149" s="43">
        <v>102703</v>
      </c>
      <c r="F149" s="43">
        <v>114774</v>
      </c>
      <c r="G149" s="43">
        <v>116911</v>
      </c>
      <c r="H149" s="43">
        <v>124579</v>
      </c>
      <c r="I149" s="43">
        <v>137057</v>
      </c>
      <c r="J149" s="43">
        <v>119144</v>
      </c>
      <c r="K149" s="43">
        <v>102586</v>
      </c>
      <c r="L149" s="43">
        <v>58053</v>
      </c>
      <c r="M149" s="43">
        <v>59772</v>
      </c>
      <c r="N149" s="43">
        <v>45941</v>
      </c>
      <c r="O149" s="43">
        <v>29120</v>
      </c>
      <c r="P149" s="43">
        <v>31271</v>
      </c>
      <c r="Q149" s="43">
        <v>37820</v>
      </c>
      <c r="R149" s="43">
        <v>38545</v>
      </c>
      <c r="S149" s="43">
        <v>40733</v>
      </c>
      <c r="T149" s="43">
        <v>37370</v>
      </c>
      <c r="U149" s="43">
        <v>50895</v>
      </c>
      <c r="V149" s="43">
        <v>42573</v>
      </c>
      <c r="W149" s="43">
        <v>36081</v>
      </c>
      <c r="X149" s="43">
        <v>8756</v>
      </c>
      <c r="Y149" s="43">
        <v>3793</v>
      </c>
      <c r="Z149" s="43">
        <v>2960</v>
      </c>
      <c r="AA149" s="43">
        <v>3953</v>
      </c>
      <c r="AB149" s="43">
        <v>2392</v>
      </c>
      <c r="AC149" s="43">
        <v>1885</v>
      </c>
      <c r="AD149" s="43">
        <v>3441</v>
      </c>
      <c r="AE149" s="43">
        <v>2900</v>
      </c>
      <c r="AF149" s="43">
        <v>3188</v>
      </c>
      <c r="AG149" s="43">
        <v>874</v>
      </c>
      <c r="AH149" s="43">
        <v>1463</v>
      </c>
      <c r="AI149" s="43">
        <v>1320</v>
      </c>
      <c r="AJ149" s="43">
        <v>898</v>
      </c>
      <c r="AK149" s="43">
        <v>773</v>
      </c>
      <c r="AL149" s="43">
        <v>2823</v>
      </c>
      <c r="AM149" s="43">
        <v>3414</v>
      </c>
      <c r="AN149" s="43">
        <v>7480</v>
      </c>
      <c r="AO149" s="43">
        <v>6064</v>
      </c>
      <c r="AP149" s="43">
        <v>3244</v>
      </c>
      <c r="AQ149" s="43">
        <v>706</v>
      </c>
      <c r="AR149" s="43">
        <v>1884</v>
      </c>
      <c r="AS149" s="43">
        <v>1976</v>
      </c>
      <c r="AT149" s="43">
        <v>1513</v>
      </c>
      <c r="AU149" s="43">
        <v>7488</v>
      </c>
      <c r="AV149" s="43">
        <v>56</v>
      </c>
      <c r="AW149" s="44">
        <v>671</v>
      </c>
    </row>
    <row r="150" spans="1:49" x14ac:dyDescent="0.25">
      <c r="A150" s="40" t="s">
        <v>56</v>
      </c>
      <c r="B150" s="41" t="s">
        <v>38</v>
      </c>
      <c r="C150" s="42">
        <v>0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3">
        <v>0</v>
      </c>
      <c r="T150" s="43">
        <v>865</v>
      </c>
      <c r="U150" s="43">
        <v>1231</v>
      </c>
      <c r="V150" s="43">
        <v>67281</v>
      </c>
      <c r="W150" s="43">
        <v>77797</v>
      </c>
      <c r="X150" s="43">
        <v>116689</v>
      </c>
      <c r="Y150" s="43">
        <v>121967</v>
      </c>
      <c r="Z150" s="43">
        <v>115046</v>
      </c>
      <c r="AA150" s="43">
        <v>138171</v>
      </c>
      <c r="AB150" s="43">
        <v>144461</v>
      </c>
      <c r="AC150" s="43">
        <v>159566</v>
      </c>
      <c r="AD150" s="43">
        <v>183953</v>
      </c>
      <c r="AE150" s="43">
        <v>145181</v>
      </c>
      <c r="AF150" s="43">
        <v>173812</v>
      </c>
      <c r="AG150" s="43">
        <v>231470</v>
      </c>
      <c r="AH150" s="43">
        <v>190587</v>
      </c>
      <c r="AI150" s="43">
        <v>177759</v>
      </c>
      <c r="AJ150" s="43">
        <v>152490</v>
      </c>
      <c r="AK150" s="43">
        <v>147622</v>
      </c>
      <c r="AL150" s="43">
        <v>159001</v>
      </c>
      <c r="AM150" s="43">
        <v>164427</v>
      </c>
      <c r="AN150" s="43">
        <v>193601</v>
      </c>
      <c r="AO150" s="43">
        <v>194402</v>
      </c>
      <c r="AP150" s="43">
        <v>209746</v>
      </c>
      <c r="AQ150" s="43">
        <v>231881</v>
      </c>
      <c r="AR150" s="43">
        <v>216880</v>
      </c>
      <c r="AS150" s="43">
        <v>230459</v>
      </c>
      <c r="AT150" s="43">
        <v>229247</v>
      </c>
      <c r="AU150" s="43">
        <v>229296</v>
      </c>
      <c r="AV150" s="43">
        <v>171233</v>
      </c>
      <c r="AW150" s="44">
        <v>150658</v>
      </c>
    </row>
    <row r="151" spans="1:49" x14ac:dyDescent="0.25">
      <c r="A151" s="40" t="s">
        <v>56</v>
      </c>
      <c r="B151" s="41" t="s">
        <v>39</v>
      </c>
      <c r="C151" s="42">
        <v>0</v>
      </c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3">
        <v>0</v>
      </c>
      <c r="AE151" s="43">
        <v>0</v>
      </c>
      <c r="AF151" s="43">
        <v>0</v>
      </c>
      <c r="AG151" s="43">
        <v>0</v>
      </c>
      <c r="AH151" s="43">
        <v>0</v>
      </c>
      <c r="AI151" s="43">
        <v>0</v>
      </c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3">
        <v>0</v>
      </c>
      <c r="AU151" s="43">
        <v>0</v>
      </c>
      <c r="AV151" s="43">
        <v>0</v>
      </c>
      <c r="AW151" s="44">
        <v>0</v>
      </c>
    </row>
    <row r="152" spans="1:49" x14ac:dyDescent="0.25">
      <c r="A152" s="40" t="s">
        <v>56</v>
      </c>
      <c r="B152" s="41" t="s">
        <v>40</v>
      </c>
      <c r="C152" s="42">
        <v>0</v>
      </c>
      <c r="D152" s="43">
        <v>0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0</v>
      </c>
      <c r="Y152" s="43">
        <v>0</v>
      </c>
      <c r="Z152" s="43">
        <v>0</v>
      </c>
      <c r="AA152" s="43">
        <v>0</v>
      </c>
      <c r="AB152" s="43">
        <v>0</v>
      </c>
      <c r="AC152" s="43">
        <v>0</v>
      </c>
      <c r="AD152" s="43">
        <v>0</v>
      </c>
      <c r="AE152" s="43">
        <v>0</v>
      </c>
      <c r="AF152" s="43">
        <v>0</v>
      </c>
      <c r="AG152" s="43">
        <v>0</v>
      </c>
      <c r="AH152" s="43">
        <v>0</v>
      </c>
      <c r="AI152" s="43">
        <v>0</v>
      </c>
      <c r="AJ152" s="43">
        <v>0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380</v>
      </c>
      <c r="AR152" s="43">
        <v>595</v>
      </c>
      <c r="AS152" s="43">
        <v>698</v>
      </c>
      <c r="AT152" s="43">
        <v>4267</v>
      </c>
      <c r="AU152" s="43">
        <v>2359</v>
      </c>
      <c r="AV152" s="43">
        <v>119128</v>
      </c>
      <c r="AW152" s="44">
        <v>186314</v>
      </c>
    </row>
    <row r="153" spans="1:49" x14ac:dyDescent="0.25">
      <c r="A153" s="40" t="s">
        <v>56</v>
      </c>
      <c r="B153" s="41" t="s">
        <v>41</v>
      </c>
      <c r="C153" s="42">
        <v>0</v>
      </c>
      <c r="D153" s="43">
        <v>0</v>
      </c>
      <c r="E153" s="43">
        <v>0</v>
      </c>
      <c r="F153" s="43">
        <v>0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3">
        <v>0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3">
        <v>0</v>
      </c>
      <c r="Y153" s="43">
        <v>0</v>
      </c>
      <c r="Z153" s="43">
        <v>0</v>
      </c>
      <c r="AA153" s="43">
        <v>0</v>
      </c>
      <c r="AB153" s="43">
        <v>0</v>
      </c>
      <c r="AC153" s="43">
        <v>0</v>
      </c>
      <c r="AD153" s="43">
        <v>0</v>
      </c>
      <c r="AE153" s="43">
        <v>0</v>
      </c>
      <c r="AF153" s="43">
        <v>0</v>
      </c>
      <c r="AG153" s="43">
        <v>0</v>
      </c>
      <c r="AH153" s="43">
        <v>0</v>
      </c>
      <c r="AI153" s="43">
        <v>0</v>
      </c>
      <c r="AJ153" s="43">
        <v>0</v>
      </c>
      <c r="AK153" s="43">
        <v>0</v>
      </c>
      <c r="AL153" s="43">
        <v>0</v>
      </c>
      <c r="AM153" s="43">
        <v>0</v>
      </c>
      <c r="AN153" s="43">
        <v>0</v>
      </c>
      <c r="AO153" s="43">
        <v>0</v>
      </c>
      <c r="AP153" s="43">
        <v>0</v>
      </c>
      <c r="AQ153" s="43">
        <v>0</v>
      </c>
      <c r="AR153" s="43">
        <v>0</v>
      </c>
      <c r="AS153" s="43">
        <v>0</v>
      </c>
      <c r="AT153" s="43">
        <v>0</v>
      </c>
      <c r="AU153" s="43">
        <v>0</v>
      </c>
      <c r="AV153" s="43">
        <v>0</v>
      </c>
      <c r="AW153" s="44">
        <v>0</v>
      </c>
    </row>
    <row r="154" spans="1:49" x14ac:dyDescent="0.25">
      <c r="A154" s="40" t="s">
        <v>56</v>
      </c>
      <c r="B154" s="41" t="s">
        <v>42</v>
      </c>
      <c r="C154" s="42">
        <v>881569</v>
      </c>
      <c r="D154" s="43">
        <v>959225</v>
      </c>
      <c r="E154" s="43">
        <v>1055717</v>
      </c>
      <c r="F154" s="43">
        <v>1175462</v>
      </c>
      <c r="G154" s="43">
        <v>1315465</v>
      </c>
      <c r="H154" s="43">
        <v>1426905</v>
      </c>
      <c r="I154" s="43">
        <v>1518836</v>
      </c>
      <c r="J154" s="43">
        <v>1632806</v>
      </c>
      <c r="K154" s="43">
        <v>1620643</v>
      </c>
      <c r="L154" s="43">
        <v>1813726</v>
      </c>
      <c r="M154" s="43">
        <v>1793827</v>
      </c>
      <c r="N154" s="43">
        <v>1908782</v>
      </c>
      <c r="O154" s="43">
        <v>1950593</v>
      </c>
      <c r="P154" s="43">
        <v>2019852</v>
      </c>
      <c r="Q154" s="43">
        <v>1995383</v>
      </c>
      <c r="R154" s="43">
        <v>2010518</v>
      </c>
      <c r="S154" s="43">
        <v>1956160</v>
      </c>
      <c r="T154" s="43">
        <v>1877487</v>
      </c>
      <c r="U154" s="43">
        <v>1958782</v>
      </c>
      <c r="V154" s="43">
        <v>2016367</v>
      </c>
      <c r="W154" s="43">
        <v>2071276</v>
      </c>
      <c r="X154" s="43">
        <v>2144093</v>
      </c>
      <c r="Y154" s="43">
        <v>2158649</v>
      </c>
      <c r="Z154" s="43">
        <v>2154495</v>
      </c>
      <c r="AA154" s="43">
        <v>2173620</v>
      </c>
      <c r="AB154" s="43">
        <v>1936292</v>
      </c>
      <c r="AC154" s="43">
        <v>1945020</v>
      </c>
      <c r="AD154" s="43">
        <v>2156643</v>
      </c>
      <c r="AE154" s="43">
        <v>2280486</v>
      </c>
      <c r="AF154" s="43">
        <v>2231215</v>
      </c>
      <c r="AG154" s="43">
        <v>2232226</v>
      </c>
      <c r="AH154" s="43">
        <v>2301685</v>
      </c>
      <c r="AI154" s="43">
        <v>2423821</v>
      </c>
      <c r="AJ154" s="43">
        <v>2372003</v>
      </c>
      <c r="AK154" s="43">
        <v>2352766</v>
      </c>
      <c r="AL154" s="43">
        <v>2440683</v>
      </c>
      <c r="AM154" s="43">
        <v>2628182</v>
      </c>
      <c r="AN154" s="43">
        <v>2347203</v>
      </c>
      <c r="AO154" s="43">
        <v>2294848</v>
      </c>
      <c r="AP154" s="43">
        <v>2235624</v>
      </c>
      <c r="AQ154" s="43">
        <v>2326969</v>
      </c>
      <c r="AR154" s="43">
        <v>2670836</v>
      </c>
      <c r="AS154" s="43">
        <v>2650224</v>
      </c>
      <c r="AT154" s="43">
        <v>2713774</v>
      </c>
      <c r="AU154" s="43">
        <v>2757237</v>
      </c>
      <c r="AV154" s="43">
        <v>3062943</v>
      </c>
      <c r="AW154" s="44">
        <v>2858893</v>
      </c>
    </row>
    <row r="155" spans="1:49" x14ac:dyDescent="0.25">
      <c r="A155" s="40" t="s">
        <v>56</v>
      </c>
      <c r="B155" s="41" t="s">
        <v>43</v>
      </c>
      <c r="C155" s="42">
        <v>150405</v>
      </c>
      <c r="D155" s="43">
        <v>156861</v>
      </c>
      <c r="E155" s="43">
        <v>194627</v>
      </c>
      <c r="F155" s="43">
        <v>273165</v>
      </c>
      <c r="G155" s="43">
        <v>279936</v>
      </c>
      <c r="H155" s="43">
        <v>299597</v>
      </c>
      <c r="I155" s="43">
        <v>332919</v>
      </c>
      <c r="J155" s="43">
        <v>354074</v>
      </c>
      <c r="K155" s="43">
        <v>382371</v>
      </c>
      <c r="L155" s="43">
        <v>363657</v>
      </c>
      <c r="M155" s="43">
        <v>382113</v>
      </c>
      <c r="N155" s="43">
        <v>378999</v>
      </c>
      <c r="O155" s="43">
        <v>383296</v>
      </c>
      <c r="P155" s="43">
        <v>402239</v>
      </c>
      <c r="Q155" s="43">
        <v>405335</v>
      </c>
      <c r="R155" s="43">
        <v>403956</v>
      </c>
      <c r="S155" s="43">
        <v>401976</v>
      </c>
      <c r="T155" s="43">
        <v>411447</v>
      </c>
      <c r="U155" s="43">
        <v>430620</v>
      </c>
      <c r="V155" s="43">
        <v>478906</v>
      </c>
      <c r="W155" s="43">
        <v>485491</v>
      </c>
      <c r="X155" s="43">
        <v>552348</v>
      </c>
      <c r="Y155" s="43">
        <v>519468</v>
      </c>
      <c r="Z155" s="43">
        <v>474143</v>
      </c>
      <c r="AA155" s="43">
        <v>465974</v>
      </c>
      <c r="AB155" s="43">
        <v>507639</v>
      </c>
      <c r="AC155" s="43">
        <v>516998</v>
      </c>
      <c r="AD155" s="43">
        <v>519144</v>
      </c>
      <c r="AE155" s="43">
        <v>514755</v>
      </c>
      <c r="AF155" s="43">
        <v>557927</v>
      </c>
      <c r="AG155" s="43">
        <v>610064</v>
      </c>
      <c r="AH155" s="43">
        <v>577871</v>
      </c>
      <c r="AI155" s="43">
        <v>604870</v>
      </c>
      <c r="AJ155" s="43">
        <v>572790</v>
      </c>
      <c r="AK155" s="43">
        <v>552643</v>
      </c>
      <c r="AL155" s="43">
        <v>607490</v>
      </c>
      <c r="AM155" s="43">
        <v>611150</v>
      </c>
      <c r="AN155" s="43">
        <v>616505</v>
      </c>
      <c r="AO155" s="43">
        <v>626918</v>
      </c>
      <c r="AP155" s="43">
        <v>636183</v>
      </c>
      <c r="AQ155" s="43">
        <v>633361</v>
      </c>
      <c r="AR155" s="43">
        <v>622913</v>
      </c>
      <c r="AS155" s="43">
        <v>639494</v>
      </c>
      <c r="AT155" s="43">
        <v>670249</v>
      </c>
      <c r="AU155" s="43">
        <v>762323</v>
      </c>
      <c r="AV155" s="43">
        <v>581410</v>
      </c>
      <c r="AW155" s="44">
        <v>575813</v>
      </c>
    </row>
    <row r="156" spans="1:49" x14ac:dyDescent="0.25">
      <c r="A156" s="40" t="s">
        <v>57</v>
      </c>
      <c r="B156" s="41" t="s">
        <v>33</v>
      </c>
      <c r="C156" s="42">
        <v>91601626</v>
      </c>
      <c r="D156" s="43">
        <v>88255998</v>
      </c>
      <c r="E156" s="43">
        <v>87310762</v>
      </c>
      <c r="F156" s="43">
        <v>80230857</v>
      </c>
      <c r="G156" s="43">
        <v>67974294</v>
      </c>
      <c r="H156" s="43">
        <v>42602006</v>
      </c>
      <c r="I156" s="43">
        <v>45340219</v>
      </c>
      <c r="J156" s="43">
        <v>70788237</v>
      </c>
      <c r="K156" s="43">
        <v>67666765</v>
      </c>
      <c r="L156" s="43">
        <v>70061089</v>
      </c>
      <c r="M156" s="43">
        <v>101424983</v>
      </c>
      <c r="N156" s="43">
        <v>116488194</v>
      </c>
      <c r="O156" s="43">
        <v>129260053</v>
      </c>
      <c r="P156" s="43">
        <v>157355770</v>
      </c>
      <c r="Q156" s="43">
        <v>236135572</v>
      </c>
      <c r="R156" s="43">
        <v>188465334</v>
      </c>
      <c r="S156" s="43">
        <v>232446644</v>
      </c>
      <c r="T156" s="43">
        <v>224702051</v>
      </c>
      <c r="U156" s="43">
        <v>231360652</v>
      </c>
      <c r="V156" s="43">
        <v>285688609</v>
      </c>
      <c r="W156" s="43">
        <v>289982057</v>
      </c>
      <c r="X156" s="43">
        <v>283916090</v>
      </c>
      <c r="Y156" s="43">
        <v>265060119</v>
      </c>
      <c r="Z156" s="43">
        <v>215126765</v>
      </c>
      <c r="AA156" s="43">
        <v>238662696</v>
      </c>
      <c r="AB156" s="43">
        <v>327396106</v>
      </c>
      <c r="AC156" s="43">
        <v>271567003</v>
      </c>
      <c r="AD156" s="43">
        <v>286419851</v>
      </c>
      <c r="AE156" s="43">
        <v>312731918</v>
      </c>
      <c r="AF156" s="43">
        <v>257479447</v>
      </c>
      <c r="AG156" s="43">
        <v>359129594</v>
      </c>
      <c r="AH156" s="43">
        <v>263120886</v>
      </c>
      <c r="AI156" s="43">
        <v>222427034</v>
      </c>
      <c r="AJ156" s="43">
        <v>186059054</v>
      </c>
      <c r="AK156" s="43">
        <v>154641964</v>
      </c>
      <c r="AL156" s="43">
        <v>165310415</v>
      </c>
      <c r="AM156" s="43">
        <v>167074319</v>
      </c>
      <c r="AN156" s="43">
        <v>230817766</v>
      </c>
      <c r="AO156" s="43">
        <v>173612761</v>
      </c>
      <c r="AP156" s="43">
        <v>145149676</v>
      </c>
      <c r="AQ156" s="43">
        <v>222632762</v>
      </c>
      <c r="AR156" s="43">
        <v>184987989</v>
      </c>
      <c r="AS156" s="43">
        <v>163025123</v>
      </c>
      <c r="AT156" s="43">
        <v>163377589</v>
      </c>
      <c r="AU156" s="43">
        <v>157512688</v>
      </c>
      <c r="AV156" s="43">
        <v>130149663</v>
      </c>
      <c r="AW156" s="44">
        <v>101925350</v>
      </c>
    </row>
    <row r="157" spans="1:49" x14ac:dyDescent="0.25">
      <c r="A157" s="40" t="s">
        <v>57</v>
      </c>
      <c r="B157" s="41" t="s">
        <v>34</v>
      </c>
      <c r="C157" s="42">
        <v>315697759</v>
      </c>
      <c r="D157" s="43">
        <v>397439586</v>
      </c>
      <c r="E157" s="43">
        <v>431048898</v>
      </c>
      <c r="F157" s="43">
        <v>568638504</v>
      </c>
      <c r="G157" s="43">
        <v>662491099</v>
      </c>
      <c r="H157" s="43">
        <v>655731696</v>
      </c>
      <c r="I157" s="43">
        <v>648024503</v>
      </c>
      <c r="J157" s="43">
        <v>627556363</v>
      </c>
      <c r="K157" s="43">
        <v>600371136</v>
      </c>
      <c r="L157" s="43">
        <v>513471742</v>
      </c>
      <c r="M157" s="43">
        <v>498645916</v>
      </c>
      <c r="N157" s="43">
        <v>497707669</v>
      </c>
      <c r="O157" s="43">
        <v>487534177</v>
      </c>
      <c r="P157" s="43">
        <v>502436956</v>
      </c>
      <c r="Q157" s="43">
        <v>379525706</v>
      </c>
      <c r="R157" s="43">
        <v>325578010</v>
      </c>
      <c r="S157" s="43">
        <v>290329862</v>
      </c>
      <c r="T157" s="43">
        <v>319358224</v>
      </c>
      <c r="U157" s="43">
        <v>333205347</v>
      </c>
      <c r="V157" s="43">
        <v>330478292</v>
      </c>
      <c r="W157" s="43">
        <v>346091357</v>
      </c>
      <c r="X157" s="43">
        <v>331028521</v>
      </c>
      <c r="Y157" s="43">
        <v>342213570</v>
      </c>
      <c r="Z157" s="43">
        <v>348962968</v>
      </c>
      <c r="AA157" s="43">
        <v>330266530</v>
      </c>
      <c r="AB157" s="43">
        <v>356523483</v>
      </c>
      <c r="AC157" s="43">
        <v>379812042</v>
      </c>
      <c r="AD157" s="43">
        <v>381017869</v>
      </c>
      <c r="AE157" s="43">
        <v>402818709</v>
      </c>
      <c r="AF157" s="43">
        <v>437253403</v>
      </c>
      <c r="AG157" s="43">
        <v>477314770</v>
      </c>
      <c r="AH157" s="43">
        <v>383838823</v>
      </c>
      <c r="AI157" s="43">
        <v>361523382</v>
      </c>
      <c r="AJ157" s="43">
        <v>357112301</v>
      </c>
      <c r="AK157" s="43">
        <v>360664622</v>
      </c>
      <c r="AL157" s="43">
        <v>360610973</v>
      </c>
      <c r="AM157" s="43">
        <v>353387848</v>
      </c>
      <c r="AN157" s="43">
        <v>376682720</v>
      </c>
      <c r="AO157" s="43">
        <v>364888193</v>
      </c>
      <c r="AP157" s="43">
        <v>351071898</v>
      </c>
      <c r="AQ157" s="43">
        <v>365425771</v>
      </c>
      <c r="AR157" s="43">
        <v>351924247</v>
      </c>
      <c r="AS157" s="43">
        <v>352135472</v>
      </c>
      <c r="AT157" s="43">
        <v>348019846</v>
      </c>
      <c r="AU157" s="43">
        <v>324918918</v>
      </c>
      <c r="AV157" s="43">
        <v>334489088</v>
      </c>
      <c r="AW157" s="44">
        <v>385096055</v>
      </c>
    </row>
    <row r="158" spans="1:49" x14ac:dyDescent="0.25">
      <c r="A158" s="40" t="s">
        <v>57</v>
      </c>
      <c r="B158" s="41" t="s">
        <v>35</v>
      </c>
      <c r="C158" s="42">
        <v>24310385</v>
      </c>
      <c r="D158" s="43">
        <v>24953662</v>
      </c>
      <c r="E158" s="43">
        <v>24832745</v>
      </c>
      <c r="F158" s="43">
        <v>24849017</v>
      </c>
      <c r="G158" s="43">
        <v>22265015</v>
      </c>
      <c r="H158" s="43">
        <v>26328516</v>
      </c>
      <c r="I158" s="43">
        <v>25361040</v>
      </c>
      <c r="J158" s="43">
        <v>25134403</v>
      </c>
      <c r="K158" s="43">
        <v>23020761</v>
      </c>
      <c r="L158" s="43">
        <v>22285298</v>
      </c>
      <c r="M158" s="43">
        <v>22897174</v>
      </c>
      <c r="N158" s="43">
        <v>23291392</v>
      </c>
      <c r="O158" s="43">
        <v>27651469</v>
      </c>
      <c r="P158" s="43">
        <v>27046624</v>
      </c>
      <c r="Q158" s="43">
        <v>27023062</v>
      </c>
      <c r="R158" s="43">
        <v>26328125</v>
      </c>
      <c r="S158" s="43">
        <v>28763374</v>
      </c>
      <c r="T158" s="43">
        <v>29376545</v>
      </c>
      <c r="U158" s="43">
        <v>32138489</v>
      </c>
      <c r="V158" s="43">
        <v>31919476</v>
      </c>
      <c r="W158" s="43">
        <v>33069242</v>
      </c>
      <c r="X158" s="43">
        <v>32757545</v>
      </c>
      <c r="Y158" s="43">
        <v>32952899</v>
      </c>
      <c r="Z158" s="43">
        <v>34805422</v>
      </c>
      <c r="AA158" s="43">
        <v>35169150</v>
      </c>
      <c r="AB158" s="43">
        <v>36311316</v>
      </c>
      <c r="AC158" s="43">
        <v>37669898</v>
      </c>
      <c r="AD158" s="43">
        <v>39437564</v>
      </c>
      <c r="AE158" s="43">
        <v>41159532</v>
      </c>
      <c r="AF158" s="43">
        <v>42536437</v>
      </c>
      <c r="AG158" s="43">
        <v>45003650</v>
      </c>
      <c r="AH158" s="43">
        <v>42828828</v>
      </c>
      <c r="AI158" s="43">
        <v>40652979</v>
      </c>
      <c r="AJ158" s="43">
        <v>39010054</v>
      </c>
      <c r="AK158" s="43">
        <v>39332210</v>
      </c>
      <c r="AL158" s="43">
        <v>39841652</v>
      </c>
      <c r="AM158" s="43">
        <v>37174167</v>
      </c>
      <c r="AN158" s="43">
        <v>38542025</v>
      </c>
      <c r="AO158" s="43">
        <v>37864311</v>
      </c>
      <c r="AP158" s="43">
        <v>39717760</v>
      </c>
      <c r="AQ158" s="43">
        <v>41804564</v>
      </c>
      <c r="AR158" s="43">
        <v>40591431</v>
      </c>
      <c r="AS158" s="43">
        <v>44227957</v>
      </c>
      <c r="AT158" s="43">
        <v>42682703</v>
      </c>
      <c r="AU158" s="43">
        <v>41532737</v>
      </c>
      <c r="AV158" s="43">
        <v>33804498</v>
      </c>
      <c r="AW158" s="44">
        <v>33136412</v>
      </c>
    </row>
    <row r="159" spans="1:49" x14ac:dyDescent="0.25">
      <c r="A159" s="40" t="s">
        <v>57</v>
      </c>
      <c r="B159" s="41" t="s">
        <v>36</v>
      </c>
      <c r="C159" s="42">
        <v>4118395</v>
      </c>
      <c r="D159" s="43">
        <v>4051649</v>
      </c>
      <c r="E159" s="43">
        <v>3873437</v>
      </c>
      <c r="F159" s="43">
        <v>3699536</v>
      </c>
      <c r="G159" s="43">
        <v>3692461</v>
      </c>
      <c r="H159" s="43">
        <v>3352961</v>
      </c>
      <c r="I159" s="43">
        <v>2988272</v>
      </c>
      <c r="J159" s="43">
        <v>2944567</v>
      </c>
      <c r="K159" s="43">
        <v>2505618</v>
      </c>
      <c r="L159" s="43">
        <v>2893631</v>
      </c>
      <c r="M159" s="43">
        <v>2820070</v>
      </c>
      <c r="N159" s="43">
        <v>2726276</v>
      </c>
      <c r="O159" s="43">
        <v>2631204</v>
      </c>
      <c r="P159" s="43">
        <v>2342345</v>
      </c>
      <c r="Q159" s="43">
        <v>2194431</v>
      </c>
      <c r="R159" s="43">
        <v>1897987</v>
      </c>
      <c r="S159" s="43">
        <v>1683341</v>
      </c>
      <c r="T159" s="43">
        <v>1529214</v>
      </c>
      <c r="U159" s="43">
        <v>1424725</v>
      </c>
      <c r="V159" s="43">
        <v>1339840</v>
      </c>
      <c r="W159" s="43">
        <v>1356625</v>
      </c>
      <c r="X159" s="43">
        <v>1190037</v>
      </c>
      <c r="Y159" s="43">
        <v>1217834</v>
      </c>
      <c r="Z159" s="43">
        <v>1131972</v>
      </c>
      <c r="AA159" s="43">
        <v>976989</v>
      </c>
      <c r="AB159" s="43">
        <v>821329</v>
      </c>
      <c r="AC159" s="43">
        <v>698990</v>
      </c>
      <c r="AD159" s="43">
        <v>633797</v>
      </c>
      <c r="AE159" s="43">
        <v>632401</v>
      </c>
      <c r="AF159" s="43">
        <v>629493</v>
      </c>
      <c r="AG159" s="43">
        <v>593977</v>
      </c>
      <c r="AH159" s="43">
        <v>559713</v>
      </c>
      <c r="AI159" s="43">
        <v>701589</v>
      </c>
      <c r="AJ159" s="43">
        <v>614725</v>
      </c>
      <c r="AK159" s="43">
        <v>677700</v>
      </c>
      <c r="AL159" s="43">
        <v>709071</v>
      </c>
      <c r="AM159" s="43">
        <v>695025</v>
      </c>
      <c r="AN159" s="43">
        <v>777469</v>
      </c>
      <c r="AO159" s="43">
        <v>777732</v>
      </c>
      <c r="AP159" s="43">
        <v>767510</v>
      </c>
      <c r="AQ159" s="43">
        <v>736408</v>
      </c>
      <c r="AR159" s="43">
        <v>687369</v>
      </c>
      <c r="AS159" s="43">
        <v>419142</v>
      </c>
      <c r="AT159" s="43">
        <v>532908</v>
      </c>
      <c r="AU159" s="43">
        <v>476113</v>
      </c>
      <c r="AV159" s="43">
        <v>406394</v>
      </c>
      <c r="AW159" s="44">
        <v>481133</v>
      </c>
    </row>
    <row r="160" spans="1:49" x14ac:dyDescent="0.25">
      <c r="A160" s="40" t="s">
        <v>57</v>
      </c>
      <c r="B160" s="41" t="s">
        <v>37</v>
      </c>
      <c r="C160" s="42">
        <v>21730353</v>
      </c>
      <c r="D160" s="43">
        <v>21365838</v>
      </c>
      <c r="E160" s="43">
        <v>23224775</v>
      </c>
      <c r="F160" s="43">
        <v>26546664</v>
      </c>
      <c r="G160" s="43">
        <v>24157781</v>
      </c>
      <c r="H160" s="43">
        <v>25409097</v>
      </c>
      <c r="I160" s="43">
        <v>26163851</v>
      </c>
      <c r="J160" s="43">
        <v>24612958</v>
      </c>
      <c r="K160" s="43">
        <v>20500854</v>
      </c>
      <c r="L160" s="43">
        <v>13720465</v>
      </c>
      <c r="M160" s="43">
        <v>10290031</v>
      </c>
      <c r="N160" s="43">
        <v>8619255</v>
      </c>
      <c r="O160" s="43">
        <v>4835327</v>
      </c>
      <c r="P160" s="43">
        <v>5374814</v>
      </c>
      <c r="Q160" s="43">
        <v>5281047</v>
      </c>
      <c r="R160" s="43">
        <v>5159880</v>
      </c>
      <c r="S160" s="43">
        <v>4971720</v>
      </c>
      <c r="T160" s="43">
        <v>4715071</v>
      </c>
      <c r="U160" s="43">
        <v>4321843</v>
      </c>
      <c r="V160" s="43">
        <v>2144402</v>
      </c>
      <c r="W160" s="43">
        <v>1192647</v>
      </c>
      <c r="X160" s="43">
        <v>541422</v>
      </c>
      <c r="Y160" s="43">
        <v>749691</v>
      </c>
      <c r="Z160" s="43">
        <v>572162</v>
      </c>
      <c r="AA160" s="43">
        <v>311119</v>
      </c>
      <c r="AB160" s="43">
        <v>243028</v>
      </c>
      <c r="AC160" s="43">
        <v>151203</v>
      </c>
      <c r="AD160" s="43">
        <v>169635</v>
      </c>
      <c r="AE160" s="43">
        <v>266417</v>
      </c>
      <c r="AF160" s="43">
        <v>253214</v>
      </c>
      <c r="AG160" s="43">
        <v>202814</v>
      </c>
      <c r="AH160" s="43">
        <v>120696</v>
      </c>
      <c r="AI160" s="43">
        <v>115536</v>
      </c>
      <c r="AJ160" s="43">
        <v>4892211</v>
      </c>
      <c r="AK160" s="43">
        <v>6507871</v>
      </c>
      <c r="AL160" s="43">
        <v>7622080</v>
      </c>
      <c r="AM160" s="43">
        <v>5424635</v>
      </c>
      <c r="AN160" s="43">
        <v>3231332</v>
      </c>
      <c r="AO160" s="43">
        <v>2140899</v>
      </c>
      <c r="AP160" s="43">
        <v>2048146</v>
      </c>
      <c r="AQ160" s="43">
        <v>1544492</v>
      </c>
      <c r="AR160" s="43">
        <v>1603408</v>
      </c>
      <c r="AS160" s="43">
        <v>10176892</v>
      </c>
      <c r="AT160" s="43">
        <v>8830827</v>
      </c>
      <c r="AU160" s="43">
        <v>9262072</v>
      </c>
      <c r="AV160" s="43">
        <v>8642146</v>
      </c>
      <c r="AW160" s="44">
        <v>6909722</v>
      </c>
    </row>
    <row r="161" spans="1:49" x14ac:dyDescent="0.25">
      <c r="A161" s="40" t="s">
        <v>57</v>
      </c>
      <c r="B161" s="41" t="s">
        <v>38</v>
      </c>
      <c r="C161" s="42">
        <v>244</v>
      </c>
      <c r="D161" s="43">
        <v>348</v>
      </c>
      <c r="E161" s="43">
        <v>397</v>
      </c>
      <c r="F161" s="43">
        <v>520</v>
      </c>
      <c r="G161" s="43">
        <v>666</v>
      </c>
      <c r="H161" s="43">
        <v>633</v>
      </c>
      <c r="I161" s="43">
        <v>8400</v>
      </c>
      <c r="J161" s="43">
        <v>16054</v>
      </c>
      <c r="K161" s="43">
        <v>9389</v>
      </c>
      <c r="L161" s="43">
        <v>15750</v>
      </c>
      <c r="M161" s="43">
        <v>11480</v>
      </c>
      <c r="N161" s="43">
        <v>21160</v>
      </c>
      <c r="O161" s="43">
        <v>18174</v>
      </c>
      <c r="P161" s="43">
        <v>19707</v>
      </c>
      <c r="Q161" s="43">
        <v>17231</v>
      </c>
      <c r="R161" s="43">
        <v>814615</v>
      </c>
      <c r="S161" s="43">
        <v>1284616</v>
      </c>
      <c r="T161" s="43">
        <v>3257342</v>
      </c>
      <c r="U161" s="43">
        <v>13585703</v>
      </c>
      <c r="V161" s="43">
        <v>57468059</v>
      </c>
      <c r="W161" s="43">
        <v>95860991</v>
      </c>
      <c r="X161" s="43">
        <v>119158567</v>
      </c>
      <c r="Y161" s="43">
        <v>120567352</v>
      </c>
      <c r="Z161" s="43">
        <v>134735131</v>
      </c>
      <c r="AA161" s="43">
        <v>136694102</v>
      </c>
      <c r="AB161" s="43">
        <v>170780561</v>
      </c>
      <c r="AC161" s="43">
        <v>178240449</v>
      </c>
      <c r="AD161" s="43">
        <v>199101899</v>
      </c>
      <c r="AE161" s="43">
        <v>222642949</v>
      </c>
      <c r="AF161" s="43">
        <v>248903639</v>
      </c>
      <c r="AG161" s="43">
        <v>307373277</v>
      </c>
      <c r="AH161" s="43">
        <v>369304641</v>
      </c>
      <c r="AI161" s="43">
        <v>372441073</v>
      </c>
      <c r="AJ161" s="43">
        <v>387856462</v>
      </c>
      <c r="AK161" s="43">
        <v>404434759</v>
      </c>
      <c r="AL161" s="43">
        <v>415836930</v>
      </c>
      <c r="AM161" s="43">
        <v>418973328</v>
      </c>
      <c r="AN161" s="43">
        <v>401199188</v>
      </c>
      <c r="AO161" s="43">
        <v>454542790</v>
      </c>
      <c r="AP161" s="43">
        <v>483059649</v>
      </c>
      <c r="AQ161" s="43">
        <v>483418725</v>
      </c>
      <c r="AR161" s="43">
        <v>422197802</v>
      </c>
      <c r="AS161" s="43">
        <v>454904406</v>
      </c>
      <c r="AT161" s="43">
        <v>389131831</v>
      </c>
      <c r="AU161" s="43">
        <v>400898449</v>
      </c>
      <c r="AV161" s="43">
        <v>365933943</v>
      </c>
      <c r="AW161" s="44">
        <v>322830356</v>
      </c>
    </row>
    <row r="162" spans="1:49" x14ac:dyDescent="0.25">
      <c r="A162" s="40" t="s">
        <v>57</v>
      </c>
      <c r="B162" s="41" t="s">
        <v>39</v>
      </c>
      <c r="C162" s="42">
        <v>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54000</v>
      </c>
      <c r="M162" s="43">
        <v>54000</v>
      </c>
      <c r="N162" s="43">
        <v>54000</v>
      </c>
      <c r="O162" s="43">
        <v>54000</v>
      </c>
      <c r="P162" s="43">
        <v>54000</v>
      </c>
      <c r="Q162" s="43">
        <v>54000</v>
      </c>
      <c r="R162" s="43">
        <v>54000</v>
      </c>
      <c r="S162" s="43">
        <v>54000</v>
      </c>
      <c r="T162" s="43">
        <v>56000</v>
      </c>
      <c r="U162" s="43">
        <v>79000</v>
      </c>
      <c r="V162" s="43">
        <v>104000</v>
      </c>
      <c r="W162" s="43">
        <v>140000</v>
      </c>
      <c r="X162" s="43">
        <v>137000</v>
      </c>
      <c r="Y162" s="43">
        <v>158000</v>
      </c>
      <c r="Z162" s="43">
        <v>439000</v>
      </c>
      <c r="AA162" s="43">
        <v>528000</v>
      </c>
      <c r="AB162" s="43">
        <v>697000</v>
      </c>
      <c r="AC162" s="43">
        <v>767000</v>
      </c>
      <c r="AD162" s="43">
        <v>963000</v>
      </c>
      <c r="AE162" s="43">
        <v>1168833</v>
      </c>
      <c r="AF162" s="43">
        <v>1483257</v>
      </c>
      <c r="AG162" s="43">
        <v>1612775</v>
      </c>
      <c r="AH162" s="43">
        <v>2006060</v>
      </c>
      <c r="AI162" s="43">
        <v>2374927</v>
      </c>
      <c r="AJ162" s="43">
        <v>2321600</v>
      </c>
      <c r="AK162" s="43">
        <v>2513534</v>
      </c>
      <c r="AL162" s="43">
        <v>2633956</v>
      </c>
      <c r="AM162" s="43">
        <v>2931883</v>
      </c>
      <c r="AN162" s="43">
        <v>3040479</v>
      </c>
      <c r="AO162" s="43">
        <v>3100673</v>
      </c>
      <c r="AP162" s="43">
        <v>3189865</v>
      </c>
      <c r="AQ162" s="43">
        <v>2949113</v>
      </c>
      <c r="AR162" s="43">
        <v>3150033</v>
      </c>
      <c r="AS162" s="43">
        <v>3069347</v>
      </c>
      <c r="AT162" s="43">
        <v>3495505</v>
      </c>
      <c r="AU162" s="43">
        <v>3522354</v>
      </c>
      <c r="AV162" s="43">
        <v>3518396</v>
      </c>
      <c r="AW162" s="44">
        <v>3725579</v>
      </c>
    </row>
    <row r="163" spans="1:49" x14ac:dyDescent="0.25">
      <c r="A163" s="40" t="s">
        <v>57</v>
      </c>
      <c r="B163" s="41" t="s">
        <v>40</v>
      </c>
      <c r="C163" s="42">
        <v>39838</v>
      </c>
      <c r="D163" s="43">
        <v>46868</v>
      </c>
      <c r="E163" s="43">
        <v>55139</v>
      </c>
      <c r="F163" s="43">
        <v>64870</v>
      </c>
      <c r="G163" s="43">
        <v>76317</v>
      </c>
      <c r="H163" s="43">
        <v>89785</v>
      </c>
      <c r="I163" s="43">
        <v>105629</v>
      </c>
      <c r="J163" s="43">
        <v>124271</v>
      </c>
      <c r="K163" s="43">
        <v>146200</v>
      </c>
      <c r="L163" s="43">
        <v>172051</v>
      </c>
      <c r="M163" s="43">
        <v>229063</v>
      </c>
      <c r="N163" s="43">
        <v>287127</v>
      </c>
      <c r="O163" s="43">
        <v>344139</v>
      </c>
      <c r="P163" s="43">
        <v>501150</v>
      </c>
      <c r="Q163" s="43">
        <v>704003</v>
      </c>
      <c r="R163" s="43">
        <v>761002</v>
      </c>
      <c r="S163" s="43">
        <v>832001</v>
      </c>
      <c r="T163" s="43">
        <v>1135000</v>
      </c>
      <c r="U163" s="43">
        <v>1563000</v>
      </c>
      <c r="V163" s="43">
        <v>2051000</v>
      </c>
      <c r="W163" s="43">
        <v>3777030</v>
      </c>
      <c r="X163" s="43">
        <v>6773059</v>
      </c>
      <c r="Y163" s="43">
        <v>7471086</v>
      </c>
      <c r="Z163" s="43">
        <v>8179091</v>
      </c>
      <c r="AA163" s="43">
        <v>9033096</v>
      </c>
      <c r="AB163" s="43">
        <v>10292000</v>
      </c>
      <c r="AC163" s="43">
        <v>11477000</v>
      </c>
      <c r="AD163" s="43">
        <v>11570000</v>
      </c>
      <c r="AE163" s="43">
        <v>11178322</v>
      </c>
      <c r="AF163" s="43">
        <v>12024171</v>
      </c>
      <c r="AG163" s="43">
        <v>13637035</v>
      </c>
      <c r="AH163" s="43">
        <v>13594849</v>
      </c>
      <c r="AI163" s="43">
        <v>14436522</v>
      </c>
      <c r="AJ163" s="43">
        <v>15627254</v>
      </c>
      <c r="AK163" s="43">
        <v>14588087</v>
      </c>
      <c r="AL163" s="43">
        <v>17034205</v>
      </c>
      <c r="AM163" s="43">
        <v>20378194</v>
      </c>
      <c r="AN163" s="43">
        <v>26301135</v>
      </c>
      <c r="AO163" s="43">
        <v>31199697</v>
      </c>
      <c r="AP163" s="43">
        <v>33298849</v>
      </c>
      <c r="AQ163" s="43">
        <v>32366503</v>
      </c>
      <c r="AR163" s="43">
        <v>33973685</v>
      </c>
      <c r="AS163" s="43">
        <v>34386616</v>
      </c>
      <c r="AT163" s="43">
        <v>38614954</v>
      </c>
      <c r="AU163" s="43">
        <v>57402607</v>
      </c>
      <c r="AV163" s="43">
        <v>54202733</v>
      </c>
      <c r="AW163" s="44">
        <v>60296045</v>
      </c>
    </row>
    <row r="164" spans="1:49" x14ac:dyDescent="0.25">
      <c r="A164" s="40" t="s">
        <v>57</v>
      </c>
      <c r="B164" s="41" t="s">
        <v>41</v>
      </c>
      <c r="C164" s="42">
        <v>5626148</v>
      </c>
      <c r="D164" s="43">
        <v>5989557</v>
      </c>
      <c r="E164" s="43">
        <v>6408773</v>
      </c>
      <c r="F164" s="43">
        <v>7083976</v>
      </c>
      <c r="G164" s="43">
        <v>7916065</v>
      </c>
      <c r="H164" s="43">
        <v>8831540</v>
      </c>
      <c r="I164" s="43">
        <v>8300288</v>
      </c>
      <c r="J164" s="43">
        <v>8709638</v>
      </c>
      <c r="K164" s="43">
        <v>8812941</v>
      </c>
      <c r="L164" s="43">
        <v>9240000</v>
      </c>
      <c r="M164" s="43">
        <v>10080000</v>
      </c>
      <c r="N164" s="43">
        <v>10080000</v>
      </c>
      <c r="O164" s="43">
        <v>10080000</v>
      </c>
      <c r="P164" s="43">
        <v>10584000</v>
      </c>
      <c r="Q164" s="43">
        <v>10586940</v>
      </c>
      <c r="R164" s="43">
        <v>11207905</v>
      </c>
      <c r="S164" s="43">
        <v>11815380</v>
      </c>
      <c r="T164" s="43">
        <v>12505380</v>
      </c>
      <c r="U164" s="43">
        <v>13048293</v>
      </c>
      <c r="V164" s="43">
        <v>13777296</v>
      </c>
      <c r="W164" s="43">
        <v>14310206</v>
      </c>
      <c r="X164" s="43">
        <v>14315014</v>
      </c>
      <c r="Y164" s="43">
        <v>14431164</v>
      </c>
      <c r="Z164" s="43">
        <v>15098260</v>
      </c>
      <c r="AA164" s="43">
        <v>15479205</v>
      </c>
      <c r="AB164" s="43">
        <v>16724206</v>
      </c>
      <c r="AC164" s="43">
        <v>17781600</v>
      </c>
      <c r="AD164" s="43">
        <v>19393560</v>
      </c>
      <c r="AE164" s="43">
        <v>20303257</v>
      </c>
      <c r="AF164" s="43">
        <v>22896159</v>
      </c>
      <c r="AG164" s="43">
        <v>24937832</v>
      </c>
      <c r="AH164" s="43">
        <v>26759360</v>
      </c>
      <c r="AI164" s="43">
        <v>26572026</v>
      </c>
      <c r="AJ164" s="43">
        <v>29103336</v>
      </c>
      <c r="AK164" s="43">
        <v>30234552</v>
      </c>
      <c r="AL164" s="43">
        <v>31583275</v>
      </c>
      <c r="AM164" s="43">
        <v>33328459</v>
      </c>
      <c r="AN164" s="43">
        <v>35586185</v>
      </c>
      <c r="AO164" s="43">
        <v>35956566</v>
      </c>
      <c r="AP164" s="43">
        <v>36478079</v>
      </c>
      <c r="AQ164" s="43">
        <v>37483603</v>
      </c>
      <c r="AR164" s="43">
        <v>38631517</v>
      </c>
      <c r="AS164" s="43">
        <v>39733195</v>
      </c>
      <c r="AT164" s="43">
        <v>37657066</v>
      </c>
      <c r="AU164" s="43">
        <v>36445604</v>
      </c>
      <c r="AV164" s="43">
        <v>36931618</v>
      </c>
      <c r="AW164" s="44">
        <v>35692797</v>
      </c>
    </row>
    <row r="165" spans="1:49" x14ac:dyDescent="0.25">
      <c r="A165" s="40" t="s">
        <v>57</v>
      </c>
      <c r="B165" s="41" t="s">
        <v>42</v>
      </c>
      <c r="C165" s="42">
        <v>12501331</v>
      </c>
      <c r="D165" s="43">
        <v>13857373</v>
      </c>
      <c r="E165" s="43">
        <v>15148810</v>
      </c>
      <c r="F165" s="43">
        <v>16904565</v>
      </c>
      <c r="G165" s="43">
        <v>18550695</v>
      </c>
      <c r="H165" s="43">
        <v>20240168</v>
      </c>
      <c r="I165" s="43">
        <v>22502168</v>
      </c>
      <c r="J165" s="43">
        <v>22797305</v>
      </c>
      <c r="K165" s="43">
        <v>23854009</v>
      </c>
      <c r="L165" s="43">
        <v>25385116</v>
      </c>
      <c r="M165" s="43">
        <v>26633616</v>
      </c>
      <c r="N165" s="43">
        <v>28482839</v>
      </c>
      <c r="O165" s="43">
        <v>30376771</v>
      </c>
      <c r="P165" s="43">
        <v>32479306</v>
      </c>
      <c r="Q165" s="43">
        <v>32011636</v>
      </c>
      <c r="R165" s="43">
        <v>32213908</v>
      </c>
      <c r="S165" s="43">
        <v>32685835</v>
      </c>
      <c r="T165" s="43">
        <v>32751916</v>
      </c>
      <c r="U165" s="43">
        <v>34404322</v>
      </c>
      <c r="V165" s="43">
        <v>37033199</v>
      </c>
      <c r="W165" s="43">
        <v>38992015</v>
      </c>
      <c r="X165" s="43">
        <v>40540084</v>
      </c>
      <c r="Y165" s="43">
        <v>40494546</v>
      </c>
      <c r="Z165" s="43">
        <v>40496369</v>
      </c>
      <c r="AA165" s="43">
        <v>39484344</v>
      </c>
      <c r="AB165" s="43">
        <v>41562586</v>
      </c>
      <c r="AC165" s="43">
        <v>42304473</v>
      </c>
      <c r="AD165" s="43">
        <v>42916755</v>
      </c>
      <c r="AE165" s="43">
        <v>43557519</v>
      </c>
      <c r="AF165" s="43">
        <v>43219594</v>
      </c>
      <c r="AG165" s="43">
        <v>44501359</v>
      </c>
      <c r="AH165" s="43">
        <v>43704255</v>
      </c>
      <c r="AI165" s="43">
        <v>43151789</v>
      </c>
      <c r="AJ165" s="43">
        <v>43607333</v>
      </c>
      <c r="AK165" s="43">
        <v>43567238</v>
      </c>
      <c r="AL165" s="43">
        <v>43533990</v>
      </c>
      <c r="AM165" s="43">
        <v>43524362</v>
      </c>
      <c r="AN165" s="43">
        <v>43527270</v>
      </c>
      <c r="AO165" s="43">
        <v>43996354</v>
      </c>
      <c r="AP165" s="43">
        <v>44556674</v>
      </c>
      <c r="AQ165" s="43">
        <v>45250672</v>
      </c>
      <c r="AR165" s="43">
        <v>44767694</v>
      </c>
      <c r="AS165" s="43">
        <v>45088200</v>
      </c>
      <c r="AT165" s="43">
        <v>44160704</v>
      </c>
      <c r="AU165" s="43">
        <v>45225470</v>
      </c>
      <c r="AV165" s="43">
        <v>44052203</v>
      </c>
      <c r="AW165" s="44">
        <v>44156888</v>
      </c>
    </row>
    <row r="166" spans="1:49" ht="15.75" thickBot="1" x14ac:dyDescent="0.3">
      <c r="A166" s="45" t="s">
        <v>57</v>
      </c>
      <c r="B166" s="46" t="s">
        <v>43</v>
      </c>
      <c r="C166" s="47">
        <v>115156</v>
      </c>
      <c r="D166" s="48">
        <v>123110</v>
      </c>
      <c r="E166" s="48">
        <v>150485</v>
      </c>
      <c r="F166" s="48">
        <v>202185</v>
      </c>
      <c r="G166" s="48">
        <v>213576</v>
      </c>
      <c r="H166" s="48">
        <v>229372</v>
      </c>
      <c r="I166" s="48">
        <v>245973</v>
      </c>
      <c r="J166" s="48">
        <v>252573</v>
      </c>
      <c r="K166" s="48">
        <v>256340</v>
      </c>
      <c r="L166" s="48">
        <v>247365</v>
      </c>
      <c r="M166" s="48">
        <v>256209</v>
      </c>
      <c r="N166" s="48">
        <v>256606</v>
      </c>
      <c r="O166" s="48">
        <v>227898</v>
      </c>
      <c r="P166" s="48">
        <v>232298</v>
      </c>
      <c r="Q166" s="48">
        <v>188378</v>
      </c>
      <c r="R166" s="48">
        <v>184896</v>
      </c>
      <c r="S166" s="48">
        <v>471883</v>
      </c>
      <c r="T166" s="48">
        <v>624479</v>
      </c>
      <c r="U166" s="48">
        <v>644954</v>
      </c>
      <c r="V166" s="48">
        <v>653498</v>
      </c>
      <c r="W166" s="48">
        <v>543356</v>
      </c>
      <c r="X166" s="48">
        <v>582183</v>
      </c>
      <c r="Y166" s="48">
        <v>622110</v>
      </c>
      <c r="Z166" s="48">
        <v>621943</v>
      </c>
      <c r="AA166" s="48">
        <v>1180441</v>
      </c>
      <c r="AB166" s="48">
        <v>1183648</v>
      </c>
      <c r="AC166" s="48">
        <v>1195634</v>
      </c>
      <c r="AD166" s="48">
        <v>1180527</v>
      </c>
      <c r="AE166" s="48">
        <v>1204550</v>
      </c>
      <c r="AF166" s="48">
        <v>1224554</v>
      </c>
      <c r="AG166" s="48">
        <v>1108668</v>
      </c>
      <c r="AH166" s="48">
        <v>1478316</v>
      </c>
      <c r="AI166" s="48">
        <v>1105469</v>
      </c>
      <c r="AJ166" s="48">
        <v>864460</v>
      </c>
      <c r="AK166" s="48">
        <v>982130</v>
      </c>
      <c r="AL166" s="48">
        <v>1077159</v>
      </c>
      <c r="AM166" s="48">
        <v>1095696</v>
      </c>
      <c r="AN166" s="48">
        <v>1074160</v>
      </c>
      <c r="AO166" s="48">
        <v>1025685</v>
      </c>
      <c r="AP166" s="48">
        <v>1033772</v>
      </c>
      <c r="AQ166" s="48">
        <v>881611</v>
      </c>
      <c r="AR166" s="48">
        <v>696170</v>
      </c>
      <c r="AS166" s="48">
        <v>833197</v>
      </c>
      <c r="AT166" s="48">
        <v>843675</v>
      </c>
      <c r="AU166" s="48">
        <v>875731</v>
      </c>
      <c r="AV166" s="48">
        <v>1096366</v>
      </c>
      <c r="AW166" s="49">
        <v>1396728</v>
      </c>
    </row>
    <row r="167" spans="1:49" ht="15.75" thickTop="1" x14ac:dyDescent="0.25"/>
    <row r="168" spans="1:49" x14ac:dyDescent="0.25"/>
    <row r="169" spans="1:49" x14ac:dyDescent="0.25"/>
    <row r="170" spans="1:49" x14ac:dyDescent="0.25"/>
    <row r="171" spans="1:49" x14ac:dyDescent="0.25"/>
    <row r="172" spans="1:49" x14ac:dyDescent="0.25"/>
    <row r="173" spans="1:49" x14ac:dyDescent="0.25"/>
    <row r="174" spans="1:49" x14ac:dyDescent="0.25"/>
    <row r="175" spans="1:49" x14ac:dyDescent="0.25"/>
    <row r="176" spans="1:49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6"/>
  <sheetViews>
    <sheetView showGridLines="0" tabSelected="1" topLeftCell="A31" zoomScale="85" zoomScaleNormal="85" workbookViewId="0">
      <selection activeCell="Q68" sqref="Q68"/>
    </sheetView>
  </sheetViews>
  <sheetFormatPr defaultRowHeight="12.75" customHeight="1" x14ac:dyDescent="0.2"/>
  <cols>
    <col min="1" max="1" width="24.5703125" style="69" bestFit="1" customWidth="1"/>
    <col min="2" max="2" width="13.7109375" style="69" bestFit="1" customWidth="1"/>
    <col min="3" max="5" width="9.140625" style="69"/>
    <col min="6" max="6" width="2.7109375" style="69" customWidth="1"/>
    <col min="7" max="7" width="15.5703125" style="69" customWidth="1"/>
    <col min="8" max="8" width="16.28515625" style="69" customWidth="1"/>
    <col min="9" max="9" width="13.28515625" style="69" customWidth="1"/>
    <col min="10" max="10" width="17" style="69" customWidth="1"/>
    <col min="11" max="11" width="16.28515625" style="69" customWidth="1"/>
    <col min="12" max="12" width="14.140625" style="69" customWidth="1"/>
    <col min="13" max="13" width="12" style="69" customWidth="1"/>
    <col min="14" max="14" width="14.42578125" style="69" customWidth="1"/>
    <col min="15" max="15" width="19.7109375" style="69" customWidth="1"/>
    <col min="16" max="16" width="14.140625" style="69" customWidth="1"/>
    <col min="17" max="17" width="13.28515625" style="69" customWidth="1"/>
    <col min="18" max="18" width="12.28515625" style="69" customWidth="1"/>
    <col min="19" max="19" width="13.5703125" style="69" customWidth="1"/>
    <col min="20" max="20" width="9.7109375" style="69" customWidth="1"/>
    <col min="21" max="21" width="26.5703125" style="69" customWidth="1"/>
    <col min="22" max="22" width="10.28515625" style="69" customWidth="1"/>
    <col min="23" max="23" width="11.28515625" style="69" customWidth="1"/>
    <col min="24" max="24" width="14.140625" style="69" bestFit="1" customWidth="1"/>
    <col min="25" max="25" width="11.5703125" style="69" bestFit="1" customWidth="1"/>
    <col min="26" max="26" width="13.28515625" style="69" bestFit="1" customWidth="1"/>
    <col min="27" max="27" width="11.5703125" style="69" bestFit="1" customWidth="1"/>
    <col min="28" max="28" width="12.28515625" style="69" bestFit="1" customWidth="1"/>
    <col min="29" max="29" width="11.5703125" style="69" bestFit="1" customWidth="1"/>
    <col min="30" max="30" width="13.5703125" style="69" bestFit="1" customWidth="1"/>
    <col min="31" max="33" width="11.5703125" style="69" bestFit="1" customWidth="1"/>
    <col min="34" max="34" width="26.5703125" style="69" bestFit="1" customWidth="1"/>
    <col min="35" max="37" width="11.5703125" style="69" bestFit="1" customWidth="1"/>
    <col min="38" max="39" width="16.5703125" style="69" bestFit="1" customWidth="1"/>
    <col min="40" max="16384" width="9.140625" style="69"/>
  </cols>
  <sheetData>
    <row r="1" spans="1:39" ht="12.75" customHeight="1" x14ac:dyDescent="0.2">
      <c r="A1" s="69" t="s">
        <v>30</v>
      </c>
      <c r="B1" s="69" t="s">
        <v>31</v>
      </c>
      <c r="C1" s="69">
        <v>2010</v>
      </c>
      <c r="D1" s="69">
        <v>2012</v>
      </c>
    </row>
    <row r="2" spans="1:39" ht="12.75" customHeight="1" x14ac:dyDescent="0.2">
      <c r="A2" s="69" t="s">
        <v>32</v>
      </c>
      <c r="B2" s="69" t="s">
        <v>33</v>
      </c>
      <c r="C2" s="89">
        <f>Resultat!AU2</f>
        <v>1446253</v>
      </c>
      <c r="D2" s="89">
        <f>Resultat!AW2</f>
        <v>1270055</v>
      </c>
    </row>
    <row r="3" spans="1:39" ht="12.75" customHeight="1" x14ac:dyDescent="0.2">
      <c r="A3" s="69" t="s">
        <v>32</v>
      </c>
      <c r="B3" s="69" t="s">
        <v>34</v>
      </c>
      <c r="C3" s="89">
        <f>Resultat!AU3</f>
        <v>747142</v>
      </c>
      <c r="D3" s="89">
        <f>Resultat!AW3</f>
        <v>433737</v>
      </c>
    </row>
    <row r="4" spans="1:39" ht="12.75" customHeight="1" x14ac:dyDescent="0.2">
      <c r="A4" s="69" t="s">
        <v>32</v>
      </c>
      <c r="B4" s="69" t="s">
        <v>35</v>
      </c>
      <c r="C4" s="89">
        <f>Resultat!AU4</f>
        <v>24942645</v>
      </c>
      <c r="D4" s="89">
        <f>Resultat!AW4</f>
        <v>22273694</v>
      </c>
    </row>
    <row r="5" spans="1:39" ht="12.75" customHeight="1" x14ac:dyDescent="0.25">
      <c r="A5" s="69" t="s">
        <v>32</v>
      </c>
      <c r="B5" s="69" t="s">
        <v>36</v>
      </c>
      <c r="C5" s="89">
        <f>Resultat!AU5</f>
        <v>479119</v>
      </c>
      <c r="D5" s="89">
        <f>Resultat!AW5</f>
        <v>526258</v>
      </c>
      <c r="G5" s="90" t="s">
        <v>217</v>
      </c>
      <c r="H5" s="90" t="s">
        <v>215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ht="12.75" customHeight="1" x14ac:dyDescent="0.25">
      <c r="A6" s="69" t="s">
        <v>32</v>
      </c>
      <c r="B6" s="69" t="s">
        <v>37</v>
      </c>
      <c r="C6" s="89">
        <f>Resultat!AU6</f>
        <v>173294</v>
      </c>
      <c r="D6" s="89">
        <f>Resultat!AW6</f>
        <v>209520</v>
      </c>
      <c r="G6" s="90" t="s">
        <v>216</v>
      </c>
      <c r="H6" t="s">
        <v>32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50</v>
      </c>
      <c r="P6" t="s">
        <v>51</v>
      </c>
      <c r="Q6" t="s">
        <v>52</v>
      </c>
      <c r="R6" t="s">
        <v>53</v>
      </c>
      <c r="S6" t="s">
        <v>54</v>
      </c>
      <c r="T6" t="s">
        <v>55</v>
      </c>
      <c r="U6" t="s">
        <v>56</v>
      </c>
      <c r="V6" t="s">
        <v>57</v>
      </c>
      <c r="W6" t="s">
        <v>218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ht="12.75" customHeight="1" x14ac:dyDescent="0.25">
      <c r="A7" s="69" t="s">
        <v>32</v>
      </c>
      <c r="B7" s="69" t="s">
        <v>38</v>
      </c>
      <c r="C7" s="89">
        <f>Resultat!AU7</f>
        <v>2355124</v>
      </c>
      <c r="D7" s="89">
        <f>Resultat!AW7</f>
        <v>2190250</v>
      </c>
      <c r="G7" s="70" t="s">
        <v>33</v>
      </c>
      <c r="H7" s="71">
        <v>1270055</v>
      </c>
      <c r="I7" s="71">
        <v>1191258</v>
      </c>
      <c r="J7" s="71">
        <v>663024</v>
      </c>
      <c r="K7" s="71">
        <v>8411459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71">
        <v>0</v>
      </c>
      <c r="S7" s="71">
        <v>0</v>
      </c>
      <c r="T7" s="71">
        <v>0</v>
      </c>
      <c r="U7" s="71">
        <v>0</v>
      </c>
      <c r="V7" s="71">
        <v>101925350</v>
      </c>
      <c r="W7" s="71">
        <v>113461146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ht="12.75" customHeight="1" x14ac:dyDescent="0.25">
      <c r="A8" s="69" t="s">
        <v>32</v>
      </c>
      <c r="B8" s="69" t="s">
        <v>39</v>
      </c>
      <c r="C8" s="89">
        <f>Resultat!AU8</f>
        <v>189064</v>
      </c>
      <c r="D8" s="89">
        <f>Resultat!AW8</f>
        <v>118813</v>
      </c>
      <c r="G8" s="70" t="s">
        <v>34</v>
      </c>
      <c r="H8" s="71">
        <v>433737</v>
      </c>
      <c r="I8" s="71">
        <v>2513940</v>
      </c>
      <c r="J8" s="71">
        <v>28098</v>
      </c>
      <c r="K8" s="71">
        <v>263676</v>
      </c>
      <c r="L8" s="71">
        <v>190710</v>
      </c>
      <c r="M8" s="71">
        <v>90555</v>
      </c>
      <c r="N8" s="71">
        <v>69</v>
      </c>
      <c r="O8" s="71">
        <v>2336</v>
      </c>
      <c r="P8" s="71">
        <v>49775</v>
      </c>
      <c r="Q8" s="71">
        <v>108520</v>
      </c>
      <c r="R8" s="71">
        <v>0</v>
      </c>
      <c r="S8" s="71">
        <v>2</v>
      </c>
      <c r="T8" s="71">
        <v>0</v>
      </c>
      <c r="U8" s="71">
        <v>0</v>
      </c>
      <c r="V8" s="71">
        <v>385096055</v>
      </c>
      <c r="W8" s="71">
        <v>388777473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12.75" customHeight="1" x14ac:dyDescent="0.25">
      <c r="A9" s="69" t="s">
        <v>32</v>
      </c>
      <c r="B9" s="69" t="s">
        <v>40</v>
      </c>
      <c r="C9" s="89">
        <f>Resultat!AU9</f>
        <v>2986372</v>
      </c>
      <c r="D9" s="89">
        <f>Resultat!AW9</f>
        <v>3199698</v>
      </c>
      <c r="G9" s="70" t="s">
        <v>35</v>
      </c>
      <c r="H9" s="71">
        <v>22273694</v>
      </c>
      <c r="I9" s="71">
        <v>1467881</v>
      </c>
      <c r="J9" s="71">
        <v>268814</v>
      </c>
      <c r="K9" s="71">
        <v>2093083</v>
      </c>
      <c r="L9" s="71">
        <v>2887746</v>
      </c>
      <c r="M9" s="71">
        <v>1181695</v>
      </c>
      <c r="N9" s="71">
        <v>2437465</v>
      </c>
      <c r="O9" s="71">
        <v>6854252</v>
      </c>
      <c r="P9" s="71">
        <v>7615292</v>
      </c>
      <c r="Q9" s="71">
        <v>5700684</v>
      </c>
      <c r="R9" s="71">
        <v>16875790</v>
      </c>
      <c r="S9" s="71">
        <v>571786</v>
      </c>
      <c r="T9" s="71">
        <v>387986</v>
      </c>
      <c r="U9" s="71">
        <v>2583408</v>
      </c>
      <c r="V9" s="71">
        <v>33136412</v>
      </c>
      <c r="W9" s="71">
        <v>106335988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2.75" customHeight="1" x14ac:dyDescent="0.25">
      <c r="A10" s="69" t="s">
        <v>32</v>
      </c>
      <c r="B10" s="69" t="s">
        <v>41</v>
      </c>
      <c r="C10" s="89">
        <f>Resultat!AU10</f>
        <v>173251</v>
      </c>
      <c r="D10" s="89">
        <f>Resultat!AW10</f>
        <v>0</v>
      </c>
      <c r="G10" s="70" t="s">
        <v>36</v>
      </c>
      <c r="H10" s="71">
        <v>526258</v>
      </c>
      <c r="I10" s="71">
        <v>40988</v>
      </c>
      <c r="J10" s="71">
        <v>38153</v>
      </c>
      <c r="K10" s="71">
        <v>17740</v>
      </c>
      <c r="L10" s="71">
        <v>274253</v>
      </c>
      <c r="M10" s="71">
        <v>203674</v>
      </c>
      <c r="N10" s="71">
        <v>733532</v>
      </c>
      <c r="O10" s="71">
        <v>823841</v>
      </c>
      <c r="P10" s="71">
        <v>1224430</v>
      </c>
      <c r="Q10" s="71">
        <v>618781</v>
      </c>
      <c r="R10" s="71">
        <v>1103276</v>
      </c>
      <c r="S10" s="71">
        <v>56828</v>
      </c>
      <c r="T10" s="71">
        <v>29434</v>
      </c>
      <c r="U10" s="71">
        <v>101573</v>
      </c>
      <c r="V10" s="71">
        <v>481133</v>
      </c>
      <c r="W10" s="71">
        <v>6273894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 x14ac:dyDescent="0.25">
      <c r="A11" s="69" t="s">
        <v>32</v>
      </c>
      <c r="B11" s="69" t="s">
        <v>42</v>
      </c>
      <c r="C11" s="89">
        <f>Resultat!AU11</f>
        <v>7815225</v>
      </c>
      <c r="D11" s="89">
        <f>Resultat!AW11</f>
        <v>7481528</v>
      </c>
      <c r="G11" s="70" t="s">
        <v>37</v>
      </c>
      <c r="H11" s="71">
        <v>209520</v>
      </c>
      <c r="I11" s="71">
        <v>260768</v>
      </c>
      <c r="J11" s="71">
        <v>11179</v>
      </c>
      <c r="K11" s="71">
        <v>237854</v>
      </c>
      <c r="L11" s="71">
        <v>482446</v>
      </c>
      <c r="M11" s="71">
        <v>92733</v>
      </c>
      <c r="N11" s="71">
        <v>2886</v>
      </c>
      <c r="O11" s="71">
        <v>54228</v>
      </c>
      <c r="P11" s="71">
        <v>87147</v>
      </c>
      <c r="Q11" s="71">
        <v>137608</v>
      </c>
      <c r="R11" s="71">
        <v>103731</v>
      </c>
      <c r="S11" s="71">
        <v>990</v>
      </c>
      <c r="T11" s="71">
        <v>248</v>
      </c>
      <c r="U11" s="71">
        <v>671</v>
      </c>
      <c r="V11" s="71">
        <v>6909722</v>
      </c>
      <c r="W11" s="71">
        <v>8591731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2.75" customHeight="1" x14ac:dyDescent="0.25">
      <c r="A12" s="69" t="s">
        <v>32</v>
      </c>
      <c r="B12" s="69" t="s">
        <v>43</v>
      </c>
      <c r="C12" s="89">
        <f>Resultat!AU12</f>
        <v>1989350</v>
      </c>
      <c r="D12" s="89">
        <f>Resultat!AW12</f>
        <v>1589342</v>
      </c>
      <c r="G12" s="70" t="s">
        <v>38</v>
      </c>
      <c r="H12" s="71">
        <v>2190250</v>
      </c>
      <c r="I12" s="71">
        <v>10797276</v>
      </c>
      <c r="J12" s="71">
        <v>4138259</v>
      </c>
      <c r="K12" s="71">
        <v>4708717</v>
      </c>
      <c r="L12" s="71">
        <v>4304805</v>
      </c>
      <c r="M12" s="71">
        <v>2378521</v>
      </c>
      <c r="N12" s="71">
        <v>211344</v>
      </c>
      <c r="O12" s="71">
        <v>1990824</v>
      </c>
      <c r="P12" s="71">
        <v>2695983</v>
      </c>
      <c r="Q12" s="71">
        <v>3052726</v>
      </c>
      <c r="R12" s="71">
        <v>593249</v>
      </c>
      <c r="S12" s="71">
        <v>392718</v>
      </c>
      <c r="T12" s="71">
        <v>98767</v>
      </c>
      <c r="U12" s="71">
        <v>150658</v>
      </c>
      <c r="V12" s="71">
        <v>322830356</v>
      </c>
      <c r="W12" s="71">
        <v>360534453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ht="12.75" customHeight="1" x14ac:dyDescent="0.25">
      <c r="A13" s="69" t="s">
        <v>44</v>
      </c>
      <c r="B13" s="69" t="s">
        <v>33</v>
      </c>
      <c r="C13" s="89">
        <f>Resultat!AU13</f>
        <v>1784296</v>
      </c>
      <c r="D13" s="89">
        <f>Resultat!AW13</f>
        <v>1191258</v>
      </c>
      <c r="G13" s="70" t="s">
        <v>39</v>
      </c>
      <c r="H13" s="71">
        <v>118813</v>
      </c>
      <c r="I13" s="71">
        <v>119150</v>
      </c>
      <c r="J13" s="71">
        <v>64278</v>
      </c>
      <c r="K13" s="71">
        <v>0</v>
      </c>
      <c r="L13" s="71">
        <v>10235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71">
        <v>0</v>
      </c>
      <c r="S13" s="71">
        <v>344492</v>
      </c>
      <c r="T13" s="71">
        <v>0</v>
      </c>
      <c r="U13" s="71">
        <v>0</v>
      </c>
      <c r="V13" s="71">
        <v>3725579</v>
      </c>
      <c r="W13" s="71">
        <v>4382547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ht="12.75" customHeight="1" x14ac:dyDescent="0.25">
      <c r="A14" s="69" t="s">
        <v>44</v>
      </c>
      <c r="B14" s="69" t="s">
        <v>34</v>
      </c>
      <c r="C14" s="89">
        <f>Resultat!AU14</f>
        <v>3658826</v>
      </c>
      <c r="D14" s="89">
        <f>Resultat!AW14</f>
        <v>2513940</v>
      </c>
      <c r="G14" s="70" t="s">
        <v>40</v>
      </c>
      <c r="H14" s="71">
        <v>3199698</v>
      </c>
      <c r="I14" s="71">
        <v>81958</v>
      </c>
      <c r="J14" s="71">
        <v>114213</v>
      </c>
      <c r="K14" s="71">
        <v>119853</v>
      </c>
      <c r="L14" s="71">
        <v>626819</v>
      </c>
      <c r="M14" s="71">
        <v>3607149</v>
      </c>
      <c r="N14" s="71">
        <v>202222</v>
      </c>
      <c r="O14" s="71">
        <v>511925</v>
      </c>
      <c r="P14" s="71">
        <v>587808</v>
      </c>
      <c r="Q14" s="71">
        <v>1145746</v>
      </c>
      <c r="R14" s="71">
        <v>952840</v>
      </c>
      <c r="S14" s="71">
        <v>43352</v>
      </c>
      <c r="T14" s="71">
        <v>29822</v>
      </c>
      <c r="U14" s="71">
        <v>186314</v>
      </c>
      <c r="V14" s="71">
        <v>60296045</v>
      </c>
      <c r="W14" s="71">
        <v>71705764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12.75" customHeight="1" x14ac:dyDescent="0.25">
      <c r="A15" s="69" t="s">
        <v>44</v>
      </c>
      <c r="B15" s="69" t="s">
        <v>35</v>
      </c>
      <c r="C15" s="89">
        <f>Resultat!AU15</f>
        <v>2171943</v>
      </c>
      <c r="D15" s="89">
        <f>Resultat!AW15</f>
        <v>1467881</v>
      </c>
      <c r="G15" s="70" t="s">
        <v>41</v>
      </c>
      <c r="H15" s="71">
        <v>0</v>
      </c>
      <c r="I15" s="71">
        <v>36800</v>
      </c>
      <c r="J15" s="71">
        <v>2672</v>
      </c>
      <c r="K15" s="71">
        <v>1554396</v>
      </c>
      <c r="L15" s="71">
        <v>10240</v>
      </c>
      <c r="M15" s="71">
        <v>11707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1">
        <v>35692797</v>
      </c>
      <c r="W15" s="71">
        <v>37308612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ht="12.75" customHeight="1" x14ac:dyDescent="0.25">
      <c r="A16" s="69" t="s">
        <v>44</v>
      </c>
      <c r="B16" s="69" t="s">
        <v>36</v>
      </c>
      <c r="C16" s="89">
        <f>Resultat!AU16</f>
        <v>70837</v>
      </c>
      <c r="D16" s="89">
        <f>Resultat!AW16</f>
        <v>40988</v>
      </c>
      <c r="G16" s="70" t="s">
        <v>42</v>
      </c>
      <c r="H16" s="71">
        <v>7481528</v>
      </c>
      <c r="I16" s="71">
        <v>7778669</v>
      </c>
      <c r="J16" s="71">
        <v>4529745</v>
      </c>
      <c r="K16" s="71">
        <v>2493811</v>
      </c>
      <c r="L16" s="71">
        <v>7149994</v>
      </c>
      <c r="M16" s="71">
        <v>4316139</v>
      </c>
      <c r="N16" s="71">
        <v>1158072</v>
      </c>
      <c r="O16" s="71">
        <v>11205167</v>
      </c>
      <c r="P16" s="71">
        <v>11724615</v>
      </c>
      <c r="Q16" s="71">
        <v>9766819</v>
      </c>
      <c r="R16" s="71">
        <v>1346400</v>
      </c>
      <c r="S16" s="71">
        <v>2052492</v>
      </c>
      <c r="T16" s="71">
        <v>206051</v>
      </c>
      <c r="U16" s="71">
        <v>2858893</v>
      </c>
      <c r="V16" s="71">
        <v>44156888</v>
      </c>
      <c r="W16" s="71">
        <v>118225283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ht="12.75" customHeight="1" x14ac:dyDescent="0.25">
      <c r="A17" s="69" t="s">
        <v>44</v>
      </c>
      <c r="B17" s="69" t="s">
        <v>37</v>
      </c>
      <c r="C17" s="89">
        <f>Resultat!AU17</f>
        <v>187613</v>
      </c>
      <c r="D17" s="89">
        <f>Resultat!AW17</f>
        <v>260768</v>
      </c>
      <c r="G17" s="70" t="s">
        <v>43</v>
      </c>
      <c r="H17" s="71">
        <v>1589342</v>
      </c>
      <c r="I17" s="71">
        <v>1424569</v>
      </c>
      <c r="J17" s="71">
        <v>568952</v>
      </c>
      <c r="K17" s="71">
        <v>89259</v>
      </c>
      <c r="L17" s="71">
        <v>1259305</v>
      </c>
      <c r="M17" s="71">
        <v>694581</v>
      </c>
      <c r="N17" s="71">
        <v>783481</v>
      </c>
      <c r="O17" s="71">
        <v>7132895</v>
      </c>
      <c r="P17" s="71">
        <v>10220272</v>
      </c>
      <c r="Q17" s="71">
        <v>11365909</v>
      </c>
      <c r="R17" s="71">
        <v>0</v>
      </c>
      <c r="S17" s="71">
        <v>1500959</v>
      </c>
      <c r="T17" s="71">
        <v>377487</v>
      </c>
      <c r="U17" s="71">
        <v>575813</v>
      </c>
      <c r="V17" s="71">
        <v>1396728</v>
      </c>
      <c r="W17" s="71">
        <v>38979552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ht="12.75" customHeight="1" x14ac:dyDescent="0.25">
      <c r="A18" s="69" t="s">
        <v>44</v>
      </c>
      <c r="B18" s="69" t="s">
        <v>38</v>
      </c>
      <c r="C18" s="89">
        <f>Resultat!AU18</f>
        <v>11528496</v>
      </c>
      <c r="D18" s="89">
        <f>Resultat!AW18</f>
        <v>10797276</v>
      </c>
      <c r="G18" s="70" t="s">
        <v>218</v>
      </c>
      <c r="H18" s="71">
        <v>39292895</v>
      </c>
      <c r="I18" s="71">
        <v>25713257</v>
      </c>
      <c r="J18" s="71">
        <v>10427387</v>
      </c>
      <c r="K18" s="71">
        <v>19989848</v>
      </c>
      <c r="L18" s="71">
        <v>17196553</v>
      </c>
      <c r="M18" s="71">
        <v>12576754</v>
      </c>
      <c r="N18" s="71">
        <v>5529071</v>
      </c>
      <c r="O18" s="71">
        <v>28575468</v>
      </c>
      <c r="P18" s="71">
        <v>34205322</v>
      </c>
      <c r="Q18" s="71">
        <v>31896793</v>
      </c>
      <c r="R18" s="71">
        <v>20975286</v>
      </c>
      <c r="S18" s="71">
        <v>4963619</v>
      </c>
      <c r="T18" s="71">
        <v>1129795</v>
      </c>
      <c r="U18" s="71">
        <v>6457330</v>
      </c>
      <c r="V18" s="71">
        <v>995647065</v>
      </c>
      <c r="W18" s="71">
        <v>1254576443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ht="12.75" customHeight="1" x14ac:dyDescent="0.25">
      <c r="A19" s="69" t="s">
        <v>44</v>
      </c>
      <c r="B19" s="69" t="s">
        <v>39</v>
      </c>
      <c r="C19" s="89">
        <f>Resultat!AU19</f>
        <v>148602</v>
      </c>
      <c r="D19" s="89">
        <f>Resultat!AW19</f>
        <v>119150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12.75" customHeight="1" x14ac:dyDescent="0.25">
      <c r="A20" s="69" t="s">
        <v>44</v>
      </c>
      <c r="B20" s="69" t="s">
        <v>40</v>
      </c>
      <c r="C20" s="89">
        <f>Resultat!AU20</f>
        <v>10489</v>
      </c>
      <c r="D20" s="89">
        <f>Resultat!AW20</f>
        <v>81958</v>
      </c>
      <c r="G20"/>
      <c r="H20"/>
      <c r="I20"/>
    </row>
    <row r="21" spans="1:39" ht="12.75" customHeight="1" x14ac:dyDescent="0.25">
      <c r="A21" s="69" t="s">
        <v>44</v>
      </c>
      <c r="B21" s="69" t="s">
        <v>41</v>
      </c>
      <c r="C21" s="89">
        <f>Resultat!AU21</f>
        <v>168046</v>
      </c>
      <c r="D21" s="89">
        <f>Resultat!AW21</f>
        <v>36800</v>
      </c>
      <c r="G21" s="72" t="s">
        <v>209</v>
      </c>
      <c r="H21" s="73"/>
      <c r="I21" s="73"/>
      <c r="J21" s="74"/>
    </row>
    <row r="22" spans="1:39" ht="12.75" customHeight="1" x14ac:dyDescent="0.25">
      <c r="A22" s="69" t="s">
        <v>44</v>
      </c>
      <c r="B22" s="69" t="s">
        <v>42</v>
      </c>
      <c r="C22" s="89">
        <f>Resultat!AU22</f>
        <v>8749246</v>
      </c>
      <c r="D22" s="89">
        <f>Resultat!AW22</f>
        <v>7778669</v>
      </c>
      <c r="G22"/>
      <c r="H22" s="75"/>
      <c r="I22" s="75"/>
      <c r="J22" s="75"/>
      <c r="K22" s="75"/>
      <c r="L22" s="75"/>
      <c r="M22" s="75"/>
      <c r="N22" s="75"/>
      <c r="O22" s="75"/>
      <c r="P22" s="75"/>
      <c r="Q22" s="75"/>
    </row>
    <row r="23" spans="1:39" ht="12.75" customHeight="1" x14ac:dyDescent="0.2">
      <c r="A23" s="69" t="s">
        <v>44</v>
      </c>
      <c r="B23" s="69" t="s">
        <v>43</v>
      </c>
      <c r="C23" s="89">
        <f>Resultat!AU23</f>
        <v>1227024</v>
      </c>
      <c r="D23" s="89">
        <f>Resultat!AW23</f>
        <v>1424569</v>
      </c>
      <c r="T23" s="76" t="s">
        <v>210</v>
      </c>
      <c r="U23" s="76"/>
      <c r="V23" s="76"/>
    </row>
    <row r="24" spans="1:39" ht="12.75" customHeight="1" x14ac:dyDescent="0.2">
      <c r="A24" s="69" t="s">
        <v>45</v>
      </c>
      <c r="B24" s="69" t="s">
        <v>33</v>
      </c>
      <c r="C24" s="89">
        <f>Resultat!AU24</f>
        <v>0</v>
      </c>
      <c r="D24" s="89">
        <f>Resultat!AW24</f>
        <v>663024</v>
      </c>
      <c r="H24" s="77" t="s">
        <v>32</v>
      </c>
      <c r="I24" s="77" t="s">
        <v>44</v>
      </c>
      <c r="J24" s="77" t="s">
        <v>45</v>
      </c>
      <c r="K24" s="77" t="s">
        <v>46</v>
      </c>
      <c r="L24" s="77" t="s">
        <v>47</v>
      </c>
      <c r="M24" s="77" t="s">
        <v>48</v>
      </c>
      <c r="N24" s="77" t="s">
        <v>49</v>
      </c>
      <c r="O24" s="77" t="s">
        <v>50</v>
      </c>
      <c r="P24" s="77" t="s">
        <v>51</v>
      </c>
      <c r="Q24" s="77" t="s">
        <v>52</v>
      </c>
      <c r="R24" s="77" t="s">
        <v>53</v>
      </c>
      <c r="S24" s="77" t="s">
        <v>54</v>
      </c>
      <c r="T24" s="78"/>
      <c r="U24" s="78"/>
      <c r="V24" s="78"/>
      <c r="W24" s="78"/>
    </row>
    <row r="25" spans="1:39" ht="12.75" customHeight="1" x14ac:dyDescent="0.2">
      <c r="A25" s="69" t="s">
        <v>45</v>
      </c>
      <c r="B25" s="69" t="s">
        <v>34</v>
      </c>
      <c r="C25" s="89">
        <f>Resultat!AU25</f>
        <v>229917</v>
      </c>
      <c r="D25" s="89">
        <f>Resultat!AW25</f>
        <v>28098</v>
      </c>
      <c r="H25" s="79">
        <f>IF(H24=H26,0,1)</f>
        <v>0</v>
      </c>
      <c r="I25" s="79">
        <f t="shared" ref="I25:W25" si="0">IF(I24=I26,0,1)</f>
        <v>0</v>
      </c>
      <c r="J25" s="79">
        <f t="shared" si="0"/>
        <v>0</v>
      </c>
      <c r="K25" s="79">
        <f t="shared" si="0"/>
        <v>0</v>
      </c>
      <c r="L25" s="79">
        <f t="shared" si="0"/>
        <v>0</v>
      </c>
      <c r="M25" s="79">
        <f t="shared" si="0"/>
        <v>0</v>
      </c>
      <c r="N25" s="79">
        <f t="shared" si="0"/>
        <v>0</v>
      </c>
      <c r="O25" s="79">
        <f t="shared" si="0"/>
        <v>0</v>
      </c>
      <c r="P25" s="79">
        <f t="shared" si="0"/>
        <v>0</v>
      </c>
      <c r="Q25" s="79">
        <f t="shared" si="0"/>
        <v>0</v>
      </c>
      <c r="R25" s="79">
        <f t="shared" si="0"/>
        <v>0</v>
      </c>
      <c r="S25" s="79">
        <f t="shared" si="0"/>
        <v>0</v>
      </c>
      <c r="T25" s="79">
        <f t="shared" si="0"/>
        <v>1</v>
      </c>
      <c r="U25" s="79">
        <f t="shared" si="0"/>
        <v>1</v>
      </c>
      <c r="V25" s="79">
        <f t="shared" si="0"/>
        <v>1</v>
      </c>
      <c r="W25" s="79">
        <f t="shared" si="0"/>
        <v>1</v>
      </c>
    </row>
    <row r="26" spans="1:39" ht="12.75" customHeight="1" x14ac:dyDescent="0.2">
      <c r="A26" s="69" t="s">
        <v>45</v>
      </c>
      <c r="B26" s="69" t="s">
        <v>35</v>
      </c>
      <c r="C26" s="89">
        <f>Resultat!AU26</f>
        <v>583551</v>
      </c>
      <c r="D26" s="89">
        <f>Resultat!AW26</f>
        <v>268814</v>
      </c>
      <c r="G26" s="80"/>
      <c r="H26" s="81" t="str">
        <f>+H6</f>
        <v>Agriculture</v>
      </c>
      <c r="I26" s="81" t="str">
        <f t="shared" ref="I26:W37" si="1">+I6</f>
        <v>Food industry</v>
      </c>
      <c r="J26" s="81" t="str">
        <f t="shared" si="1"/>
        <v>Chemical industry</v>
      </c>
      <c r="K26" s="81" t="str">
        <f t="shared" si="1"/>
        <v>Glass &amp; Concrete</v>
      </c>
      <c r="L26" s="81" t="str">
        <f t="shared" si="1"/>
        <v>Metal industry</v>
      </c>
      <c r="M26" s="81" t="str">
        <f t="shared" si="1"/>
        <v>Other comm</v>
      </c>
      <c r="N26" s="81" t="str">
        <f t="shared" si="1"/>
        <v>Motor vehicles</v>
      </c>
      <c r="O26" s="81" t="str">
        <f t="shared" si="1"/>
        <v>Wholesale and retail</v>
      </c>
      <c r="P26" s="81" t="str">
        <f t="shared" si="1"/>
        <v>Private service</v>
      </c>
      <c r="Q26" s="81" t="str">
        <f t="shared" si="1"/>
        <v>Public service</v>
      </c>
      <c r="R26" s="81" t="str">
        <f t="shared" si="1"/>
        <v>Construction</v>
      </c>
      <c r="S26" s="81" t="str">
        <f t="shared" si="1"/>
        <v>Other utilities</v>
      </c>
      <c r="T26" s="81" t="str">
        <f t="shared" si="1"/>
        <v>Dwellings</v>
      </c>
      <c r="U26" s="81" t="str">
        <f t="shared" si="1"/>
        <v>Postal and transport support</v>
      </c>
      <c r="V26" s="81" t="str">
        <f t="shared" si="1"/>
        <v>Not used</v>
      </c>
      <c r="W26" s="82" t="str">
        <f t="shared" si="1"/>
        <v>Grand Total</v>
      </c>
    </row>
    <row r="27" spans="1:39" ht="12.75" customHeight="1" x14ac:dyDescent="0.2">
      <c r="A27" s="69" t="s">
        <v>45</v>
      </c>
      <c r="B27" s="69" t="s">
        <v>36</v>
      </c>
      <c r="C27" s="89">
        <f>Resultat!AU27</f>
        <v>57397</v>
      </c>
      <c r="D27" s="89">
        <f>Resultat!AW27</f>
        <v>38153</v>
      </c>
      <c r="E27" s="74" t="s">
        <v>33</v>
      </c>
      <c r="F27" s="79">
        <f>IF(E27=G27,0,1)</f>
        <v>0</v>
      </c>
      <c r="G27" s="83" t="str">
        <f t="shared" ref="G27:R37" si="2">+G7</f>
        <v>Coal</v>
      </c>
      <c r="H27" s="84">
        <f t="shared" si="2"/>
        <v>1270055</v>
      </c>
      <c r="I27" s="84">
        <f t="shared" si="2"/>
        <v>1191258</v>
      </c>
      <c r="J27" s="84">
        <f t="shared" si="2"/>
        <v>663024</v>
      </c>
      <c r="K27" s="84">
        <f t="shared" si="2"/>
        <v>8411459</v>
      </c>
      <c r="L27" s="84">
        <f t="shared" si="2"/>
        <v>0</v>
      </c>
      <c r="M27" s="84">
        <f t="shared" si="2"/>
        <v>0</v>
      </c>
      <c r="N27" s="84">
        <f t="shared" si="2"/>
        <v>0</v>
      </c>
      <c r="O27" s="84">
        <f t="shared" si="2"/>
        <v>0</v>
      </c>
      <c r="P27" s="84">
        <f t="shared" si="2"/>
        <v>0</v>
      </c>
      <c r="Q27" s="84">
        <f t="shared" si="2"/>
        <v>0</v>
      </c>
      <c r="R27" s="84">
        <f t="shared" si="2"/>
        <v>0</v>
      </c>
      <c r="S27" s="84">
        <f t="shared" si="1"/>
        <v>0</v>
      </c>
      <c r="T27" s="84">
        <f t="shared" si="1"/>
        <v>0</v>
      </c>
      <c r="U27" s="84">
        <f t="shared" si="1"/>
        <v>0</v>
      </c>
      <c r="V27" s="84">
        <f t="shared" si="1"/>
        <v>101925350</v>
      </c>
      <c r="W27" s="85">
        <f t="shared" si="1"/>
        <v>113461146</v>
      </c>
    </row>
    <row r="28" spans="1:39" ht="12.75" customHeight="1" x14ac:dyDescent="0.2">
      <c r="A28" s="69" t="s">
        <v>45</v>
      </c>
      <c r="B28" s="69" t="s">
        <v>37</v>
      </c>
      <c r="C28" s="89">
        <f>Resultat!AU28</f>
        <v>45556</v>
      </c>
      <c r="D28" s="89">
        <f>Resultat!AW28</f>
        <v>11179</v>
      </c>
      <c r="E28" s="74" t="s">
        <v>34</v>
      </c>
      <c r="F28" s="79">
        <f t="shared" ref="F28:F37" si="3">IF(E28=G28,0,1)</f>
        <v>0</v>
      </c>
      <c r="G28" s="83" t="str">
        <f t="shared" si="2"/>
        <v>Fuel Oil</v>
      </c>
      <c r="H28" s="84">
        <f t="shared" si="2"/>
        <v>433737</v>
      </c>
      <c r="I28" s="84">
        <f t="shared" si="2"/>
        <v>2513940</v>
      </c>
      <c r="J28" s="84">
        <f t="shared" si="2"/>
        <v>28098</v>
      </c>
      <c r="K28" s="84">
        <f t="shared" si="2"/>
        <v>263676</v>
      </c>
      <c r="L28" s="84">
        <f t="shared" si="2"/>
        <v>190710</v>
      </c>
      <c r="M28" s="84">
        <f t="shared" si="2"/>
        <v>90555</v>
      </c>
      <c r="N28" s="84">
        <f t="shared" si="2"/>
        <v>69</v>
      </c>
      <c r="O28" s="84">
        <f t="shared" si="2"/>
        <v>2336</v>
      </c>
      <c r="P28" s="84">
        <f t="shared" si="2"/>
        <v>49775</v>
      </c>
      <c r="Q28" s="84">
        <f t="shared" si="2"/>
        <v>108520</v>
      </c>
      <c r="R28" s="84">
        <f t="shared" si="2"/>
        <v>0</v>
      </c>
      <c r="S28" s="84">
        <f t="shared" si="1"/>
        <v>2</v>
      </c>
      <c r="T28" s="84">
        <f t="shared" si="1"/>
        <v>0</v>
      </c>
      <c r="U28" s="84">
        <f t="shared" si="1"/>
        <v>0</v>
      </c>
      <c r="V28" s="84">
        <f t="shared" si="1"/>
        <v>385096055</v>
      </c>
      <c r="W28" s="85">
        <f t="shared" si="1"/>
        <v>388777473</v>
      </c>
    </row>
    <row r="29" spans="1:39" ht="12.75" customHeight="1" x14ac:dyDescent="0.2">
      <c r="A29" s="69" t="s">
        <v>45</v>
      </c>
      <c r="B29" s="69" t="s">
        <v>38</v>
      </c>
      <c r="C29" s="89">
        <f>Resultat!AU29</f>
        <v>4004717</v>
      </c>
      <c r="D29" s="89">
        <f>Resultat!AW29</f>
        <v>4138259</v>
      </c>
      <c r="E29" s="74" t="s">
        <v>35</v>
      </c>
      <c r="F29" s="79">
        <f t="shared" si="3"/>
        <v>0</v>
      </c>
      <c r="G29" s="83" t="str">
        <f t="shared" si="2"/>
        <v>Diesel</v>
      </c>
      <c r="H29" s="84">
        <f t="shared" si="2"/>
        <v>22273694</v>
      </c>
      <c r="I29" s="84">
        <f t="shared" si="2"/>
        <v>1467881</v>
      </c>
      <c r="J29" s="84">
        <f t="shared" si="2"/>
        <v>268814</v>
      </c>
      <c r="K29" s="84">
        <f t="shared" si="2"/>
        <v>2093083</v>
      </c>
      <c r="L29" s="84">
        <f t="shared" si="2"/>
        <v>2887746</v>
      </c>
      <c r="M29" s="84">
        <f t="shared" si="2"/>
        <v>1181695</v>
      </c>
      <c r="N29" s="84">
        <f t="shared" si="2"/>
        <v>2437465</v>
      </c>
      <c r="O29" s="84">
        <f t="shared" si="2"/>
        <v>6854252</v>
      </c>
      <c r="P29" s="84">
        <f t="shared" si="2"/>
        <v>7615292</v>
      </c>
      <c r="Q29" s="84">
        <f t="shared" si="2"/>
        <v>5700684</v>
      </c>
      <c r="R29" s="84">
        <f t="shared" si="2"/>
        <v>16875790</v>
      </c>
      <c r="S29" s="84">
        <f t="shared" si="1"/>
        <v>571786</v>
      </c>
      <c r="T29" s="84">
        <f t="shared" si="1"/>
        <v>387986</v>
      </c>
      <c r="U29" s="84">
        <f t="shared" si="1"/>
        <v>2583408</v>
      </c>
      <c r="V29" s="84">
        <f t="shared" si="1"/>
        <v>33136412</v>
      </c>
      <c r="W29" s="85">
        <f t="shared" si="1"/>
        <v>106335988</v>
      </c>
    </row>
    <row r="30" spans="1:39" ht="12.75" customHeight="1" x14ac:dyDescent="0.2">
      <c r="A30" s="69" t="s">
        <v>45</v>
      </c>
      <c r="B30" s="69" t="s">
        <v>39</v>
      </c>
      <c r="C30" s="89">
        <f>Resultat!AU30</f>
        <v>45701</v>
      </c>
      <c r="D30" s="89">
        <f>Resultat!AW30</f>
        <v>64278</v>
      </c>
      <c r="E30" s="74" t="s">
        <v>36</v>
      </c>
      <c r="F30" s="79">
        <f t="shared" si="3"/>
        <v>0</v>
      </c>
      <c r="G30" s="83" t="str">
        <f t="shared" si="2"/>
        <v>Gasoline</v>
      </c>
      <c r="H30" s="84">
        <f t="shared" si="2"/>
        <v>526258</v>
      </c>
      <c r="I30" s="84">
        <f t="shared" si="2"/>
        <v>40988</v>
      </c>
      <c r="J30" s="84">
        <f t="shared" si="2"/>
        <v>38153</v>
      </c>
      <c r="K30" s="84">
        <f t="shared" si="2"/>
        <v>17740</v>
      </c>
      <c r="L30" s="84">
        <f t="shared" si="2"/>
        <v>274253</v>
      </c>
      <c r="M30" s="84">
        <f t="shared" si="2"/>
        <v>203674</v>
      </c>
      <c r="N30" s="84">
        <f t="shared" si="2"/>
        <v>733532</v>
      </c>
      <c r="O30" s="84">
        <f t="shared" si="2"/>
        <v>823841</v>
      </c>
      <c r="P30" s="84">
        <f t="shared" si="2"/>
        <v>1224430</v>
      </c>
      <c r="Q30" s="84">
        <f t="shared" si="2"/>
        <v>618781</v>
      </c>
      <c r="R30" s="84">
        <f t="shared" si="2"/>
        <v>1103276</v>
      </c>
      <c r="S30" s="84">
        <f t="shared" si="1"/>
        <v>56828</v>
      </c>
      <c r="T30" s="84">
        <f t="shared" si="1"/>
        <v>29434</v>
      </c>
      <c r="U30" s="84">
        <f t="shared" si="1"/>
        <v>101573</v>
      </c>
      <c r="V30" s="84">
        <f t="shared" si="1"/>
        <v>481133</v>
      </c>
      <c r="W30" s="85">
        <f t="shared" si="1"/>
        <v>6273894</v>
      </c>
    </row>
    <row r="31" spans="1:39" ht="12.75" customHeight="1" x14ac:dyDescent="0.2">
      <c r="A31" s="69" t="s">
        <v>45</v>
      </c>
      <c r="B31" s="69" t="s">
        <v>40</v>
      </c>
      <c r="C31" s="89">
        <f>Resultat!AU31</f>
        <v>64751</v>
      </c>
      <c r="D31" s="89">
        <f>Resultat!AW31</f>
        <v>114213</v>
      </c>
      <c r="E31" s="74" t="s">
        <v>37</v>
      </c>
      <c r="F31" s="79">
        <f t="shared" si="3"/>
        <v>0</v>
      </c>
      <c r="G31" s="83" t="str">
        <f t="shared" si="2"/>
        <v>LPG</v>
      </c>
      <c r="H31" s="84">
        <f t="shared" si="2"/>
        <v>209520</v>
      </c>
      <c r="I31" s="84">
        <f t="shared" si="2"/>
        <v>260768</v>
      </c>
      <c r="J31" s="84">
        <f t="shared" si="2"/>
        <v>11179</v>
      </c>
      <c r="K31" s="84">
        <f t="shared" si="2"/>
        <v>237854</v>
      </c>
      <c r="L31" s="84">
        <f t="shared" si="2"/>
        <v>482446</v>
      </c>
      <c r="M31" s="84">
        <f t="shared" si="2"/>
        <v>92733</v>
      </c>
      <c r="N31" s="84">
        <f t="shared" si="2"/>
        <v>2886</v>
      </c>
      <c r="O31" s="84">
        <f t="shared" si="2"/>
        <v>54228</v>
      </c>
      <c r="P31" s="84">
        <f t="shared" si="2"/>
        <v>87147</v>
      </c>
      <c r="Q31" s="84">
        <f t="shared" si="2"/>
        <v>137608</v>
      </c>
      <c r="R31" s="84">
        <f t="shared" si="2"/>
        <v>103731</v>
      </c>
      <c r="S31" s="84">
        <f t="shared" si="1"/>
        <v>990</v>
      </c>
      <c r="T31" s="84">
        <f t="shared" si="1"/>
        <v>248</v>
      </c>
      <c r="U31" s="84">
        <f t="shared" si="1"/>
        <v>671</v>
      </c>
      <c r="V31" s="84">
        <f t="shared" si="1"/>
        <v>6909722</v>
      </c>
      <c r="W31" s="85">
        <f t="shared" si="1"/>
        <v>8591731</v>
      </c>
    </row>
    <row r="32" spans="1:39" ht="12.75" customHeight="1" x14ac:dyDescent="0.2">
      <c r="A32" s="69" t="s">
        <v>45</v>
      </c>
      <c r="B32" s="69" t="s">
        <v>41</v>
      </c>
      <c r="C32" s="89">
        <f>Resultat!AU32</f>
        <v>0</v>
      </c>
      <c r="D32" s="89">
        <f>Resultat!AW32</f>
        <v>2672</v>
      </c>
      <c r="E32" s="74" t="s">
        <v>38</v>
      </c>
      <c r="F32" s="79">
        <f t="shared" si="3"/>
        <v>0</v>
      </c>
      <c r="G32" s="83" t="str">
        <f t="shared" si="2"/>
        <v>Natural gas</v>
      </c>
      <c r="H32" s="84">
        <f t="shared" si="2"/>
        <v>2190250</v>
      </c>
      <c r="I32" s="84">
        <f t="shared" si="2"/>
        <v>10797276</v>
      </c>
      <c r="J32" s="84">
        <f t="shared" si="2"/>
        <v>4138259</v>
      </c>
      <c r="K32" s="84">
        <f t="shared" si="2"/>
        <v>4708717</v>
      </c>
      <c r="L32" s="84">
        <f t="shared" si="2"/>
        <v>4304805</v>
      </c>
      <c r="M32" s="84">
        <f t="shared" si="2"/>
        <v>2378521</v>
      </c>
      <c r="N32" s="84">
        <f t="shared" si="2"/>
        <v>211344</v>
      </c>
      <c r="O32" s="84">
        <f t="shared" si="2"/>
        <v>1990824</v>
      </c>
      <c r="P32" s="84">
        <f t="shared" si="2"/>
        <v>2695983</v>
      </c>
      <c r="Q32" s="84">
        <f t="shared" si="2"/>
        <v>3052726</v>
      </c>
      <c r="R32" s="84">
        <f t="shared" si="2"/>
        <v>593249</v>
      </c>
      <c r="S32" s="84">
        <f t="shared" si="1"/>
        <v>392718</v>
      </c>
      <c r="T32" s="84">
        <f t="shared" si="1"/>
        <v>98767</v>
      </c>
      <c r="U32" s="84">
        <f t="shared" si="1"/>
        <v>150658</v>
      </c>
      <c r="V32" s="84">
        <f t="shared" si="1"/>
        <v>322830356</v>
      </c>
      <c r="W32" s="85">
        <f t="shared" si="1"/>
        <v>360534453</v>
      </c>
    </row>
    <row r="33" spans="1:39" ht="12.75" customHeight="1" x14ac:dyDescent="0.2">
      <c r="A33" s="69" t="s">
        <v>45</v>
      </c>
      <c r="B33" s="69" t="s">
        <v>42</v>
      </c>
      <c r="C33" s="89">
        <f>Resultat!AU33</f>
        <v>4923404</v>
      </c>
      <c r="D33" s="89">
        <f>Resultat!AW33</f>
        <v>4529745</v>
      </c>
      <c r="E33" s="74" t="s">
        <v>39</v>
      </c>
      <c r="F33" s="79">
        <f t="shared" si="3"/>
        <v>0</v>
      </c>
      <c r="G33" s="83" t="str">
        <f t="shared" si="2"/>
        <v>Biogas</v>
      </c>
      <c r="H33" s="84">
        <f t="shared" si="2"/>
        <v>118813</v>
      </c>
      <c r="I33" s="84">
        <f t="shared" si="2"/>
        <v>119150</v>
      </c>
      <c r="J33" s="84">
        <f t="shared" si="2"/>
        <v>64278</v>
      </c>
      <c r="K33" s="84">
        <f t="shared" si="2"/>
        <v>0</v>
      </c>
      <c r="L33" s="84">
        <f t="shared" si="2"/>
        <v>10235</v>
      </c>
      <c r="M33" s="84">
        <f t="shared" si="2"/>
        <v>0</v>
      </c>
      <c r="N33" s="84">
        <f t="shared" si="2"/>
        <v>0</v>
      </c>
      <c r="O33" s="84">
        <f t="shared" si="2"/>
        <v>0</v>
      </c>
      <c r="P33" s="84">
        <f t="shared" si="2"/>
        <v>0</v>
      </c>
      <c r="Q33" s="84">
        <f t="shared" si="2"/>
        <v>0</v>
      </c>
      <c r="R33" s="84">
        <f t="shared" si="2"/>
        <v>0</v>
      </c>
      <c r="S33" s="84">
        <f t="shared" si="1"/>
        <v>344492</v>
      </c>
      <c r="T33" s="84">
        <f t="shared" si="1"/>
        <v>0</v>
      </c>
      <c r="U33" s="84">
        <f t="shared" si="1"/>
        <v>0</v>
      </c>
      <c r="V33" s="84">
        <f t="shared" si="1"/>
        <v>3725579</v>
      </c>
      <c r="W33" s="85">
        <f t="shared" si="1"/>
        <v>4382547</v>
      </c>
    </row>
    <row r="34" spans="1:39" ht="12.75" customHeight="1" x14ac:dyDescent="0.2">
      <c r="A34" s="69" t="s">
        <v>45</v>
      </c>
      <c r="B34" s="69" t="s">
        <v>43</v>
      </c>
      <c r="C34" s="89">
        <f>Resultat!AU34</f>
        <v>947760</v>
      </c>
      <c r="D34" s="89">
        <f>Resultat!AW34</f>
        <v>568952</v>
      </c>
      <c r="E34" s="74" t="s">
        <v>40</v>
      </c>
      <c r="F34" s="79">
        <f t="shared" si="3"/>
        <v>0</v>
      </c>
      <c r="G34" s="83" t="str">
        <f t="shared" si="2"/>
        <v>Biomass</v>
      </c>
      <c r="H34" s="84">
        <f t="shared" si="2"/>
        <v>3199698</v>
      </c>
      <c r="I34" s="84">
        <f t="shared" si="2"/>
        <v>81958</v>
      </c>
      <c r="J34" s="84">
        <f t="shared" si="2"/>
        <v>114213</v>
      </c>
      <c r="K34" s="84">
        <f t="shared" si="2"/>
        <v>119853</v>
      </c>
      <c r="L34" s="84">
        <f t="shared" si="2"/>
        <v>626819</v>
      </c>
      <c r="M34" s="84">
        <f t="shared" si="2"/>
        <v>3607149</v>
      </c>
      <c r="N34" s="84">
        <f t="shared" si="2"/>
        <v>202222</v>
      </c>
      <c r="O34" s="84">
        <f t="shared" si="2"/>
        <v>511925</v>
      </c>
      <c r="P34" s="84">
        <f t="shared" si="2"/>
        <v>587808</v>
      </c>
      <c r="Q34" s="84">
        <f t="shared" si="2"/>
        <v>1145746</v>
      </c>
      <c r="R34" s="84">
        <f t="shared" si="2"/>
        <v>952840</v>
      </c>
      <c r="S34" s="84">
        <f t="shared" si="1"/>
        <v>43352</v>
      </c>
      <c r="T34" s="84">
        <f t="shared" si="1"/>
        <v>29822</v>
      </c>
      <c r="U34" s="84">
        <f t="shared" si="1"/>
        <v>186314</v>
      </c>
      <c r="V34" s="84">
        <f t="shared" si="1"/>
        <v>60296045</v>
      </c>
      <c r="W34" s="85">
        <f t="shared" si="1"/>
        <v>71705764</v>
      </c>
    </row>
    <row r="35" spans="1:39" ht="12.75" customHeight="1" x14ac:dyDescent="0.2">
      <c r="A35" s="69" t="s">
        <v>46</v>
      </c>
      <c r="B35" s="69" t="s">
        <v>33</v>
      </c>
      <c r="C35" s="89">
        <f>Resultat!AU35</f>
        <v>7597597</v>
      </c>
      <c r="D35" s="89">
        <f>Resultat!AW35</f>
        <v>8411459</v>
      </c>
      <c r="E35" s="74" t="s">
        <v>41</v>
      </c>
      <c r="F35" s="79">
        <f t="shared" si="3"/>
        <v>0</v>
      </c>
      <c r="G35" s="83" t="str">
        <f t="shared" si="2"/>
        <v>Waste</v>
      </c>
      <c r="H35" s="84">
        <f t="shared" si="2"/>
        <v>0</v>
      </c>
      <c r="I35" s="84">
        <f t="shared" si="2"/>
        <v>36800</v>
      </c>
      <c r="J35" s="84">
        <f t="shared" si="2"/>
        <v>2672</v>
      </c>
      <c r="K35" s="84">
        <f t="shared" si="2"/>
        <v>1554396</v>
      </c>
      <c r="L35" s="84">
        <f t="shared" si="2"/>
        <v>10240</v>
      </c>
      <c r="M35" s="84">
        <f t="shared" si="2"/>
        <v>11707</v>
      </c>
      <c r="N35" s="84">
        <f t="shared" si="2"/>
        <v>0</v>
      </c>
      <c r="O35" s="84">
        <f t="shared" si="2"/>
        <v>0</v>
      </c>
      <c r="P35" s="84">
        <f t="shared" si="2"/>
        <v>0</v>
      </c>
      <c r="Q35" s="84">
        <f t="shared" si="2"/>
        <v>0</v>
      </c>
      <c r="R35" s="84">
        <f t="shared" si="2"/>
        <v>0</v>
      </c>
      <c r="S35" s="84">
        <f t="shared" si="1"/>
        <v>0</v>
      </c>
      <c r="T35" s="84">
        <f t="shared" si="1"/>
        <v>0</v>
      </c>
      <c r="U35" s="84">
        <f t="shared" si="1"/>
        <v>0</v>
      </c>
      <c r="V35" s="84">
        <f t="shared" si="1"/>
        <v>35692797</v>
      </c>
      <c r="W35" s="85">
        <f t="shared" si="1"/>
        <v>37308612</v>
      </c>
    </row>
    <row r="36" spans="1:39" ht="12.75" customHeight="1" x14ac:dyDescent="0.2">
      <c r="A36" s="69" t="s">
        <v>46</v>
      </c>
      <c r="B36" s="69" t="s">
        <v>34</v>
      </c>
      <c r="C36" s="89">
        <f>Resultat!AU36</f>
        <v>389022</v>
      </c>
      <c r="D36" s="89">
        <f>Resultat!AW36</f>
        <v>263676</v>
      </c>
      <c r="E36" s="74" t="s">
        <v>42</v>
      </c>
      <c r="F36" s="79">
        <f t="shared" si="3"/>
        <v>0</v>
      </c>
      <c r="G36" s="83" t="str">
        <f t="shared" si="2"/>
        <v>Electricity</v>
      </c>
      <c r="H36" s="84">
        <f t="shared" si="2"/>
        <v>7481528</v>
      </c>
      <c r="I36" s="84">
        <f t="shared" si="2"/>
        <v>7778669</v>
      </c>
      <c r="J36" s="84">
        <f t="shared" si="2"/>
        <v>4529745</v>
      </c>
      <c r="K36" s="84">
        <f t="shared" si="2"/>
        <v>2493811</v>
      </c>
      <c r="L36" s="84">
        <f t="shared" si="2"/>
        <v>7149994</v>
      </c>
      <c r="M36" s="84">
        <f t="shared" si="2"/>
        <v>4316139</v>
      </c>
      <c r="N36" s="84">
        <f t="shared" si="2"/>
        <v>1158072</v>
      </c>
      <c r="O36" s="84">
        <f t="shared" si="2"/>
        <v>11205167</v>
      </c>
      <c r="P36" s="84">
        <f t="shared" si="2"/>
        <v>11724615</v>
      </c>
      <c r="Q36" s="84">
        <f t="shared" si="2"/>
        <v>9766819</v>
      </c>
      <c r="R36" s="84">
        <f t="shared" si="2"/>
        <v>1346400</v>
      </c>
      <c r="S36" s="84">
        <f t="shared" si="1"/>
        <v>2052492</v>
      </c>
      <c r="T36" s="84">
        <f t="shared" si="1"/>
        <v>206051</v>
      </c>
      <c r="U36" s="84">
        <f t="shared" si="1"/>
        <v>2858893</v>
      </c>
      <c r="V36" s="84">
        <f t="shared" si="1"/>
        <v>44156888</v>
      </c>
      <c r="W36" s="85">
        <f t="shared" si="1"/>
        <v>118225283</v>
      </c>
    </row>
    <row r="37" spans="1:39" ht="12.75" customHeight="1" x14ac:dyDescent="0.2">
      <c r="A37" s="69" t="s">
        <v>46</v>
      </c>
      <c r="B37" s="69" t="s">
        <v>35</v>
      </c>
      <c r="C37" s="89">
        <f>Resultat!AU37</f>
        <v>1120668</v>
      </c>
      <c r="D37" s="89">
        <f>Resultat!AW37</f>
        <v>2093083</v>
      </c>
      <c r="E37" s="74" t="s">
        <v>43</v>
      </c>
      <c r="F37" s="79">
        <f t="shared" si="3"/>
        <v>0</v>
      </c>
      <c r="G37" s="86" t="str">
        <f t="shared" si="2"/>
        <v>District Heating</v>
      </c>
      <c r="H37" s="87">
        <f t="shared" si="2"/>
        <v>1589342</v>
      </c>
      <c r="I37" s="87">
        <f t="shared" si="2"/>
        <v>1424569</v>
      </c>
      <c r="J37" s="87">
        <f t="shared" si="2"/>
        <v>568952</v>
      </c>
      <c r="K37" s="87">
        <f t="shared" si="2"/>
        <v>89259</v>
      </c>
      <c r="L37" s="87">
        <f t="shared" si="2"/>
        <v>1259305</v>
      </c>
      <c r="M37" s="87">
        <f t="shared" si="2"/>
        <v>694581</v>
      </c>
      <c r="N37" s="87">
        <f t="shared" si="2"/>
        <v>783481</v>
      </c>
      <c r="O37" s="87">
        <f t="shared" si="2"/>
        <v>7132895</v>
      </c>
      <c r="P37" s="87">
        <f t="shared" si="2"/>
        <v>10220272</v>
      </c>
      <c r="Q37" s="87">
        <f t="shared" si="2"/>
        <v>11365909</v>
      </c>
      <c r="R37" s="87">
        <f t="shared" si="2"/>
        <v>0</v>
      </c>
      <c r="S37" s="87">
        <f t="shared" si="1"/>
        <v>1500959</v>
      </c>
      <c r="T37" s="87">
        <f t="shared" si="1"/>
        <v>377487</v>
      </c>
      <c r="U37" s="87">
        <f t="shared" si="1"/>
        <v>575813</v>
      </c>
      <c r="V37" s="87">
        <f t="shared" si="1"/>
        <v>1396728</v>
      </c>
      <c r="W37" s="88">
        <f t="shared" si="1"/>
        <v>38979552</v>
      </c>
    </row>
    <row r="38" spans="1:39" ht="12.75" customHeight="1" x14ac:dyDescent="0.2">
      <c r="A38" s="69" t="s">
        <v>46</v>
      </c>
      <c r="B38" s="69" t="s">
        <v>36</v>
      </c>
      <c r="C38" s="89">
        <f>Resultat!AU38</f>
        <v>33070</v>
      </c>
      <c r="D38" s="89">
        <f>Resultat!AW38</f>
        <v>17740</v>
      </c>
    </row>
    <row r="39" spans="1:39" ht="12.75" customHeight="1" x14ac:dyDescent="0.2">
      <c r="A39" s="69" t="s">
        <v>46</v>
      </c>
      <c r="B39" s="69" t="s">
        <v>37</v>
      </c>
      <c r="C39" s="89">
        <f>Resultat!AU39</f>
        <v>178555</v>
      </c>
      <c r="D39" s="89">
        <f>Resultat!AW39</f>
        <v>237854</v>
      </c>
    </row>
    <row r="40" spans="1:39" ht="12.75" customHeight="1" x14ac:dyDescent="0.2">
      <c r="A40" s="69" t="s">
        <v>46</v>
      </c>
      <c r="B40" s="69" t="s">
        <v>38</v>
      </c>
      <c r="C40" s="89">
        <f>Resultat!AU40</f>
        <v>3850508</v>
      </c>
      <c r="D40" s="89">
        <f>Resultat!AW40</f>
        <v>4708717</v>
      </c>
    </row>
    <row r="41" spans="1:39" ht="12.75" customHeight="1" x14ac:dyDescent="0.2">
      <c r="A41" s="69" t="s">
        <v>46</v>
      </c>
      <c r="B41" s="69" t="s">
        <v>39</v>
      </c>
      <c r="C41" s="89">
        <f>Resultat!AU41</f>
        <v>0</v>
      </c>
      <c r="D41" s="89">
        <f>Resultat!AW41</f>
        <v>0</v>
      </c>
    </row>
    <row r="42" spans="1:39" ht="12.75" customHeight="1" x14ac:dyDescent="0.2">
      <c r="A42" s="69" t="s">
        <v>46</v>
      </c>
      <c r="B42" s="69" t="s">
        <v>40</v>
      </c>
      <c r="C42" s="89">
        <f>Resultat!AU42</f>
        <v>3619</v>
      </c>
      <c r="D42" s="89">
        <f>Resultat!AW42</f>
        <v>119853</v>
      </c>
    </row>
    <row r="43" spans="1:39" ht="12.75" customHeight="1" x14ac:dyDescent="0.25">
      <c r="A43" s="69" t="s">
        <v>46</v>
      </c>
      <c r="B43" s="69" t="s">
        <v>41</v>
      </c>
      <c r="C43" s="89">
        <f>Resultat!AU43</f>
        <v>1278760</v>
      </c>
      <c r="D43" s="89">
        <f>Resultat!AW43</f>
        <v>1554396</v>
      </c>
      <c r="G43" s="90" t="s">
        <v>214</v>
      </c>
      <c r="H43" s="90" t="s">
        <v>211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ht="12.75" customHeight="1" x14ac:dyDescent="0.25">
      <c r="A44" s="69" t="s">
        <v>46</v>
      </c>
      <c r="B44" s="69" t="s">
        <v>42</v>
      </c>
      <c r="C44" s="89">
        <f>Resultat!AU44</f>
        <v>2418094</v>
      </c>
      <c r="D44" s="89">
        <f>Resultat!AW44</f>
        <v>2493811</v>
      </c>
      <c r="G44" s="90" t="s">
        <v>212</v>
      </c>
      <c r="H44" t="s">
        <v>32</v>
      </c>
      <c r="I44" t="s">
        <v>44</v>
      </c>
      <c r="J44" t="s">
        <v>45</v>
      </c>
      <c r="K44" t="s">
        <v>46</v>
      </c>
      <c r="L44" t="s">
        <v>47</v>
      </c>
      <c r="M44" t="s">
        <v>48</v>
      </c>
      <c r="N44" t="s">
        <v>49</v>
      </c>
      <c r="O44" t="s">
        <v>50</v>
      </c>
      <c r="P44" t="s">
        <v>51</v>
      </c>
      <c r="Q44" t="s">
        <v>52</v>
      </c>
      <c r="R44" t="s">
        <v>53</v>
      </c>
      <c r="S44" t="s">
        <v>54</v>
      </c>
      <c r="T44" t="s">
        <v>55</v>
      </c>
      <c r="U44" t="s">
        <v>56</v>
      </c>
      <c r="V44" t="s">
        <v>57</v>
      </c>
      <c r="W44" t="s">
        <v>213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ht="12.75" customHeight="1" x14ac:dyDescent="0.25">
      <c r="A45" s="69" t="s">
        <v>46</v>
      </c>
      <c r="B45" s="69" t="s">
        <v>43</v>
      </c>
      <c r="C45" s="89">
        <f>Resultat!AU45</f>
        <v>92541</v>
      </c>
      <c r="D45" s="89">
        <f>Resultat!AW45</f>
        <v>89259</v>
      </c>
      <c r="G45" s="70" t="s">
        <v>33</v>
      </c>
      <c r="H45" s="71">
        <v>1270055</v>
      </c>
      <c r="I45" s="71">
        <v>1191258</v>
      </c>
      <c r="J45" s="71">
        <v>663024</v>
      </c>
      <c r="K45" s="71">
        <v>8411459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1">
        <v>0</v>
      </c>
      <c r="T45" s="71">
        <v>0</v>
      </c>
      <c r="U45" s="71">
        <v>0</v>
      </c>
      <c r="V45" s="71">
        <v>101925350</v>
      </c>
      <c r="W45" s="71">
        <v>113461146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ht="12.75" customHeight="1" x14ac:dyDescent="0.25">
      <c r="A46" s="69" t="s">
        <v>47</v>
      </c>
      <c r="B46" s="69" t="s">
        <v>33</v>
      </c>
      <c r="C46" s="89">
        <f>Resultat!AU46</f>
        <v>2886</v>
      </c>
      <c r="D46" s="89">
        <f>Resultat!AW46</f>
        <v>0</v>
      </c>
      <c r="G46" s="70" t="s">
        <v>34</v>
      </c>
      <c r="H46" s="71">
        <v>433737</v>
      </c>
      <c r="I46" s="71">
        <v>2513940</v>
      </c>
      <c r="J46" s="71">
        <v>28098</v>
      </c>
      <c r="K46" s="71">
        <v>263676</v>
      </c>
      <c r="L46" s="71">
        <v>190710</v>
      </c>
      <c r="M46" s="71">
        <v>90555</v>
      </c>
      <c r="N46" s="71">
        <v>69</v>
      </c>
      <c r="O46" s="71">
        <v>2336</v>
      </c>
      <c r="P46" s="71">
        <v>49775</v>
      </c>
      <c r="Q46" s="71">
        <v>108520</v>
      </c>
      <c r="R46" s="71">
        <v>0</v>
      </c>
      <c r="S46" s="71">
        <v>2</v>
      </c>
      <c r="T46" s="71">
        <v>0</v>
      </c>
      <c r="U46" s="71">
        <v>0</v>
      </c>
      <c r="V46" s="71">
        <v>385096055</v>
      </c>
      <c r="W46" s="71">
        <v>388777473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ht="12.75" customHeight="1" x14ac:dyDescent="0.25">
      <c r="A47" s="69" t="s">
        <v>47</v>
      </c>
      <c r="B47" s="69" t="s">
        <v>34</v>
      </c>
      <c r="C47" s="89">
        <f>Resultat!AU47</f>
        <v>246542</v>
      </c>
      <c r="D47" s="89">
        <f>Resultat!AW47</f>
        <v>190710</v>
      </c>
      <c r="G47" s="70" t="s">
        <v>35</v>
      </c>
      <c r="H47" s="71">
        <v>22273694</v>
      </c>
      <c r="I47" s="71">
        <v>1467881</v>
      </c>
      <c r="J47" s="71">
        <v>268814</v>
      </c>
      <c r="K47" s="71">
        <v>2093083</v>
      </c>
      <c r="L47" s="71">
        <v>2887746</v>
      </c>
      <c r="M47" s="71">
        <v>1181695</v>
      </c>
      <c r="N47" s="71">
        <v>2437465</v>
      </c>
      <c r="O47" s="71">
        <v>6854252</v>
      </c>
      <c r="P47" s="71">
        <v>7615292</v>
      </c>
      <c r="Q47" s="71">
        <v>5700684</v>
      </c>
      <c r="R47" s="71">
        <v>16875790</v>
      </c>
      <c r="S47" s="71">
        <v>571786</v>
      </c>
      <c r="T47" s="71">
        <v>387986</v>
      </c>
      <c r="U47" s="71">
        <v>2583408</v>
      </c>
      <c r="V47" s="71">
        <v>33136412</v>
      </c>
      <c r="W47" s="71">
        <v>106335988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ht="12.75" customHeight="1" x14ac:dyDescent="0.25">
      <c r="A48" s="69" t="s">
        <v>47</v>
      </c>
      <c r="B48" s="69" t="s">
        <v>35</v>
      </c>
      <c r="C48" s="89">
        <f>Resultat!AU48</f>
        <v>3895645</v>
      </c>
      <c r="D48" s="89">
        <f>Resultat!AW48</f>
        <v>2887746</v>
      </c>
      <c r="G48" s="70" t="s">
        <v>36</v>
      </c>
      <c r="H48" s="71">
        <v>526258</v>
      </c>
      <c r="I48" s="71">
        <v>40988</v>
      </c>
      <c r="J48" s="71">
        <v>38153</v>
      </c>
      <c r="K48" s="71">
        <v>17740</v>
      </c>
      <c r="L48" s="71">
        <v>274253</v>
      </c>
      <c r="M48" s="71">
        <v>203674</v>
      </c>
      <c r="N48" s="71">
        <v>733532</v>
      </c>
      <c r="O48" s="71">
        <v>823841</v>
      </c>
      <c r="P48" s="71">
        <v>1224430</v>
      </c>
      <c r="Q48" s="71">
        <v>618781</v>
      </c>
      <c r="R48" s="71">
        <v>1103276</v>
      </c>
      <c r="S48" s="71">
        <v>56828</v>
      </c>
      <c r="T48" s="71">
        <v>29434</v>
      </c>
      <c r="U48" s="71">
        <v>101573</v>
      </c>
      <c r="V48" s="71">
        <v>481133</v>
      </c>
      <c r="W48" s="71">
        <v>6273894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ht="12.75" customHeight="1" x14ac:dyDescent="0.25">
      <c r="A49" s="69" t="s">
        <v>47</v>
      </c>
      <c r="B49" s="69" t="s">
        <v>36</v>
      </c>
      <c r="C49" s="89">
        <f>Resultat!AU49</f>
        <v>362089</v>
      </c>
      <c r="D49" s="89">
        <f>Resultat!AW49</f>
        <v>274253</v>
      </c>
      <c r="G49" s="70" t="s">
        <v>37</v>
      </c>
      <c r="H49" s="71">
        <v>209520</v>
      </c>
      <c r="I49" s="71">
        <v>260768</v>
      </c>
      <c r="J49" s="71">
        <v>11179</v>
      </c>
      <c r="K49" s="71">
        <v>237854</v>
      </c>
      <c r="L49" s="71">
        <v>482446</v>
      </c>
      <c r="M49" s="71">
        <v>92733</v>
      </c>
      <c r="N49" s="71">
        <v>2886</v>
      </c>
      <c r="O49" s="71">
        <v>54228</v>
      </c>
      <c r="P49" s="71">
        <v>87147</v>
      </c>
      <c r="Q49" s="71">
        <v>137608</v>
      </c>
      <c r="R49" s="71">
        <v>103731</v>
      </c>
      <c r="S49" s="71">
        <v>990</v>
      </c>
      <c r="T49" s="71">
        <v>248</v>
      </c>
      <c r="U49" s="71">
        <v>671</v>
      </c>
      <c r="V49" s="71">
        <v>6909722</v>
      </c>
      <c r="W49" s="71">
        <v>8591731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12.75" customHeight="1" x14ac:dyDescent="0.25">
      <c r="A50" s="69" t="s">
        <v>47</v>
      </c>
      <c r="B50" s="69" t="s">
        <v>37</v>
      </c>
      <c r="C50" s="89">
        <f>Resultat!AU50</f>
        <v>446280</v>
      </c>
      <c r="D50" s="89">
        <f>Resultat!AW50</f>
        <v>482446</v>
      </c>
      <c r="G50" s="70" t="s">
        <v>38</v>
      </c>
      <c r="H50" s="71">
        <v>2190250</v>
      </c>
      <c r="I50" s="71">
        <v>10797276</v>
      </c>
      <c r="J50" s="71">
        <v>4138259</v>
      </c>
      <c r="K50" s="71">
        <v>4708717</v>
      </c>
      <c r="L50" s="71">
        <v>4304805</v>
      </c>
      <c r="M50" s="71">
        <v>2378521</v>
      </c>
      <c r="N50" s="71">
        <v>211344</v>
      </c>
      <c r="O50" s="71">
        <v>1990824</v>
      </c>
      <c r="P50" s="71">
        <v>2695983</v>
      </c>
      <c r="Q50" s="71">
        <v>3052726</v>
      </c>
      <c r="R50" s="71">
        <v>593249</v>
      </c>
      <c r="S50" s="71">
        <v>392718</v>
      </c>
      <c r="T50" s="71">
        <v>98767</v>
      </c>
      <c r="U50" s="71">
        <v>150658</v>
      </c>
      <c r="V50" s="71">
        <v>322830356</v>
      </c>
      <c r="W50" s="71">
        <v>360534453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ht="12.75" customHeight="1" x14ac:dyDescent="0.25">
      <c r="A51" s="69" t="s">
        <v>47</v>
      </c>
      <c r="B51" s="69" t="s">
        <v>38</v>
      </c>
      <c r="C51" s="89">
        <f>Resultat!AU51</f>
        <v>5149831</v>
      </c>
      <c r="D51" s="89">
        <f>Resultat!AW51</f>
        <v>4304805</v>
      </c>
      <c r="G51" s="70" t="s">
        <v>39</v>
      </c>
      <c r="H51" s="71">
        <v>118813</v>
      </c>
      <c r="I51" s="71">
        <v>119150</v>
      </c>
      <c r="J51" s="71">
        <v>64278</v>
      </c>
      <c r="K51" s="71">
        <v>0</v>
      </c>
      <c r="L51" s="71">
        <v>10235</v>
      </c>
      <c r="M51" s="71">
        <v>0</v>
      </c>
      <c r="N51" s="71">
        <v>0</v>
      </c>
      <c r="O51" s="71">
        <v>0</v>
      </c>
      <c r="P51" s="71">
        <v>0</v>
      </c>
      <c r="Q51" s="71">
        <v>0</v>
      </c>
      <c r="R51" s="71">
        <v>0</v>
      </c>
      <c r="S51" s="71">
        <v>344492</v>
      </c>
      <c r="T51" s="71">
        <v>0</v>
      </c>
      <c r="U51" s="71">
        <v>0</v>
      </c>
      <c r="V51" s="71">
        <v>3725579</v>
      </c>
      <c r="W51" s="71">
        <v>4382547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ht="12.75" customHeight="1" x14ac:dyDescent="0.25">
      <c r="A52" s="69" t="s">
        <v>47</v>
      </c>
      <c r="B52" s="69" t="s">
        <v>39</v>
      </c>
      <c r="C52" s="89">
        <f>Resultat!AU52</f>
        <v>12851</v>
      </c>
      <c r="D52" s="89">
        <f>Resultat!AW52</f>
        <v>10235</v>
      </c>
      <c r="G52" s="70" t="s">
        <v>40</v>
      </c>
      <c r="H52" s="71">
        <v>3199698</v>
      </c>
      <c r="I52" s="71">
        <v>81958</v>
      </c>
      <c r="J52" s="71">
        <v>114213</v>
      </c>
      <c r="K52" s="71">
        <v>119853</v>
      </c>
      <c r="L52" s="71">
        <v>626819</v>
      </c>
      <c r="M52" s="71">
        <v>3607149</v>
      </c>
      <c r="N52" s="71">
        <v>202222</v>
      </c>
      <c r="O52" s="71">
        <v>511925</v>
      </c>
      <c r="P52" s="71">
        <v>587808</v>
      </c>
      <c r="Q52" s="71">
        <v>1145746</v>
      </c>
      <c r="R52" s="71">
        <v>952840</v>
      </c>
      <c r="S52" s="71">
        <v>43352</v>
      </c>
      <c r="T52" s="71">
        <v>29822</v>
      </c>
      <c r="U52" s="71">
        <v>186314</v>
      </c>
      <c r="V52" s="71">
        <v>60296045</v>
      </c>
      <c r="W52" s="71">
        <v>71705764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ht="12.75" customHeight="1" x14ac:dyDescent="0.25">
      <c r="A53" s="69" t="s">
        <v>47</v>
      </c>
      <c r="B53" s="69" t="s">
        <v>40</v>
      </c>
      <c r="C53" s="89">
        <f>Resultat!AU53</f>
        <v>757806</v>
      </c>
      <c r="D53" s="89">
        <f>Resultat!AW53</f>
        <v>626819</v>
      </c>
      <c r="G53" s="70" t="s">
        <v>41</v>
      </c>
      <c r="H53" s="71">
        <v>0</v>
      </c>
      <c r="I53" s="71">
        <v>36800</v>
      </c>
      <c r="J53" s="71">
        <v>2672</v>
      </c>
      <c r="K53" s="71">
        <v>1554396</v>
      </c>
      <c r="L53" s="71">
        <v>10240</v>
      </c>
      <c r="M53" s="71">
        <v>11707</v>
      </c>
      <c r="N53" s="71">
        <v>0</v>
      </c>
      <c r="O53" s="71">
        <v>0</v>
      </c>
      <c r="P53" s="71">
        <v>0</v>
      </c>
      <c r="Q53" s="71">
        <v>0</v>
      </c>
      <c r="R53" s="71">
        <v>0</v>
      </c>
      <c r="S53" s="71">
        <v>0</v>
      </c>
      <c r="T53" s="71">
        <v>0</v>
      </c>
      <c r="U53" s="71">
        <v>0</v>
      </c>
      <c r="V53" s="71">
        <v>35692797</v>
      </c>
      <c r="W53" s="71">
        <v>37308612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ht="12.75" customHeight="1" x14ac:dyDescent="0.25">
      <c r="A54" s="69" t="s">
        <v>47</v>
      </c>
      <c r="B54" s="69" t="s">
        <v>41</v>
      </c>
      <c r="C54" s="89">
        <f>Resultat!AU54</f>
        <v>48389</v>
      </c>
      <c r="D54" s="89">
        <f>Resultat!AW54</f>
        <v>10240</v>
      </c>
      <c r="G54" s="70" t="s">
        <v>42</v>
      </c>
      <c r="H54" s="71">
        <v>7481528</v>
      </c>
      <c r="I54" s="71">
        <v>7778669</v>
      </c>
      <c r="J54" s="71">
        <v>4529745</v>
      </c>
      <c r="K54" s="71">
        <v>2493811</v>
      </c>
      <c r="L54" s="71">
        <v>7149994</v>
      </c>
      <c r="M54" s="71">
        <v>4316139</v>
      </c>
      <c r="N54" s="71">
        <v>1158072</v>
      </c>
      <c r="O54" s="71">
        <v>11205167</v>
      </c>
      <c r="P54" s="71">
        <v>11724615</v>
      </c>
      <c r="Q54" s="71">
        <v>9766819</v>
      </c>
      <c r="R54" s="71">
        <v>1346400</v>
      </c>
      <c r="S54" s="71">
        <v>2052492</v>
      </c>
      <c r="T54" s="71">
        <v>206051</v>
      </c>
      <c r="U54" s="71">
        <v>2858893</v>
      </c>
      <c r="V54" s="71">
        <v>44156888</v>
      </c>
      <c r="W54" s="71">
        <v>118225283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ht="12.75" customHeight="1" x14ac:dyDescent="0.25">
      <c r="A55" s="69" t="s">
        <v>47</v>
      </c>
      <c r="B55" s="69" t="s">
        <v>42</v>
      </c>
      <c r="C55" s="89">
        <f>Resultat!AU55</f>
        <v>7685058</v>
      </c>
      <c r="D55" s="89">
        <f>Resultat!AW55</f>
        <v>7149994</v>
      </c>
      <c r="G55" s="70" t="s">
        <v>43</v>
      </c>
      <c r="H55" s="71">
        <v>1589342</v>
      </c>
      <c r="I55" s="71">
        <v>1424569</v>
      </c>
      <c r="J55" s="71">
        <v>568952</v>
      </c>
      <c r="K55" s="71">
        <v>89259</v>
      </c>
      <c r="L55" s="71">
        <v>1259305</v>
      </c>
      <c r="M55" s="71">
        <v>694581</v>
      </c>
      <c r="N55" s="71">
        <v>783481</v>
      </c>
      <c r="O55" s="71">
        <v>7132895</v>
      </c>
      <c r="P55" s="71">
        <v>10220272</v>
      </c>
      <c r="Q55" s="71">
        <v>11365909</v>
      </c>
      <c r="R55" s="71">
        <v>0</v>
      </c>
      <c r="S55" s="71">
        <v>1500959</v>
      </c>
      <c r="T55" s="71">
        <v>377487</v>
      </c>
      <c r="U55" s="71">
        <v>575813</v>
      </c>
      <c r="V55" s="71">
        <v>1396728</v>
      </c>
      <c r="W55" s="71">
        <v>38979552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ht="12.75" customHeight="1" x14ac:dyDescent="0.25">
      <c r="A56" s="69" t="s">
        <v>47</v>
      </c>
      <c r="B56" s="69" t="s">
        <v>43</v>
      </c>
      <c r="C56" s="89">
        <f>Resultat!AU56</f>
        <v>1788606</v>
      </c>
      <c r="D56" s="89">
        <f>Resultat!AW56</f>
        <v>1259305</v>
      </c>
      <c r="G56" s="70" t="s">
        <v>213</v>
      </c>
      <c r="H56" s="71">
        <v>39292895</v>
      </c>
      <c r="I56" s="71">
        <v>25713257</v>
      </c>
      <c r="J56" s="71">
        <v>10427387</v>
      </c>
      <c r="K56" s="71">
        <v>19989848</v>
      </c>
      <c r="L56" s="71">
        <v>17196553</v>
      </c>
      <c r="M56" s="71">
        <v>12576754</v>
      </c>
      <c r="N56" s="71">
        <v>5529071</v>
      </c>
      <c r="O56" s="71">
        <v>28575468</v>
      </c>
      <c r="P56" s="71">
        <v>34205322</v>
      </c>
      <c r="Q56" s="71">
        <v>31896793</v>
      </c>
      <c r="R56" s="71">
        <v>20975286</v>
      </c>
      <c r="S56" s="71">
        <v>4963619</v>
      </c>
      <c r="T56" s="71">
        <v>1129795</v>
      </c>
      <c r="U56" s="71">
        <v>6457330</v>
      </c>
      <c r="V56" s="71">
        <v>995647065</v>
      </c>
      <c r="W56" s="71">
        <v>1254576443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ht="12.75" customHeight="1" x14ac:dyDescent="0.25">
      <c r="A57" s="69" t="s">
        <v>48</v>
      </c>
      <c r="B57" s="69" t="s">
        <v>33</v>
      </c>
      <c r="C57" s="89">
        <f>Resultat!AU57</f>
        <v>283</v>
      </c>
      <c r="D57" s="89">
        <f>Resultat!AW57</f>
        <v>0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12.75" customHeight="1" x14ac:dyDescent="0.2">
      <c r="A58" s="69" t="s">
        <v>48</v>
      </c>
      <c r="B58" s="69" t="s">
        <v>34</v>
      </c>
      <c r="C58" s="89">
        <f>Resultat!AU58</f>
        <v>210043</v>
      </c>
      <c r="D58" s="89">
        <f>Resultat!AW58</f>
        <v>90555</v>
      </c>
    </row>
    <row r="59" spans="1:39" ht="12.75" customHeight="1" x14ac:dyDescent="0.25">
      <c r="A59" s="69" t="s">
        <v>48</v>
      </c>
      <c r="B59" s="69" t="s">
        <v>35</v>
      </c>
      <c r="C59" s="89">
        <f>Resultat!AU59</f>
        <v>1773801</v>
      </c>
      <c r="D59" s="89">
        <f>Resultat!AW59</f>
        <v>1181695</v>
      </c>
      <c r="G59" s="72" t="s">
        <v>209</v>
      </c>
      <c r="H59" s="73"/>
      <c r="I59" s="73"/>
      <c r="J59" s="74"/>
    </row>
    <row r="60" spans="1:39" ht="12.75" customHeight="1" x14ac:dyDescent="0.25">
      <c r="A60" s="69" t="s">
        <v>48</v>
      </c>
      <c r="B60" s="69" t="s">
        <v>36</v>
      </c>
      <c r="C60" s="89">
        <f>Resultat!AU60</f>
        <v>237232</v>
      </c>
      <c r="D60" s="89">
        <f>Resultat!AW60</f>
        <v>203674</v>
      </c>
      <c r="G60"/>
      <c r="H60" s="75"/>
      <c r="I60" s="75"/>
      <c r="J60" s="75"/>
      <c r="K60" s="75"/>
      <c r="L60" s="75"/>
      <c r="M60" s="75"/>
      <c r="N60" s="75"/>
      <c r="O60" s="75"/>
      <c r="P60" s="75"/>
      <c r="Q60" s="75"/>
    </row>
    <row r="61" spans="1:39" ht="12.75" customHeight="1" x14ac:dyDescent="0.2">
      <c r="A61" s="69" t="s">
        <v>48</v>
      </c>
      <c r="B61" s="69" t="s">
        <v>37</v>
      </c>
      <c r="C61" s="89">
        <f>Resultat!AU61</f>
        <v>210072</v>
      </c>
      <c r="D61" s="89">
        <f>Resultat!AW61</f>
        <v>92733</v>
      </c>
      <c r="T61" s="76" t="s">
        <v>210</v>
      </c>
      <c r="U61" s="76"/>
      <c r="V61" s="76"/>
    </row>
    <row r="62" spans="1:39" ht="12.75" customHeight="1" x14ac:dyDescent="0.2">
      <c r="A62" s="69" t="s">
        <v>48</v>
      </c>
      <c r="B62" s="69" t="s">
        <v>38</v>
      </c>
      <c r="C62" s="89">
        <f>Resultat!AU62</f>
        <v>2817261</v>
      </c>
      <c r="D62" s="89">
        <f>Resultat!AW62</f>
        <v>2378521</v>
      </c>
      <c r="H62" s="77" t="s">
        <v>32</v>
      </c>
      <c r="I62" s="77" t="s">
        <v>44</v>
      </c>
      <c r="J62" s="77" t="s">
        <v>45</v>
      </c>
      <c r="K62" s="77" t="s">
        <v>46</v>
      </c>
      <c r="L62" s="77" t="s">
        <v>47</v>
      </c>
      <c r="M62" s="77" t="s">
        <v>48</v>
      </c>
      <c r="N62" s="77" t="s">
        <v>49</v>
      </c>
      <c r="O62" s="77" t="s">
        <v>50</v>
      </c>
      <c r="P62" s="77" t="s">
        <v>51</v>
      </c>
      <c r="Q62" s="77" t="s">
        <v>52</v>
      </c>
      <c r="R62" s="77" t="s">
        <v>53</v>
      </c>
      <c r="S62" s="77" t="s">
        <v>54</v>
      </c>
      <c r="T62" s="78"/>
      <c r="U62" s="78"/>
      <c r="V62" s="78"/>
      <c r="W62" s="78"/>
    </row>
    <row r="63" spans="1:39" ht="12.75" customHeight="1" x14ac:dyDescent="0.2">
      <c r="A63" s="69" t="s">
        <v>48</v>
      </c>
      <c r="B63" s="69" t="s">
        <v>39</v>
      </c>
      <c r="C63" s="89">
        <f>Resultat!AU63</f>
        <v>0</v>
      </c>
      <c r="D63" s="89">
        <f>Resultat!AW63</f>
        <v>0</v>
      </c>
      <c r="H63" s="79">
        <f>IF(H62=H64,0,1)</f>
        <v>0</v>
      </c>
      <c r="I63" s="79">
        <f t="shared" ref="I63:W63" si="4">IF(I62=I64,0,1)</f>
        <v>0</v>
      </c>
      <c r="J63" s="79">
        <f t="shared" si="4"/>
        <v>0</v>
      </c>
      <c r="K63" s="79">
        <f t="shared" si="4"/>
        <v>0</v>
      </c>
      <c r="L63" s="79">
        <f t="shared" si="4"/>
        <v>0</v>
      </c>
      <c r="M63" s="79">
        <f t="shared" si="4"/>
        <v>0</v>
      </c>
      <c r="N63" s="79">
        <f t="shared" si="4"/>
        <v>0</v>
      </c>
      <c r="O63" s="79">
        <f t="shared" si="4"/>
        <v>0</v>
      </c>
      <c r="P63" s="79">
        <f t="shared" si="4"/>
        <v>0</v>
      </c>
      <c r="Q63" s="79">
        <f t="shared" si="4"/>
        <v>0</v>
      </c>
      <c r="R63" s="79">
        <f t="shared" si="4"/>
        <v>0</v>
      </c>
      <c r="S63" s="79">
        <f t="shared" si="4"/>
        <v>0</v>
      </c>
      <c r="T63" s="79">
        <f t="shared" si="4"/>
        <v>1</v>
      </c>
      <c r="U63" s="79">
        <f t="shared" si="4"/>
        <v>1</v>
      </c>
      <c r="V63" s="79">
        <f t="shared" si="4"/>
        <v>1</v>
      </c>
      <c r="W63" s="79">
        <f t="shared" si="4"/>
        <v>1</v>
      </c>
    </row>
    <row r="64" spans="1:39" ht="12.75" customHeight="1" x14ac:dyDescent="0.2">
      <c r="A64" s="69" t="s">
        <v>48</v>
      </c>
      <c r="B64" s="69" t="s">
        <v>40</v>
      </c>
      <c r="C64" s="89">
        <f>Resultat!AU64</f>
        <v>4910959</v>
      </c>
      <c r="D64" s="89">
        <f>Resultat!AW64</f>
        <v>3607149</v>
      </c>
      <c r="G64" s="80"/>
      <c r="H64" s="81" t="str">
        <f>+H44</f>
        <v>Agriculture</v>
      </c>
      <c r="I64" s="81" t="str">
        <f t="shared" ref="I64:W64" si="5">+I44</f>
        <v>Food industry</v>
      </c>
      <c r="J64" s="81" t="str">
        <f t="shared" si="5"/>
        <v>Chemical industry</v>
      </c>
      <c r="K64" s="81" t="str">
        <f t="shared" si="5"/>
        <v>Glass &amp; Concrete</v>
      </c>
      <c r="L64" s="81" t="str">
        <f t="shared" si="5"/>
        <v>Metal industry</v>
      </c>
      <c r="M64" s="81" t="str">
        <f t="shared" si="5"/>
        <v>Other comm</v>
      </c>
      <c r="N64" s="81" t="str">
        <f t="shared" si="5"/>
        <v>Motor vehicles</v>
      </c>
      <c r="O64" s="81" t="str">
        <f t="shared" si="5"/>
        <v>Wholesale and retail</v>
      </c>
      <c r="P64" s="81" t="str">
        <f t="shared" si="5"/>
        <v>Private service</v>
      </c>
      <c r="Q64" s="81" t="str">
        <f t="shared" si="5"/>
        <v>Public service</v>
      </c>
      <c r="R64" s="81" t="str">
        <f t="shared" si="5"/>
        <v>Construction</v>
      </c>
      <c r="S64" s="81" t="str">
        <f t="shared" si="5"/>
        <v>Other utilities</v>
      </c>
      <c r="T64" s="81" t="str">
        <f t="shared" si="5"/>
        <v>Dwellings</v>
      </c>
      <c r="U64" s="81" t="str">
        <f t="shared" si="5"/>
        <v>Postal and transport support</v>
      </c>
      <c r="V64" s="81" t="str">
        <f t="shared" si="5"/>
        <v>Not used</v>
      </c>
      <c r="W64" s="82" t="str">
        <f t="shared" si="5"/>
        <v>Hovedtotal</v>
      </c>
    </row>
    <row r="65" spans="1:23" ht="12.75" customHeight="1" x14ac:dyDescent="0.2">
      <c r="A65" s="69" t="s">
        <v>48</v>
      </c>
      <c r="B65" s="69" t="s">
        <v>41</v>
      </c>
      <c r="C65" s="89">
        <f>Resultat!AU65</f>
        <v>18941</v>
      </c>
      <c r="D65" s="89">
        <f>Resultat!AW65</f>
        <v>11707</v>
      </c>
      <c r="E65" s="74" t="s">
        <v>33</v>
      </c>
      <c r="F65" s="79">
        <f>IF(E65=G65,0,1)</f>
        <v>0</v>
      </c>
      <c r="G65" s="83" t="str">
        <f t="shared" ref="G65:W65" si="6">+G45</f>
        <v>Coal</v>
      </c>
      <c r="H65" s="84">
        <f t="shared" si="6"/>
        <v>1270055</v>
      </c>
      <c r="I65" s="84">
        <f t="shared" si="6"/>
        <v>1191258</v>
      </c>
      <c r="J65" s="84">
        <f t="shared" si="6"/>
        <v>663024</v>
      </c>
      <c r="K65" s="84">
        <f t="shared" si="6"/>
        <v>8411459</v>
      </c>
      <c r="L65" s="84">
        <f t="shared" si="6"/>
        <v>0</v>
      </c>
      <c r="M65" s="84">
        <f t="shared" si="6"/>
        <v>0</v>
      </c>
      <c r="N65" s="84">
        <f t="shared" si="6"/>
        <v>0</v>
      </c>
      <c r="O65" s="84">
        <f t="shared" si="6"/>
        <v>0</v>
      </c>
      <c r="P65" s="84">
        <f t="shared" si="6"/>
        <v>0</v>
      </c>
      <c r="Q65" s="84">
        <f t="shared" si="6"/>
        <v>0</v>
      </c>
      <c r="R65" s="84">
        <f t="shared" si="6"/>
        <v>0</v>
      </c>
      <c r="S65" s="84">
        <f t="shared" si="6"/>
        <v>0</v>
      </c>
      <c r="T65" s="84">
        <f t="shared" si="6"/>
        <v>0</v>
      </c>
      <c r="U65" s="84">
        <f t="shared" si="6"/>
        <v>0</v>
      </c>
      <c r="V65" s="84">
        <f t="shared" si="6"/>
        <v>101925350</v>
      </c>
      <c r="W65" s="85">
        <f t="shared" si="6"/>
        <v>113461146</v>
      </c>
    </row>
    <row r="66" spans="1:23" ht="12.75" customHeight="1" x14ac:dyDescent="0.2">
      <c r="A66" s="69" t="s">
        <v>48</v>
      </c>
      <c r="B66" s="69" t="s">
        <v>42</v>
      </c>
      <c r="C66" s="89">
        <f>Resultat!AU66</f>
        <v>4961851</v>
      </c>
      <c r="D66" s="89">
        <f>Resultat!AW66</f>
        <v>4316139</v>
      </c>
      <c r="E66" s="74" t="s">
        <v>34</v>
      </c>
      <c r="F66" s="79">
        <f t="shared" ref="F66:F75" si="7">IF(E66=G66,0,1)</f>
        <v>0</v>
      </c>
      <c r="G66" s="83" t="str">
        <f t="shared" ref="G66:W66" si="8">+G46</f>
        <v>Fuel Oil</v>
      </c>
      <c r="H66" s="84">
        <f t="shared" si="8"/>
        <v>433737</v>
      </c>
      <c r="I66" s="84">
        <f t="shared" si="8"/>
        <v>2513940</v>
      </c>
      <c r="J66" s="84">
        <f t="shared" si="8"/>
        <v>28098</v>
      </c>
      <c r="K66" s="84">
        <f t="shared" si="8"/>
        <v>263676</v>
      </c>
      <c r="L66" s="84">
        <f t="shared" si="8"/>
        <v>190710</v>
      </c>
      <c r="M66" s="84">
        <f t="shared" si="8"/>
        <v>90555</v>
      </c>
      <c r="N66" s="84">
        <f t="shared" si="8"/>
        <v>69</v>
      </c>
      <c r="O66" s="84">
        <f t="shared" si="8"/>
        <v>2336</v>
      </c>
      <c r="P66" s="84">
        <f t="shared" si="8"/>
        <v>49775</v>
      </c>
      <c r="Q66" s="84">
        <f t="shared" si="8"/>
        <v>108520</v>
      </c>
      <c r="R66" s="84">
        <f t="shared" si="8"/>
        <v>0</v>
      </c>
      <c r="S66" s="84">
        <f t="shared" si="8"/>
        <v>2</v>
      </c>
      <c r="T66" s="84">
        <f t="shared" si="8"/>
        <v>0</v>
      </c>
      <c r="U66" s="84">
        <f t="shared" si="8"/>
        <v>0</v>
      </c>
      <c r="V66" s="84">
        <f t="shared" si="8"/>
        <v>385096055</v>
      </c>
      <c r="W66" s="85">
        <f t="shared" si="8"/>
        <v>388777473</v>
      </c>
    </row>
    <row r="67" spans="1:23" ht="12.75" customHeight="1" x14ac:dyDescent="0.2">
      <c r="A67" s="69" t="s">
        <v>48</v>
      </c>
      <c r="B67" s="69" t="s">
        <v>43</v>
      </c>
      <c r="C67" s="89">
        <f>Resultat!AU67</f>
        <v>1009997</v>
      </c>
      <c r="D67" s="89">
        <f>Resultat!AW67</f>
        <v>694581</v>
      </c>
      <c r="E67" s="74" t="s">
        <v>35</v>
      </c>
      <c r="F67" s="79">
        <f t="shared" si="7"/>
        <v>0</v>
      </c>
      <c r="G67" s="83" t="str">
        <f t="shared" ref="G67:W67" si="9">+G47</f>
        <v>Diesel</v>
      </c>
      <c r="H67" s="84">
        <f t="shared" si="9"/>
        <v>22273694</v>
      </c>
      <c r="I67" s="84">
        <f t="shared" si="9"/>
        <v>1467881</v>
      </c>
      <c r="J67" s="84">
        <f t="shared" si="9"/>
        <v>268814</v>
      </c>
      <c r="K67" s="84">
        <f t="shared" si="9"/>
        <v>2093083</v>
      </c>
      <c r="L67" s="84">
        <f t="shared" si="9"/>
        <v>2887746</v>
      </c>
      <c r="M67" s="84">
        <f t="shared" si="9"/>
        <v>1181695</v>
      </c>
      <c r="N67" s="84">
        <f t="shared" si="9"/>
        <v>2437465</v>
      </c>
      <c r="O67" s="84">
        <f t="shared" si="9"/>
        <v>6854252</v>
      </c>
      <c r="P67" s="84">
        <f t="shared" si="9"/>
        <v>7615292</v>
      </c>
      <c r="Q67" s="84">
        <f t="shared" si="9"/>
        <v>5700684</v>
      </c>
      <c r="R67" s="84">
        <f t="shared" si="9"/>
        <v>16875790</v>
      </c>
      <c r="S67" s="84">
        <f t="shared" si="9"/>
        <v>571786</v>
      </c>
      <c r="T67" s="84">
        <f t="shared" si="9"/>
        <v>387986</v>
      </c>
      <c r="U67" s="84">
        <f t="shared" si="9"/>
        <v>2583408</v>
      </c>
      <c r="V67" s="84">
        <f t="shared" si="9"/>
        <v>33136412</v>
      </c>
      <c r="W67" s="85">
        <f t="shared" si="9"/>
        <v>106335988</v>
      </c>
    </row>
    <row r="68" spans="1:23" ht="12.75" customHeight="1" x14ac:dyDescent="0.2">
      <c r="A68" s="69" t="s">
        <v>49</v>
      </c>
      <c r="B68" s="69" t="s">
        <v>33</v>
      </c>
      <c r="C68" s="89">
        <f>Resultat!AU68</f>
        <v>0</v>
      </c>
      <c r="D68" s="89">
        <f>Resultat!AW68</f>
        <v>0</v>
      </c>
      <c r="E68" s="74" t="s">
        <v>36</v>
      </c>
      <c r="F68" s="79">
        <f t="shared" si="7"/>
        <v>0</v>
      </c>
      <c r="G68" s="83" t="str">
        <f t="shared" ref="G68:W68" si="10">+G48</f>
        <v>Gasoline</v>
      </c>
      <c r="H68" s="84">
        <f t="shared" si="10"/>
        <v>526258</v>
      </c>
      <c r="I68" s="84">
        <f t="shared" si="10"/>
        <v>40988</v>
      </c>
      <c r="J68" s="84">
        <f t="shared" si="10"/>
        <v>38153</v>
      </c>
      <c r="K68" s="84">
        <f t="shared" si="10"/>
        <v>17740</v>
      </c>
      <c r="L68" s="84">
        <f t="shared" si="10"/>
        <v>274253</v>
      </c>
      <c r="M68" s="84">
        <f t="shared" si="10"/>
        <v>203674</v>
      </c>
      <c r="N68" s="84">
        <f t="shared" si="10"/>
        <v>733532</v>
      </c>
      <c r="O68" s="84">
        <f t="shared" si="10"/>
        <v>823841</v>
      </c>
      <c r="P68" s="84">
        <f t="shared" si="10"/>
        <v>1224430</v>
      </c>
      <c r="Q68" s="84">
        <f t="shared" si="10"/>
        <v>618781</v>
      </c>
      <c r="R68" s="84">
        <f t="shared" si="10"/>
        <v>1103276</v>
      </c>
      <c r="S68" s="84">
        <f t="shared" si="10"/>
        <v>56828</v>
      </c>
      <c r="T68" s="84">
        <f t="shared" si="10"/>
        <v>29434</v>
      </c>
      <c r="U68" s="84">
        <f t="shared" si="10"/>
        <v>101573</v>
      </c>
      <c r="V68" s="84">
        <f t="shared" si="10"/>
        <v>481133</v>
      </c>
      <c r="W68" s="85">
        <f t="shared" si="10"/>
        <v>6273894</v>
      </c>
    </row>
    <row r="69" spans="1:23" ht="12.75" customHeight="1" x14ac:dyDescent="0.2">
      <c r="A69" s="69" t="s">
        <v>49</v>
      </c>
      <c r="B69" s="69" t="s">
        <v>34</v>
      </c>
      <c r="C69" s="89">
        <f>Resultat!AU69</f>
        <v>496</v>
      </c>
      <c r="D69" s="89">
        <f>Resultat!AW69</f>
        <v>69</v>
      </c>
      <c r="E69" s="74" t="s">
        <v>37</v>
      </c>
      <c r="F69" s="79">
        <f t="shared" si="7"/>
        <v>0</v>
      </c>
      <c r="G69" s="83" t="str">
        <f t="shared" ref="G69:W69" si="11">+G49</f>
        <v>LPG</v>
      </c>
      <c r="H69" s="84">
        <f t="shared" si="11"/>
        <v>209520</v>
      </c>
      <c r="I69" s="84">
        <f t="shared" si="11"/>
        <v>260768</v>
      </c>
      <c r="J69" s="84">
        <f t="shared" si="11"/>
        <v>11179</v>
      </c>
      <c r="K69" s="84">
        <f t="shared" si="11"/>
        <v>237854</v>
      </c>
      <c r="L69" s="84">
        <f t="shared" si="11"/>
        <v>482446</v>
      </c>
      <c r="M69" s="84">
        <f t="shared" si="11"/>
        <v>92733</v>
      </c>
      <c r="N69" s="84">
        <f t="shared" si="11"/>
        <v>2886</v>
      </c>
      <c r="O69" s="84">
        <f t="shared" si="11"/>
        <v>54228</v>
      </c>
      <c r="P69" s="84">
        <f t="shared" si="11"/>
        <v>87147</v>
      </c>
      <c r="Q69" s="84">
        <f t="shared" si="11"/>
        <v>137608</v>
      </c>
      <c r="R69" s="84">
        <f t="shared" si="11"/>
        <v>103731</v>
      </c>
      <c r="S69" s="84">
        <f t="shared" si="11"/>
        <v>990</v>
      </c>
      <c r="T69" s="84">
        <f t="shared" si="11"/>
        <v>248</v>
      </c>
      <c r="U69" s="84">
        <f t="shared" si="11"/>
        <v>671</v>
      </c>
      <c r="V69" s="84">
        <f t="shared" si="11"/>
        <v>6909722</v>
      </c>
      <c r="W69" s="85">
        <f t="shared" si="11"/>
        <v>8591731</v>
      </c>
    </row>
    <row r="70" spans="1:23" ht="12.75" customHeight="1" x14ac:dyDescent="0.2">
      <c r="A70" s="69" t="s">
        <v>49</v>
      </c>
      <c r="B70" s="69" t="s">
        <v>35</v>
      </c>
      <c r="C70" s="89">
        <f>Resultat!AU70</f>
        <v>2407600</v>
      </c>
      <c r="D70" s="89">
        <f>Resultat!AW70</f>
        <v>2437465</v>
      </c>
      <c r="E70" s="74" t="s">
        <v>38</v>
      </c>
      <c r="F70" s="79">
        <f t="shared" si="7"/>
        <v>0</v>
      </c>
      <c r="G70" s="83" t="str">
        <f t="shared" ref="G70:W70" si="12">+G50</f>
        <v>Natural gas</v>
      </c>
      <c r="H70" s="84">
        <f t="shared" si="12"/>
        <v>2190250</v>
      </c>
      <c r="I70" s="84">
        <f t="shared" si="12"/>
        <v>10797276</v>
      </c>
      <c r="J70" s="84">
        <f t="shared" si="12"/>
        <v>4138259</v>
      </c>
      <c r="K70" s="84">
        <f t="shared" si="12"/>
        <v>4708717</v>
      </c>
      <c r="L70" s="84">
        <f t="shared" si="12"/>
        <v>4304805</v>
      </c>
      <c r="M70" s="84">
        <f t="shared" si="12"/>
        <v>2378521</v>
      </c>
      <c r="N70" s="84">
        <f t="shared" si="12"/>
        <v>211344</v>
      </c>
      <c r="O70" s="84">
        <f t="shared" si="12"/>
        <v>1990824</v>
      </c>
      <c r="P70" s="84">
        <f t="shared" si="12"/>
        <v>2695983</v>
      </c>
      <c r="Q70" s="84">
        <f t="shared" si="12"/>
        <v>3052726</v>
      </c>
      <c r="R70" s="84">
        <f t="shared" si="12"/>
        <v>593249</v>
      </c>
      <c r="S70" s="84">
        <f t="shared" si="12"/>
        <v>392718</v>
      </c>
      <c r="T70" s="84">
        <f t="shared" si="12"/>
        <v>98767</v>
      </c>
      <c r="U70" s="84">
        <f t="shared" si="12"/>
        <v>150658</v>
      </c>
      <c r="V70" s="84">
        <f t="shared" si="12"/>
        <v>322830356</v>
      </c>
      <c r="W70" s="85">
        <f t="shared" si="12"/>
        <v>360534453</v>
      </c>
    </row>
    <row r="71" spans="1:23" ht="12.75" customHeight="1" x14ac:dyDescent="0.2">
      <c r="A71" s="69" t="s">
        <v>49</v>
      </c>
      <c r="B71" s="69" t="s">
        <v>36</v>
      </c>
      <c r="C71" s="89">
        <f>Resultat!AU71</f>
        <v>666134</v>
      </c>
      <c r="D71" s="89">
        <f>Resultat!AW71</f>
        <v>733532</v>
      </c>
      <c r="E71" s="74" t="s">
        <v>39</v>
      </c>
      <c r="F71" s="79">
        <f t="shared" si="7"/>
        <v>0</v>
      </c>
      <c r="G71" s="83" t="str">
        <f t="shared" ref="G71:W71" si="13">+G51</f>
        <v>Biogas</v>
      </c>
      <c r="H71" s="84">
        <f t="shared" si="13"/>
        <v>118813</v>
      </c>
      <c r="I71" s="84">
        <f t="shared" si="13"/>
        <v>119150</v>
      </c>
      <c r="J71" s="84">
        <f t="shared" si="13"/>
        <v>64278</v>
      </c>
      <c r="K71" s="84">
        <f t="shared" si="13"/>
        <v>0</v>
      </c>
      <c r="L71" s="84">
        <f t="shared" si="13"/>
        <v>10235</v>
      </c>
      <c r="M71" s="84">
        <f t="shared" si="13"/>
        <v>0</v>
      </c>
      <c r="N71" s="84">
        <f t="shared" si="13"/>
        <v>0</v>
      </c>
      <c r="O71" s="84">
        <f t="shared" si="13"/>
        <v>0</v>
      </c>
      <c r="P71" s="84">
        <f t="shared" si="13"/>
        <v>0</v>
      </c>
      <c r="Q71" s="84">
        <f t="shared" si="13"/>
        <v>0</v>
      </c>
      <c r="R71" s="84">
        <f t="shared" si="13"/>
        <v>0</v>
      </c>
      <c r="S71" s="84">
        <f t="shared" si="13"/>
        <v>344492</v>
      </c>
      <c r="T71" s="84">
        <f t="shared" si="13"/>
        <v>0</v>
      </c>
      <c r="U71" s="84">
        <f t="shared" si="13"/>
        <v>0</v>
      </c>
      <c r="V71" s="84">
        <f t="shared" si="13"/>
        <v>3725579</v>
      </c>
      <c r="W71" s="85">
        <f t="shared" si="13"/>
        <v>4382547</v>
      </c>
    </row>
    <row r="72" spans="1:23" ht="12.75" customHeight="1" x14ac:dyDescent="0.2">
      <c r="A72" s="69" t="s">
        <v>49</v>
      </c>
      <c r="B72" s="69" t="s">
        <v>37</v>
      </c>
      <c r="C72" s="89">
        <f>Resultat!AU72</f>
        <v>11792</v>
      </c>
      <c r="D72" s="89">
        <f>Resultat!AW72</f>
        <v>2886</v>
      </c>
      <c r="E72" s="74" t="s">
        <v>40</v>
      </c>
      <c r="F72" s="79">
        <f t="shared" si="7"/>
        <v>0</v>
      </c>
      <c r="G72" s="83" t="str">
        <f t="shared" ref="G72:W72" si="14">+G52</f>
        <v>Biomass</v>
      </c>
      <c r="H72" s="84">
        <f t="shared" si="14"/>
        <v>3199698</v>
      </c>
      <c r="I72" s="84">
        <f t="shared" si="14"/>
        <v>81958</v>
      </c>
      <c r="J72" s="84">
        <f t="shared" si="14"/>
        <v>114213</v>
      </c>
      <c r="K72" s="84">
        <f t="shared" si="14"/>
        <v>119853</v>
      </c>
      <c r="L72" s="84">
        <f t="shared" si="14"/>
        <v>626819</v>
      </c>
      <c r="M72" s="84">
        <f t="shared" si="14"/>
        <v>3607149</v>
      </c>
      <c r="N72" s="84">
        <f t="shared" si="14"/>
        <v>202222</v>
      </c>
      <c r="O72" s="84">
        <f t="shared" si="14"/>
        <v>511925</v>
      </c>
      <c r="P72" s="84">
        <f t="shared" si="14"/>
        <v>587808</v>
      </c>
      <c r="Q72" s="84">
        <f t="shared" si="14"/>
        <v>1145746</v>
      </c>
      <c r="R72" s="84">
        <f t="shared" si="14"/>
        <v>952840</v>
      </c>
      <c r="S72" s="84">
        <f t="shared" si="14"/>
        <v>43352</v>
      </c>
      <c r="T72" s="84">
        <f t="shared" si="14"/>
        <v>29822</v>
      </c>
      <c r="U72" s="84">
        <f t="shared" si="14"/>
        <v>186314</v>
      </c>
      <c r="V72" s="84">
        <f t="shared" si="14"/>
        <v>60296045</v>
      </c>
      <c r="W72" s="85">
        <f t="shared" si="14"/>
        <v>71705764</v>
      </c>
    </row>
    <row r="73" spans="1:23" ht="12.75" customHeight="1" x14ac:dyDescent="0.2">
      <c r="A73" s="69" t="s">
        <v>49</v>
      </c>
      <c r="B73" s="69" t="s">
        <v>38</v>
      </c>
      <c r="C73" s="89">
        <f>Resultat!AU73</f>
        <v>284790</v>
      </c>
      <c r="D73" s="89">
        <f>Resultat!AW73</f>
        <v>211344</v>
      </c>
      <c r="E73" s="74" t="s">
        <v>41</v>
      </c>
      <c r="F73" s="79">
        <f t="shared" si="7"/>
        <v>0</v>
      </c>
      <c r="G73" s="83" t="str">
        <f t="shared" ref="G73:W73" si="15">+G53</f>
        <v>Waste</v>
      </c>
      <c r="H73" s="84">
        <f t="shared" si="15"/>
        <v>0</v>
      </c>
      <c r="I73" s="84">
        <f t="shared" si="15"/>
        <v>36800</v>
      </c>
      <c r="J73" s="84">
        <f t="shared" si="15"/>
        <v>2672</v>
      </c>
      <c r="K73" s="84">
        <f t="shared" si="15"/>
        <v>1554396</v>
      </c>
      <c r="L73" s="84">
        <f t="shared" si="15"/>
        <v>10240</v>
      </c>
      <c r="M73" s="84">
        <f t="shared" si="15"/>
        <v>11707</v>
      </c>
      <c r="N73" s="84">
        <f t="shared" si="15"/>
        <v>0</v>
      </c>
      <c r="O73" s="84">
        <f t="shared" si="15"/>
        <v>0</v>
      </c>
      <c r="P73" s="84">
        <f t="shared" si="15"/>
        <v>0</v>
      </c>
      <c r="Q73" s="84">
        <f t="shared" si="15"/>
        <v>0</v>
      </c>
      <c r="R73" s="84">
        <f t="shared" si="15"/>
        <v>0</v>
      </c>
      <c r="S73" s="84">
        <f t="shared" si="15"/>
        <v>0</v>
      </c>
      <c r="T73" s="84">
        <f t="shared" si="15"/>
        <v>0</v>
      </c>
      <c r="U73" s="84">
        <f t="shared" si="15"/>
        <v>0</v>
      </c>
      <c r="V73" s="84">
        <f t="shared" si="15"/>
        <v>35692797</v>
      </c>
      <c r="W73" s="85">
        <f t="shared" si="15"/>
        <v>37308612</v>
      </c>
    </row>
    <row r="74" spans="1:23" ht="12.75" customHeight="1" x14ac:dyDescent="0.2">
      <c r="A74" s="69" t="s">
        <v>49</v>
      </c>
      <c r="B74" s="69" t="s">
        <v>39</v>
      </c>
      <c r="C74" s="89">
        <f>Resultat!AU74</f>
        <v>0</v>
      </c>
      <c r="D74" s="89">
        <f>Resultat!AW74</f>
        <v>0</v>
      </c>
      <c r="E74" s="74" t="s">
        <v>42</v>
      </c>
      <c r="F74" s="79">
        <f t="shared" si="7"/>
        <v>0</v>
      </c>
      <c r="G74" s="83" t="str">
        <f t="shared" ref="G74:W74" si="16">+G54</f>
        <v>Electricity</v>
      </c>
      <c r="H74" s="84">
        <f t="shared" si="16"/>
        <v>7481528</v>
      </c>
      <c r="I74" s="84">
        <f t="shared" si="16"/>
        <v>7778669</v>
      </c>
      <c r="J74" s="84">
        <f t="shared" si="16"/>
        <v>4529745</v>
      </c>
      <c r="K74" s="84">
        <f t="shared" si="16"/>
        <v>2493811</v>
      </c>
      <c r="L74" s="84">
        <f t="shared" si="16"/>
        <v>7149994</v>
      </c>
      <c r="M74" s="84">
        <f t="shared" si="16"/>
        <v>4316139</v>
      </c>
      <c r="N74" s="84">
        <f t="shared" si="16"/>
        <v>1158072</v>
      </c>
      <c r="O74" s="84">
        <f t="shared" si="16"/>
        <v>11205167</v>
      </c>
      <c r="P74" s="84">
        <f t="shared" si="16"/>
        <v>11724615</v>
      </c>
      <c r="Q74" s="84">
        <f t="shared" si="16"/>
        <v>9766819</v>
      </c>
      <c r="R74" s="84">
        <f t="shared" si="16"/>
        <v>1346400</v>
      </c>
      <c r="S74" s="84">
        <f t="shared" si="16"/>
        <v>2052492</v>
      </c>
      <c r="T74" s="84">
        <f t="shared" si="16"/>
        <v>206051</v>
      </c>
      <c r="U74" s="84">
        <f t="shared" si="16"/>
        <v>2858893</v>
      </c>
      <c r="V74" s="84">
        <f t="shared" si="16"/>
        <v>44156888</v>
      </c>
      <c r="W74" s="85">
        <f t="shared" si="16"/>
        <v>118225283</v>
      </c>
    </row>
    <row r="75" spans="1:23" ht="12.75" customHeight="1" x14ac:dyDescent="0.2">
      <c r="A75" s="69" t="s">
        <v>49</v>
      </c>
      <c r="B75" s="69" t="s">
        <v>40</v>
      </c>
      <c r="C75" s="89">
        <f>Resultat!AU75</f>
        <v>11378</v>
      </c>
      <c r="D75" s="89">
        <f>Resultat!AW75</f>
        <v>202222</v>
      </c>
      <c r="E75" s="74" t="s">
        <v>43</v>
      </c>
      <c r="F75" s="79">
        <f t="shared" si="7"/>
        <v>0</v>
      </c>
      <c r="G75" s="86" t="str">
        <f t="shared" ref="G75:W75" si="17">+G55</f>
        <v>District Heating</v>
      </c>
      <c r="H75" s="87">
        <f t="shared" si="17"/>
        <v>1589342</v>
      </c>
      <c r="I75" s="87">
        <f t="shared" si="17"/>
        <v>1424569</v>
      </c>
      <c r="J75" s="87">
        <f t="shared" si="17"/>
        <v>568952</v>
      </c>
      <c r="K75" s="87">
        <f t="shared" si="17"/>
        <v>89259</v>
      </c>
      <c r="L75" s="87">
        <f t="shared" si="17"/>
        <v>1259305</v>
      </c>
      <c r="M75" s="87">
        <f t="shared" si="17"/>
        <v>694581</v>
      </c>
      <c r="N75" s="87">
        <f t="shared" si="17"/>
        <v>783481</v>
      </c>
      <c r="O75" s="87">
        <f t="shared" si="17"/>
        <v>7132895</v>
      </c>
      <c r="P75" s="87">
        <f t="shared" si="17"/>
        <v>10220272</v>
      </c>
      <c r="Q75" s="87">
        <f t="shared" si="17"/>
        <v>11365909</v>
      </c>
      <c r="R75" s="87">
        <f t="shared" si="17"/>
        <v>0</v>
      </c>
      <c r="S75" s="87">
        <f t="shared" si="17"/>
        <v>1500959</v>
      </c>
      <c r="T75" s="87">
        <f t="shared" si="17"/>
        <v>377487</v>
      </c>
      <c r="U75" s="87">
        <f t="shared" si="17"/>
        <v>575813</v>
      </c>
      <c r="V75" s="87">
        <f t="shared" si="17"/>
        <v>1396728</v>
      </c>
      <c r="W75" s="88">
        <f t="shared" si="17"/>
        <v>38979552</v>
      </c>
    </row>
    <row r="76" spans="1:23" ht="12.75" customHeight="1" x14ac:dyDescent="0.2">
      <c r="A76" s="69" t="s">
        <v>49</v>
      </c>
      <c r="B76" s="69" t="s">
        <v>41</v>
      </c>
      <c r="C76" s="89">
        <f>Resultat!AU76</f>
        <v>0</v>
      </c>
      <c r="D76" s="89">
        <f>Resultat!AW76</f>
        <v>0</v>
      </c>
    </row>
    <row r="77" spans="1:23" ht="12.75" customHeight="1" x14ac:dyDescent="0.2">
      <c r="A77" s="69" t="s">
        <v>49</v>
      </c>
      <c r="B77" s="69" t="s">
        <v>42</v>
      </c>
      <c r="C77" s="89">
        <f>Resultat!AU77</f>
        <v>956274</v>
      </c>
      <c r="D77" s="89">
        <f>Resultat!AW77</f>
        <v>1158072</v>
      </c>
    </row>
    <row r="78" spans="1:23" ht="12.75" customHeight="1" x14ac:dyDescent="0.2">
      <c r="A78" s="69" t="s">
        <v>49</v>
      </c>
      <c r="B78" s="69" t="s">
        <v>43</v>
      </c>
      <c r="C78" s="89">
        <f>Resultat!AU78</f>
        <v>945158</v>
      </c>
      <c r="D78" s="89">
        <f>Resultat!AW78</f>
        <v>783481</v>
      </c>
    </row>
    <row r="79" spans="1:23" ht="12.75" customHeight="1" x14ac:dyDescent="0.2">
      <c r="A79" s="69" t="s">
        <v>50</v>
      </c>
      <c r="B79" s="69" t="s">
        <v>33</v>
      </c>
      <c r="C79" s="89">
        <f>Resultat!AU79</f>
        <v>76</v>
      </c>
      <c r="D79" s="89">
        <f>Resultat!AW79</f>
        <v>0</v>
      </c>
    </row>
    <row r="80" spans="1:23" ht="12.75" customHeight="1" x14ac:dyDescent="0.2">
      <c r="A80" s="69" t="s">
        <v>50</v>
      </c>
      <c r="B80" s="69" t="s">
        <v>34</v>
      </c>
      <c r="C80" s="89">
        <f>Resultat!AU80</f>
        <v>75</v>
      </c>
      <c r="D80" s="89">
        <f>Resultat!AW80</f>
        <v>2336</v>
      </c>
    </row>
    <row r="81" spans="1:4" ht="12.75" customHeight="1" x14ac:dyDescent="0.2">
      <c r="A81" s="69" t="s">
        <v>50</v>
      </c>
      <c r="B81" s="69" t="s">
        <v>35</v>
      </c>
      <c r="C81" s="89">
        <f>Resultat!AU81</f>
        <v>7234465</v>
      </c>
      <c r="D81" s="89">
        <f>Resultat!AW81</f>
        <v>6854252</v>
      </c>
    </row>
    <row r="82" spans="1:4" ht="12.75" customHeight="1" x14ac:dyDescent="0.2">
      <c r="A82" s="69" t="s">
        <v>50</v>
      </c>
      <c r="B82" s="69" t="s">
        <v>36</v>
      </c>
      <c r="C82" s="89">
        <f>Resultat!AU82</f>
        <v>1143740</v>
      </c>
      <c r="D82" s="89">
        <f>Resultat!AW82</f>
        <v>823841</v>
      </c>
    </row>
    <row r="83" spans="1:4" ht="12.75" customHeight="1" x14ac:dyDescent="0.2">
      <c r="A83" s="69" t="s">
        <v>50</v>
      </c>
      <c r="B83" s="69" t="s">
        <v>37</v>
      </c>
      <c r="C83" s="89">
        <f>Resultat!AU83</f>
        <v>41166</v>
      </c>
      <c r="D83" s="89">
        <f>Resultat!AW83</f>
        <v>54228</v>
      </c>
    </row>
    <row r="84" spans="1:4" ht="12.75" customHeight="1" x14ac:dyDescent="0.2">
      <c r="A84" s="69" t="s">
        <v>50</v>
      </c>
      <c r="B84" s="69" t="s">
        <v>38</v>
      </c>
      <c r="C84" s="89">
        <f>Resultat!AU84</f>
        <v>2443452</v>
      </c>
      <c r="D84" s="89">
        <f>Resultat!AW84</f>
        <v>1990824</v>
      </c>
    </row>
    <row r="85" spans="1:4" ht="12.75" customHeight="1" x14ac:dyDescent="0.2">
      <c r="A85" s="69" t="s">
        <v>50</v>
      </c>
      <c r="B85" s="69" t="s">
        <v>39</v>
      </c>
      <c r="C85" s="89">
        <f>Resultat!AU85</f>
        <v>0</v>
      </c>
      <c r="D85" s="89">
        <f>Resultat!AW85</f>
        <v>0</v>
      </c>
    </row>
    <row r="86" spans="1:4" ht="12.75" customHeight="1" x14ac:dyDescent="0.2">
      <c r="A86" s="69" t="s">
        <v>50</v>
      </c>
      <c r="B86" s="69" t="s">
        <v>40</v>
      </c>
      <c r="C86" s="89">
        <f>Resultat!AU86</f>
        <v>20067</v>
      </c>
      <c r="D86" s="89">
        <f>Resultat!AW86</f>
        <v>511925</v>
      </c>
    </row>
    <row r="87" spans="1:4" ht="12.75" customHeight="1" x14ac:dyDescent="0.2">
      <c r="A87" s="69" t="s">
        <v>50</v>
      </c>
      <c r="B87" s="69" t="s">
        <v>41</v>
      </c>
      <c r="C87" s="89">
        <f>Resultat!AU87</f>
        <v>0</v>
      </c>
      <c r="D87" s="89">
        <f>Resultat!AW87</f>
        <v>0</v>
      </c>
    </row>
    <row r="88" spans="1:4" ht="12.75" customHeight="1" x14ac:dyDescent="0.2">
      <c r="A88" s="69" t="s">
        <v>50</v>
      </c>
      <c r="B88" s="69" t="s">
        <v>42</v>
      </c>
      <c r="C88" s="89">
        <f>Resultat!AU88</f>
        <v>11710868</v>
      </c>
      <c r="D88" s="89">
        <f>Resultat!AW88</f>
        <v>11205167</v>
      </c>
    </row>
    <row r="89" spans="1:4" ht="12.75" customHeight="1" x14ac:dyDescent="0.2">
      <c r="A89" s="69" t="s">
        <v>50</v>
      </c>
      <c r="B89" s="69" t="s">
        <v>43</v>
      </c>
      <c r="C89" s="89">
        <f>Resultat!AU89</f>
        <v>8005171</v>
      </c>
      <c r="D89" s="89">
        <f>Resultat!AW89</f>
        <v>7132895</v>
      </c>
    </row>
    <row r="90" spans="1:4" ht="12.75" customHeight="1" x14ac:dyDescent="0.2">
      <c r="A90" s="69" t="s">
        <v>51</v>
      </c>
      <c r="B90" s="69" t="s">
        <v>33</v>
      </c>
      <c r="C90" s="89">
        <f>Resultat!AU90</f>
        <v>0</v>
      </c>
      <c r="D90" s="89">
        <f>Resultat!AW90</f>
        <v>0</v>
      </c>
    </row>
    <row r="91" spans="1:4" ht="12.75" customHeight="1" x14ac:dyDescent="0.2">
      <c r="A91" s="69" t="s">
        <v>51</v>
      </c>
      <c r="B91" s="69" t="s">
        <v>34</v>
      </c>
      <c r="C91" s="89">
        <f>Resultat!AU91</f>
        <v>25528</v>
      </c>
      <c r="D91" s="89">
        <f>Resultat!AW91</f>
        <v>49775</v>
      </c>
    </row>
    <row r="92" spans="1:4" ht="12.75" customHeight="1" x14ac:dyDescent="0.2">
      <c r="A92" s="69" t="s">
        <v>51</v>
      </c>
      <c r="B92" s="69" t="s">
        <v>35</v>
      </c>
      <c r="C92" s="89">
        <f>Resultat!AU92</f>
        <v>8455529</v>
      </c>
      <c r="D92" s="89">
        <f>Resultat!AW92</f>
        <v>7615292</v>
      </c>
    </row>
    <row r="93" spans="1:4" ht="12.75" customHeight="1" x14ac:dyDescent="0.2">
      <c r="A93" s="69" t="s">
        <v>51</v>
      </c>
      <c r="B93" s="69" t="s">
        <v>36</v>
      </c>
      <c r="C93" s="89">
        <f>Resultat!AU93</f>
        <v>1465611</v>
      </c>
      <c r="D93" s="89">
        <f>Resultat!AW93</f>
        <v>1224430</v>
      </c>
    </row>
    <row r="94" spans="1:4" ht="12.75" customHeight="1" x14ac:dyDescent="0.2">
      <c r="A94" s="69" t="s">
        <v>51</v>
      </c>
      <c r="B94" s="69" t="s">
        <v>37</v>
      </c>
      <c r="C94" s="89">
        <f>Resultat!AU94</f>
        <v>163230</v>
      </c>
      <c r="D94" s="89">
        <f>Resultat!AW94</f>
        <v>87147</v>
      </c>
    </row>
    <row r="95" spans="1:4" ht="12.75" customHeight="1" x14ac:dyDescent="0.2">
      <c r="A95" s="69" t="s">
        <v>51</v>
      </c>
      <c r="B95" s="69" t="s">
        <v>38</v>
      </c>
      <c r="C95" s="89">
        <f>Resultat!AU95</f>
        <v>3432094</v>
      </c>
      <c r="D95" s="89">
        <f>Resultat!AW95</f>
        <v>2695983</v>
      </c>
    </row>
    <row r="96" spans="1:4" ht="12.75" customHeight="1" x14ac:dyDescent="0.2">
      <c r="A96" s="69" t="s">
        <v>51</v>
      </c>
      <c r="B96" s="69" t="s">
        <v>39</v>
      </c>
      <c r="C96" s="89">
        <f>Resultat!AU96</f>
        <v>0</v>
      </c>
      <c r="D96" s="89">
        <f>Resultat!AW96</f>
        <v>0</v>
      </c>
    </row>
    <row r="97" spans="1:4" ht="12.75" customHeight="1" x14ac:dyDescent="0.2">
      <c r="A97" s="69" t="s">
        <v>51</v>
      </c>
      <c r="B97" s="69" t="s">
        <v>40</v>
      </c>
      <c r="C97" s="89">
        <f>Resultat!AU97</f>
        <v>35823</v>
      </c>
      <c r="D97" s="89">
        <f>Resultat!AW97</f>
        <v>587808</v>
      </c>
    </row>
    <row r="98" spans="1:4" ht="12.75" customHeight="1" x14ac:dyDescent="0.2">
      <c r="A98" s="69" t="s">
        <v>51</v>
      </c>
      <c r="B98" s="69" t="s">
        <v>41</v>
      </c>
      <c r="C98" s="89">
        <f>Resultat!AU98</f>
        <v>0</v>
      </c>
      <c r="D98" s="89">
        <f>Resultat!AW98</f>
        <v>0</v>
      </c>
    </row>
    <row r="99" spans="1:4" ht="12.75" customHeight="1" x14ac:dyDescent="0.2">
      <c r="A99" s="69" t="s">
        <v>51</v>
      </c>
      <c r="B99" s="69" t="s">
        <v>42</v>
      </c>
      <c r="C99" s="89">
        <f>Resultat!AU99</f>
        <v>10584109</v>
      </c>
      <c r="D99" s="89">
        <f>Resultat!AW99</f>
        <v>11724615</v>
      </c>
    </row>
    <row r="100" spans="1:4" ht="12.75" customHeight="1" x14ac:dyDescent="0.2">
      <c r="A100" s="69" t="s">
        <v>51</v>
      </c>
      <c r="B100" s="69" t="s">
        <v>43</v>
      </c>
      <c r="C100" s="89">
        <f>Resultat!AU100</f>
        <v>11341445</v>
      </c>
      <c r="D100" s="89">
        <f>Resultat!AW100</f>
        <v>10220272</v>
      </c>
    </row>
    <row r="101" spans="1:4" ht="12.75" customHeight="1" x14ac:dyDescent="0.2">
      <c r="A101" s="69" t="s">
        <v>52</v>
      </c>
      <c r="B101" s="69" t="s">
        <v>33</v>
      </c>
      <c r="C101" s="89">
        <f>Resultat!AU101</f>
        <v>0</v>
      </c>
      <c r="D101" s="89">
        <f>Resultat!AW101</f>
        <v>0</v>
      </c>
    </row>
    <row r="102" spans="1:4" ht="12.75" customHeight="1" x14ac:dyDescent="0.2">
      <c r="A102" s="69" t="s">
        <v>52</v>
      </c>
      <c r="B102" s="69" t="s">
        <v>34</v>
      </c>
      <c r="C102" s="89">
        <f>Resultat!AU102</f>
        <v>7480</v>
      </c>
      <c r="D102" s="89">
        <f>Resultat!AW102</f>
        <v>108520</v>
      </c>
    </row>
    <row r="103" spans="1:4" ht="12.75" customHeight="1" x14ac:dyDescent="0.2">
      <c r="A103" s="69" t="s">
        <v>52</v>
      </c>
      <c r="B103" s="69" t="s">
        <v>35</v>
      </c>
      <c r="C103" s="89">
        <f>Resultat!AU103</f>
        <v>5594056</v>
      </c>
      <c r="D103" s="89">
        <f>Resultat!AW103</f>
        <v>5700684</v>
      </c>
    </row>
    <row r="104" spans="1:4" ht="12.75" customHeight="1" x14ac:dyDescent="0.2">
      <c r="A104" s="69" t="s">
        <v>52</v>
      </c>
      <c r="B104" s="69" t="s">
        <v>36</v>
      </c>
      <c r="C104" s="89">
        <f>Resultat!AU104</f>
        <v>589955</v>
      </c>
      <c r="D104" s="89">
        <f>Resultat!AW104</f>
        <v>618781</v>
      </c>
    </row>
    <row r="105" spans="1:4" ht="12.75" customHeight="1" x14ac:dyDescent="0.2">
      <c r="A105" s="69" t="s">
        <v>52</v>
      </c>
      <c r="B105" s="69" t="s">
        <v>37</v>
      </c>
      <c r="C105" s="89">
        <f>Resultat!AU105</f>
        <v>54595</v>
      </c>
      <c r="D105" s="89">
        <f>Resultat!AW105</f>
        <v>137608</v>
      </c>
    </row>
    <row r="106" spans="1:4" ht="12.75" customHeight="1" x14ac:dyDescent="0.2">
      <c r="A106" s="69" t="s">
        <v>52</v>
      </c>
      <c r="B106" s="69" t="s">
        <v>38</v>
      </c>
      <c r="C106" s="89">
        <f>Resultat!AU106</f>
        <v>3302814</v>
      </c>
      <c r="D106" s="89">
        <f>Resultat!AW106</f>
        <v>3052726</v>
      </c>
    </row>
    <row r="107" spans="1:4" ht="12.75" customHeight="1" x14ac:dyDescent="0.2">
      <c r="A107" s="69" t="s">
        <v>52</v>
      </c>
      <c r="B107" s="69" t="s">
        <v>39</v>
      </c>
      <c r="C107" s="89">
        <f>Resultat!AU107</f>
        <v>0</v>
      </c>
      <c r="D107" s="89">
        <f>Resultat!AW107</f>
        <v>0</v>
      </c>
    </row>
    <row r="108" spans="1:4" ht="12.75" customHeight="1" x14ac:dyDescent="0.2">
      <c r="A108" s="69" t="s">
        <v>52</v>
      </c>
      <c r="B108" s="69" t="s">
        <v>40</v>
      </c>
      <c r="C108" s="89">
        <f>Resultat!AU108</f>
        <v>978367</v>
      </c>
      <c r="D108" s="89">
        <f>Resultat!AW108</f>
        <v>1145746</v>
      </c>
    </row>
    <row r="109" spans="1:4" ht="12.75" customHeight="1" x14ac:dyDescent="0.2">
      <c r="A109" s="69" t="s">
        <v>52</v>
      </c>
      <c r="B109" s="69" t="s">
        <v>41</v>
      </c>
      <c r="C109" s="89">
        <f>Resultat!AU109</f>
        <v>0</v>
      </c>
      <c r="D109" s="89">
        <f>Resultat!AW109</f>
        <v>0</v>
      </c>
    </row>
    <row r="110" spans="1:4" ht="12.75" customHeight="1" x14ac:dyDescent="0.2">
      <c r="A110" s="69" t="s">
        <v>52</v>
      </c>
      <c r="B110" s="69" t="s">
        <v>42</v>
      </c>
      <c r="C110" s="89">
        <f>Resultat!AU110</f>
        <v>10052353</v>
      </c>
      <c r="D110" s="89">
        <f>Resultat!AW110</f>
        <v>9766819</v>
      </c>
    </row>
    <row r="111" spans="1:4" ht="12.75" customHeight="1" x14ac:dyDescent="0.2">
      <c r="A111" s="69" t="s">
        <v>52</v>
      </c>
      <c r="B111" s="69" t="s">
        <v>43</v>
      </c>
      <c r="C111" s="89">
        <f>Resultat!AU111</f>
        <v>11957306</v>
      </c>
      <c r="D111" s="89">
        <f>Resultat!AW111</f>
        <v>11365909</v>
      </c>
    </row>
    <row r="112" spans="1:4" ht="12.75" customHeight="1" x14ac:dyDescent="0.2">
      <c r="A112" s="69" t="s">
        <v>53</v>
      </c>
      <c r="B112" s="69" t="s">
        <v>33</v>
      </c>
      <c r="C112" s="89">
        <f>Resultat!AU112</f>
        <v>0</v>
      </c>
      <c r="D112" s="89">
        <f>Resultat!AW112</f>
        <v>0</v>
      </c>
    </row>
    <row r="113" spans="1:4" ht="12.75" customHeight="1" x14ac:dyDescent="0.2">
      <c r="A113" s="69" t="s">
        <v>53</v>
      </c>
      <c r="B113" s="69" t="s">
        <v>34</v>
      </c>
      <c r="C113" s="89">
        <f>Resultat!AU113</f>
        <v>0</v>
      </c>
      <c r="D113" s="89">
        <f>Resultat!AW113</f>
        <v>0</v>
      </c>
    </row>
    <row r="114" spans="1:4" ht="12.75" customHeight="1" x14ac:dyDescent="0.2">
      <c r="A114" s="69" t="s">
        <v>53</v>
      </c>
      <c r="B114" s="69" t="s">
        <v>35</v>
      </c>
      <c r="C114" s="89">
        <f>Resultat!AU114</f>
        <v>19109558</v>
      </c>
      <c r="D114" s="89">
        <f>Resultat!AW114</f>
        <v>16875790</v>
      </c>
    </row>
    <row r="115" spans="1:4" ht="12.75" customHeight="1" x14ac:dyDescent="0.2">
      <c r="A115" s="69" t="s">
        <v>53</v>
      </c>
      <c r="B115" s="69" t="s">
        <v>36</v>
      </c>
      <c r="C115" s="89">
        <f>Resultat!AU115</f>
        <v>1182799</v>
      </c>
      <c r="D115" s="89">
        <f>Resultat!AW115</f>
        <v>1103276</v>
      </c>
    </row>
    <row r="116" spans="1:4" ht="12.75" customHeight="1" x14ac:dyDescent="0.2">
      <c r="A116" s="69" t="s">
        <v>53</v>
      </c>
      <c r="B116" s="69" t="s">
        <v>37</v>
      </c>
      <c r="C116" s="89">
        <f>Resultat!AU116</f>
        <v>94039</v>
      </c>
      <c r="D116" s="89">
        <f>Resultat!AW116</f>
        <v>103731</v>
      </c>
    </row>
    <row r="117" spans="1:4" ht="12.75" customHeight="1" x14ac:dyDescent="0.2">
      <c r="A117" s="69" t="s">
        <v>53</v>
      </c>
      <c r="B117" s="69" t="s">
        <v>38</v>
      </c>
      <c r="C117" s="89">
        <f>Resultat!AU117</f>
        <v>389981</v>
      </c>
      <c r="D117" s="89">
        <f>Resultat!AW117</f>
        <v>593249</v>
      </c>
    </row>
    <row r="118" spans="1:4" ht="12.75" customHeight="1" x14ac:dyDescent="0.2">
      <c r="A118" s="69" t="s">
        <v>53</v>
      </c>
      <c r="B118" s="69" t="s">
        <v>39</v>
      </c>
      <c r="C118" s="89">
        <f>Resultat!AU118</f>
        <v>0</v>
      </c>
      <c r="D118" s="89">
        <f>Resultat!AW118</f>
        <v>0</v>
      </c>
    </row>
    <row r="119" spans="1:4" ht="12.75" customHeight="1" x14ac:dyDescent="0.2">
      <c r="A119" s="69" t="s">
        <v>53</v>
      </c>
      <c r="B119" s="69" t="s">
        <v>40</v>
      </c>
      <c r="C119" s="89">
        <f>Resultat!AU119</f>
        <v>21552</v>
      </c>
      <c r="D119" s="89">
        <f>Resultat!AW119</f>
        <v>952840</v>
      </c>
    </row>
    <row r="120" spans="1:4" ht="12.75" customHeight="1" x14ac:dyDescent="0.2">
      <c r="A120" s="69" t="s">
        <v>53</v>
      </c>
      <c r="B120" s="69" t="s">
        <v>41</v>
      </c>
      <c r="C120" s="89">
        <f>Resultat!AU120</f>
        <v>0</v>
      </c>
      <c r="D120" s="89">
        <f>Resultat!AW120</f>
        <v>0</v>
      </c>
    </row>
    <row r="121" spans="1:4" ht="12.75" customHeight="1" x14ac:dyDescent="0.2">
      <c r="A121" s="69" t="s">
        <v>53</v>
      </c>
      <c r="B121" s="69" t="s">
        <v>42</v>
      </c>
      <c r="C121" s="89">
        <f>Resultat!AU121</f>
        <v>1371959</v>
      </c>
      <c r="D121" s="89">
        <f>Resultat!AW121</f>
        <v>1346400</v>
      </c>
    </row>
    <row r="122" spans="1:4" ht="12.75" customHeight="1" x14ac:dyDescent="0.2">
      <c r="A122" s="69" t="s">
        <v>53</v>
      </c>
      <c r="B122" s="69" t="s">
        <v>43</v>
      </c>
      <c r="C122" s="89">
        <f>Resultat!AU122</f>
        <v>0</v>
      </c>
      <c r="D122" s="89">
        <f>Resultat!AW122</f>
        <v>0</v>
      </c>
    </row>
    <row r="123" spans="1:4" ht="12.75" customHeight="1" x14ac:dyDescent="0.2">
      <c r="A123" s="69" t="s">
        <v>54</v>
      </c>
      <c r="B123" s="69" t="s">
        <v>33</v>
      </c>
      <c r="C123" s="89">
        <f>Resultat!AU123</f>
        <v>0</v>
      </c>
      <c r="D123" s="89">
        <f>Resultat!AW123</f>
        <v>0</v>
      </c>
    </row>
    <row r="124" spans="1:4" ht="12.75" customHeight="1" x14ac:dyDescent="0.2">
      <c r="A124" s="69" t="s">
        <v>54</v>
      </c>
      <c r="B124" s="69" t="s">
        <v>34</v>
      </c>
      <c r="C124" s="89">
        <f>Resultat!AU124</f>
        <v>100</v>
      </c>
      <c r="D124" s="89">
        <f>Resultat!AW124</f>
        <v>2</v>
      </c>
    </row>
    <row r="125" spans="1:4" ht="12.75" customHeight="1" x14ac:dyDescent="0.2">
      <c r="A125" s="69" t="s">
        <v>54</v>
      </c>
      <c r="B125" s="69" t="s">
        <v>35</v>
      </c>
      <c r="C125" s="89">
        <f>Resultat!AU125</f>
        <v>497847</v>
      </c>
      <c r="D125" s="89">
        <f>Resultat!AW125</f>
        <v>571786</v>
      </c>
    </row>
    <row r="126" spans="1:4" ht="12.75" customHeight="1" x14ac:dyDescent="0.2">
      <c r="A126" s="69" t="s">
        <v>54</v>
      </c>
      <c r="B126" s="69" t="s">
        <v>36</v>
      </c>
      <c r="C126" s="89">
        <f>Resultat!AU126</f>
        <v>34998</v>
      </c>
      <c r="D126" s="89">
        <f>Resultat!AW126</f>
        <v>56828</v>
      </c>
    </row>
    <row r="127" spans="1:4" ht="12.75" customHeight="1" x14ac:dyDescent="0.2">
      <c r="A127" s="69" t="s">
        <v>54</v>
      </c>
      <c r="B127" s="69" t="s">
        <v>37</v>
      </c>
      <c r="C127" s="89">
        <f>Resultat!AU127</f>
        <v>5058</v>
      </c>
      <c r="D127" s="89">
        <f>Resultat!AW127</f>
        <v>990</v>
      </c>
    </row>
    <row r="128" spans="1:4" ht="12.75" customHeight="1" x14ac:dyDescent="0.2">
      <c r="A128" s="69" t="s">
        <v>54</v>
      </c>
      <c r="B128" s="69" t="s">
        <v>38</v>
      </c>
      <c r="C128" s="89">
        <f>Resultat!AU128</f>
        <v>544047</v>
      </c>
      <c r="D128" s="89">
        <f>Resultat!AW128</f>
        <v>392718</v>
      </c>
    </row>
    <row r="129" spans="1:4" ht="12.75" customHeight="1" x14ac:dyDescent="0.2">
      <c r="A129" s="69" t="s">
        <v>54</v>
      </c>
      <c r="B129" s="69" t="s">
        <v>39</v>
      </c>
      <c r="C129" s="89">
        <f>Resultat!AU129</f>
        <v>359430</v>
      </c>
      <c r="D129" s="89">
        <f>Resultat!AW129</f>
        <v>344492</v>
      </c>
    </row>
    <row r="130" spans="1:4" ht="12.75" customHeight="1" x14ac:dyDescent="0.2">
      <c r="A130" s="69" t="s">
        <v>54</v>
      </c>
      <c r="B130" s="69" t="s">
        <v>40</v>
      </c>
      <c r="C130" s="89">
        <f>Resultat!AU130</f>
        <v>660</v>
      </c>
      <c r="D130" s="89">
        <f>Resultat!AW130</f>
        <v>43352</v>
      </c>
    </row>
    <row r="131" spans="1:4" ht="12.75" customHeight="1" x14ac:dyDescent="0.2">
      <c r="A131" s="69" t="s">
        <v>54</v>
      </c>
      <c r="B131" s="69" t="s">
        <v>41</v>
      </c>
      <c r="C131" s="89">
        <f>Resultat!AU131</f>
        <v>0</v>
      </c>
      <c r="D131" s="89">
        <f>Resultat!AW131</f>
        <v>0</v>
      </c>
    </row>
    <row r="132" spans="1:4" ht="12.75" customHeight="1" x14ac:dyDescent="0.2">
      <c r="A132" s="69" t="s">
        <v>54</v>
      </c>
      <c r="B132" s="69" t="s">
        <v>42</v>
      </c>
      <c r="C132" s="89">
        <f>Resultat!AU132</f>
        <v>1475402</v>
      </c>
      <c r="D132" s="89">
        <f>Resultat!AW132</f>
        <v>2052492</v>
      </c>
    </row>
    <row r="133" spans="1:4" ht="12.75" customHeight="1" x14ac:dyDescent="0.2">
      <c r="A133" s="69" t="s">
        <v>54</v>
      </c>
      <c r="B133" s="69" t="s">
        <v>43</v>
      </c>
      <c r="C133" s="89">
        <f>Resultat!AU133</f>
        <v>1808752</v>
      </c>
      <c r="D133" s="89">
        <f>Resultat!AW133</f>
        <v>1500959</v>
      </c>
    </row>
    <row r="134" spans="1:4" ht="12.75" customHeight="1" x14ac:dyDescent="0.2">
      <c r="A134" s="69" t="s">
        <v>55</v>
      </c>
      <c r="B134" s="69" t="s">
        <v>33</v>
      </c>
      <c r="C134" s="89">
        <f>Resultat!AU134</f>
        <v>0</v>
      </c>
      <c r="D134" s="89">
        <f>Resultat!AW134</f>
        <v>0</v>
      </c>
    </row>
    <row r="135" spans="1:4" ht="12.75" customHeight="1" x14ac:dyDescent="0.2">
      <c r="A135" s="69" t="s">
        <v>55</v>
      </c>
      <c r="B135" s="69" t="s">
        <v>34</v>
      </c>
      <c r="C135" s="89">
        <f>Resultat!AU135</f>
        <v>34</v>
      </c>
      <c r="D135" s="89">
        <f>Resultat!AW135</f>
        <v>0</v>
      </c>
    </row>
    <row r="136" spans="1:4" ht="12.75" customHeight="1" x14ac:dyDescent="0.2">
      <c r="A136" s="69" t="s">
        <v>55</v>
      </c>
      <c r="B136" s="69" t="s">
        <v>35</v>
      </c>
      <c r="C136" s="89">
        <f>Resultat!AU136</f>
        <v>332031</v>
      </c>
      <c r="D136" s="89">
        <f>Resultat!AW136</f>
        <v>387986</v>
      </c>
    </row>
    <row r="137" spans="1:4" ht="12.75" customHeight="1" x14ac:dyDescent="0.2">
      <c r="A137" s="69" t="s">
        <v>55</v>
      </c>
      <c r="B137" s="69" t="s">
        <v>36</v>
      </c>
      <c r="C137" s="89">
        <f>Resultat!AU137</f>
        <v>30619</v>
      </c>
      <c r="D137" s="89">
        <f>Resultat!AW137</f>
        <v>29434</v>
      </c>
    </row>
    <row r="138" spans="1:4" ht="12.75" customHeight="1" x14ac:dyDescent="0.2">
      <c r="A138" s="69" t="s">
        <v>55</v>
      </c>
      <c r="B138" s="69" t="s">
        <v>37</v>
      </c>
      <c r="C138" s="89">
        <f>Resultat!AU138</f>
        <v>1362</v>
      </c>
      <c r="D138" s="89">
        <f>Resultat!AW138</f>
        <v>248</v>
      </c>
    </row>
    <row r="139" spans="1:4" ht="12.75" customHeight="1" x14ac:dyDescent="0.2">
      <c r="A139" s="69" t="s">
        <v>55</v>
      </c>
      <c r="B139" s="69" t="s">
        <v>38</v>
      </c>
      <c r="C139" s="89">
        <f>Resultat!AU139</f>
        <v>63500</v>
      </c>
      <c r="D139" s="89">
        <f>Resultat!AW139</f>
        <v>98767</v>
      </c>
    </row>
    <row r="140" spans="1:4" ht="12.75" customHeight="1" x14ac:dyDescent="0.2">
      <c r="A140" s="69" t="s">
        <v>55</v>
      </c>
      <c r="B140" s="69" t="s">
        <v>39</v>
      </c>
      <c r="C140" s="89">
        <f>Resultat!AU140</f>
        <v>0</v>
      </c>
      <c r="D140" s="89">
        <f>Resultat!AW140</f>
        <v>0</v>
      </c>
    </row>
    <row r="141" spans="1:4" ht="12.75" customHeight="1" x14ac:dyDescent="0.2">
      <c r="A141" s="69" t="s">
        <v>55</v>
      </c>
      <c r="B141" s="69" t="s">
        <v>40</v>
      </c>
      <c r="C141" s="89">
        <f>Resultat!AU141</f>
        <v>561</v>
      </c>
      <c r="D141" s="89">
        <f>Resultat!AW141</f>
        <v>29822</v>
      </c>
    </row>
    <row r="142" spans="1:4" ht="12.75" customHeight="1" x14ac:dyDescent="0.2">
      <c r="A142" s="69" t="s">
        <v>55</v>
      </c>
      <c r="B142" s="69" t="s">
        <v>41</v>
      </c>
      <c r="C142" s="89">
        <f>Resultat!AU142</f>
        <v>0</v>
      </c>
      <c r="D142" s="89">
        <f>Resultat!AW142</f>
        <v>0</v>
      </c>
    </row>
    <row r="143" spans="1:4" ht="12.75" customHeight="1" x14ac:dyDescent="0.2">
      <c r="A143" s="69" t="s">
        <v>55</v>
      </c>
      <c r="B143" s="69" t="s">
        <v>42</v>
      </c>
      <c r="C143" s="89">
        <f>Resultat!AU143</f>
        <v>258170</v>
      </c>
      <c r="D143" s="89">
        <f>Resultat!AW143</f>
        <v>206051</v>
      </c>
    </row>
    <row r="144" spans="1:4" ht="12.75" customHeight="1" x14ac:dyDescent="0.2">
      <c r="A144" s="69" t="s">
        <v>55</v>
      </c>
      <c r="B144" s="69" t="s">
        <v>43</v>
      </c>
      <c r="C144" s="89">
        <f>Resultat!AU144</f>
        <v>211113</v>
      </c>
      <c r="D144" s="89">
        <f>Resultat!AW144</f>
        <v>377487</v>
      </c>
    </row>
    <row r="145" spans="1:4" ht="12.75" customHeight="1" x14ac:dyDescent="0.2">
      <c r="A145" s="69" t="s">
        <v>56</v>
      </c>
      <c r="B145" s="69" t="s">
        <v>33</v>
      </c>
      <c r="C145" s="89">
        <f>Resultat!AU145</f>
        <v>0</v>
      </c>
      <c r="D145" s="89">
        <f>Resultat!AW145</f>
        <v>0</v>
      </c>
    </row>
    <row r="146" spans="1:4" ht="12.75" customHeight="1" x14ac:dyDescent="0.2">
      <c r="A146" s="69" t="s">
        <v>56</v>
      </c>
      <c r="B146" s="69" t="s">
        <v>34</v>
      </c>
      <c r="C146" s="89">
        <f>Resultat!AU146</f>
        <v>678</v>
      </c>
      <c r="D146" s="89">
        <f>Resultat!AW146</f>
        <v>0</v>
      </c>
    </row>
    <row r="147" spans="1:4" ht="12.75" customHeight="1" x14ac:dyDescent="0.2">
      <c r="A147" s="69" t="s">
        <v>56</v>
      </c>
      <c r="B147" s="69" t="s">
        <v>35</v>
      </c>
      <c r="C147" s="89">
        <f>Resultat!AU147</f>
        <v>2782334</v>
      </c>
      <c r="D147" s="89">
        <f>Resultat!AW147</f>
        <v>2583408</v>
      </c>
    </row>
    <row r="148" spans="1:4" ht="12.75" customHeight="1" x14ac:dyDescent="0.2">
      <c r="A148" s="69" t="s">
        <v>56</v>
      </c>
      <c r="B148" s="69" t="s">
        <v>36</v>
      </c>
      <c r="C148" s="89">
        <f>Resultat!AU148</f>
        <v>116244</v>
      </c>
      <c r="D148" s="89">
        <f>Resultat!AW148</f>
        <v>101573</v>
      </c>
    </row>
    <row r="149" spans="1:4" ht="12.75" customHeight="1" x14ac:dyDescent="0.2">
      <c r="A149" s="69" t="s">
        <v>56</v>
      </c>
      <c r="B149" s="69" t="s">
        <v>37</v>
      </c>
      <c r="C149" s="89">
        <f>Resultat!AU149</f>
        <v>7488</v>
      </c>
      <c r="D149" s="89">
        <f>Resultat!AW149</f>
        <v>671</v>
      </c>
    </row>
    <row r="150" spans="1:4" ht="12.75" customHeight="1" x14ac:dyDescent="0.2">
      <c r="A150" s="69" t="s">
        <v>56</v>
      </c>
      <c r="B150" s="69" t="s">
        <v>38</v>
      </c>
      <c r="C150" s="89">
        <f>Resultat!AU150</f>
        <v>229296</v>
      </c>
      <c r="D150" s="89">
        <f>Resultat!AW150</f>
        <v>150658</v>
      </c>
    </row>
    <row r="151" spans="1:4" ht="12.75" customHeight="1" x14ac:dyDescent="0.2">
      <c r="A151" s="69" t="s">
        <v>56</v>
      </c>
      <c r="B151" s="69" t="s">
        <v>39</v>
      </c>
      <c r="C151" s="89">
        <f>Resultat!AU151</f>
        <v>0</v>
      </c>
      <c r="D151" s="89">
        <f>Resultat!AW151</f>
        <v>0</v>
      </c>
    </row>
    <row r="152" spans="1:4" ht="12.75" customHeight="1" x14ac:dyDescent="0.2">
      <c r="A152" s="69" t="s">
        <v>56</v>
      </c>
      <c r="B152" s="69" t="s">
        <v>40</v>
      </c>
      <c r="C152" s="89">
        <f>Resultat!AU152</f>
        <v>2359</v>
      </c>
      <c r="D152" s="89">
        <f>Resultat!AW152</f>
        <v>186314</v>
      </c>
    </row>
    <row r="153" spans="1:4" ht="12.75" customHeight="1" x14ac:dyDescent="0.2">
      <c r="A153" s="69" t="s">
        <v>56</v>
      </c>
      <c r="B153" s="69" t="s">
        <v>41</v>
      </c>
      <c r="C153" s="89">
        <f>Resultat!AU153</f>
        <v>0</v>
      </c>
      <c r="D153" s="89">
        <f>Resultat!AW153</f>
        <v>0</v>
      </c>
    </row>
    <row r="154" spans="1:4" ht="12.75" customHeight="1" x14ac:dyDescent="0.2">
      <c r="A154" s="69" t="s">
        <v>56</v>
      </c>
      <c r="B154" s="69" t="s">
        <v>42</v>
      </c>
      <c r="C154" s="89">
        <f>Resultat!AU154</f>
        <v>2757237</v>
      </c>
      <c r="D154" s="89">
        <f>Resultat!AW154</f>
        <v>2858893</v>
      </c>
    </row>
    <row r="155" spans="1:4" ht="12.75" customHeight="1" x14ac:dyDescent="0.2">
      <c r="A155" s="69" t="s">
        <v>56</v>
      </c>
      <c r="B155" s="69" t="s">
        <v>43</v>
      </c>
      <c r="C155" s="89">
        <f>Resultat!AU155</f>
        <v>762323</v>
      </c>
      <c r="D155" s="89">
        <f>Resultat!AW155</f>
        <v>575813</v>
      </c>
    </row>
    <row r="156" spans="1:4" ht="12.75" customHeight="1" x14ac:dyDescent="0.2">
      <c r="A156" s="69" t="s">
        <v>57</v>
      </c>
      <c r="B156" s="69" t="s">
        <v>33</v>
      </c>
      <c r="C156" s="89">
        <f>Resultat!AU156</f>
        <v>157512688</v>
      </c>
      <c r="D156" s="89">
        <f>Resultat!AW156</f>
        <v>101925350</v>
      </c>
    </row>
    <row r="157" spans="1:4" ht="12.75" customHeight="1" x14ac:dyDescent="0.2">
      <c r="A157" s="69" t="s">
        <v>57</v>
      </c>
      <c r="B157" s="69" t="s">
        <v>34</v>
      </c>
      <c r="C157" s="89">
        <f>Resultat!AU157</f>
        <v>324918918</v>
      </c>
      <c r="D157" s="89">
        <f>Resultat!AW157</f>
        <v>385096055</v>
      </c>
    </row>
    <row r="158" spans="1:4" ht="12.75" customHeight="1" x14ac:dyDescent="0.2">
      <c r="A158" s="69" t="s">
        <v>57</v>
      </c>
      <c r="B158" s="69" t="s">
        <v>35</v>
      </c>
      <c r="C158" s="89">
        <f>Resultat!AU158</f>
        <v>41532737</v>
      </c>
      <c r="D158" s="89">
        <f>Resultat!AW158</f>
        <v>33136412</v>
      </c>
    </row>
    <row r="159" spans="1:4" ht="12.75" customHeight="1" x14ac:dyDescent="0.2">
      <c r="A159" s="69" t="s">
        <v>57</v>
      </c>
      <c r="B159" s="69" t="s">
        <v>36</v>
      </c>
      <c r="C159" s="89">
        <f>Resultat!AU159</f>
        <v>476113</v>
      </c>
      <c r="D159" s="89">
        <f>Resultat!AW159</f>
        <v>481133</v>
      </c>
    </row>
    <row r="160" spans="1:4" ht="12.75" customHeight="1" x14ac:dyDescent="0.2">
      <c r="A160" s="69" t="s">
        <v>57</v>
      </c>
      <c r="B160" s="69" t="s">
        <v>37</v>
      </c>
      <c r="C160" s="89">
        <f>Resultat!AU160</f>
        <v>9262072</v>
      </c>
      <c r="D160" s="89">
        <f>Resultat!AW160</f>
        <v>6909722</v>
      </c>
    </row>
    <row r="161" spans="1:4" ht="12.75" customHeight="1" x14ac:dyDescent="0.2">
      <c r="A161" s="69" t="s">
        <v>57</v>
      </c>
      <c r="B161" s="69" t="s">
        <v>38</v>
      </c>
      <c r="C161" s="89">
        <f>Resultat!AU161</f>
        <v>400898449</v>
      </c>
      <c r="D161" s="89">
        <f>Resultat!AW161</f>
        <v>322830356</v>
      </c>
    </row>
    <row r="162" spans="1:4" ht="12.75" customHeight="1" x14ac:dyDescent="0.2">
      <c r="A162" s="69" t="s">
        <v>57</v>
      </c>
      <c r="B162" s="69" t="s">
        <v>39</v>
      </c>
      <c r="C162" s="89">
        <f>Resultat!AU162</f>
        <v>3522354</v>
      </c>
      <c r="D162" s="89">
        <f>Resultat!AW162</f>
        <v>3725579</v>
      </c>
    </row>
    <row r="163" spans="1:4" ht="12.75" customHeight="1" x14ac:dyDescent="0.2">
      <c r="A163" s="69" t="s">
        <v>57</v>
      </c>
      <c r="B163" s="69" t="s">
        <v>40</v>
      </c>
      <c r="C163" s="89">
        <f>Resultat!AU163</f>
        <v>57402607</v>
      </c>
      <c r="D163" s="89">
        <f>Resultat!AW163</f>
        <v>60296045</v>
      </c>
    </row>
    <row r="164" spans="1:4" ht="12.75" customHeight="1" x14ac:dyDescent="0.2">
      <c r="A164" s="69" t="s">
        <v>57</v>
      </c>
      <c r="B164" s="69" t="s">
        <v>41</v>
      </c>
      <c r="C164" s="89">
        <f>Resultat!AU164</f>
        <v>36445604</v>
      </c>
      <c r="D164" s="89">
        <f>Resultat!AW164</f>
        <v>35692797</v>
      </c>
    </row>
    <row r="165" spans="1:4" ht="12.75" customHeight="1" x14ac:dyDescent="0.2">
      <c r="A165" s="69" t="s">
        <v>57</v>
      </c>
      <c r="B165" s="69" t="s">
        <v>42</v>
      </c>
      <c r="C165" s="89">
        <f>Resultat!AU165</f>
        <v>45225470</v>
      </c>
      <c r="D165" s="89">
        <f>Resultat!AW165</f>
        <v>44156888</v>
      </c>
    </row>
    <row r="166" spans="1:4" ht="12.75" customHeight="1" x14ac:dyDescent="0.2">
      <c r="A166" s="69" t="s">
        <v>57</v>
      </c>
      <c r="B166" s="69" t="s">
        <v>43</v>
      </c>
      <c r="C166" s="89">
        <f>Resultat!AU166</f>
        <v>875731</v>
      </c>
      <c r="D166" s="89">
        <f>Resultat!AW166</f>
        <v>1396728</v>
      </c>
    </row>
  </sheetData>
  <conditionalFormatting sqref="F27:F37">
    <cfRule type="cellIs" dxfId="7" priority="6" stopIfTrue="1" operator="notEqual">
      <formula>0</formula>
    </cfRule>
  </conditionalFormatting>
  <conditionalFormatting sqref="H25:V25">
    <cfRule type="cellIs" dxfId="6" priority="7" stopIfTrue="1" operator="notEqual">
      <formula>0</formula>
    </cfRule>
  </conditionalFormatting>
  <conditionalFormatting sqref="W25">
    <cfRule type="cellIs" dxfId="5" priority="5" stopIfTrue="1" operator="notEqual">
      <formula>0</formula>
    </cfRule>
  </conditionalFormatting>
  <conditionalFormatting sqref="H22:Q22">
    <cfRule type="cellIs" dxfId="4" priority="8" stopIfTrue="1" operator="notEqual">
      <formula>0</formula>
    </cfRule>
  </conditionalFormatting>
  <conditionalFormatting sqref="F65:F75">
    <cfRule type="cellIs" dxfId="3" priority="2" stopIfTrue="1" operator="notEqual">
      <formula>0</formula>
    </cfRule>
  </conditionalFormatting>
  <conditionalFormatting sqref="H63:V63">
    <cfRule type="cellIs" dxfId="2" priority="3" stopIfTrue="1" operator="notEqual">
      <formula>0</formula>
    </cfRule>
  </conditionalFormatting>
  <conditionalFormatting sqref="W63">
    <cfRule type="cellIs" dxfId="1" priority="1" stopIfTrue="1" operator="notEqual">
      <formula>0</formula>
    </cfRule>
  </conditionalFormatting>
  <conditionalFormatting sqref="H60:Q60">
    <cfRule type="cellIs" dxfId="0" priority="4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Start</vt:lpstr>
      <vt:lpstr>Rækker</vt:lpstr>
      <vt:lpstr>Søjler</vt:lpstr>
      <vt:lpstr>Resultat</vt:lpstr>
      <vt:lpstr>Output</vt:lpstr>
      <vt:lpstr>Raggr1</vt:lpstr>
      <vt:lpstr>Raggr10</vt:lpstr>
      <vt:lpstr>Raggr11</vt:lpstr>
      <vt:lpstr>Raggr12</vt:lpstr>
      <vt:lpstr>Raggr13</vt:lpstr>
      <vt:lpstr>Raggr14</vt:lpstr>
      <vt:lpstr>Raggr15</vt:lpstr>
      <vt:lpstr>Raggr2</vt:lpstr>
      <vt:lpstr>Raggr3</vt:lpstr>
      <vt:lpstr>Raggr4</vt:lpstr>
      <vt:lpstr>Raggr5</vt:lpstr>
      <vt:lpstr>Raggr6</vt:lpstr>
      <vt:lpstr>Raggr7</vt:lpstr>
      <vt:lpstr>Raggr8</vt:lpstr>
      <vt:lpstr>Raggr9</vt:lpstr>
      <vt:lpstr>Saggr1</vt:lpstr>
      <vt:lpstr>Saggr10</vt:lpstr>
      <vt:lpstr>Saggr11</vt:lpstr>
      <vt:lpstr>Saggr2</vt:lpstr>
      <vt:lpstr>Saggr3</vt:lpstr>
      <vt:lpstr>Saggr4</vt:lpstr>
      <vt:lpstr>Saggr5</vt:lpstr>
      <vt:lpstr>Saggr6</vt:lpstr>
      <vt:lpstr>Saggr7</vt:lpstr>
      <vt:lpstr>Saggr8</vt:lpstr>
      <vt:lpstr>Saggr9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Dockweiler</dc:creator>
  <cp:lastModifiedBy>Lars Brømsøe Termansen</cp:lastModifiedBy>
  <dcterms:created xsi:type="dcterms:W3CDTF">2016-04-12T12:23:20Z</dcterms:created>
  <dcterms:modified xsi:type="dcterms:W3CDTF">2017-01-26T11:30:31Z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919704675674438</vt:r8>
  </property>
</Properties>
</file>