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MES-DK_git\DOCUMENTATION\3_Industry\References\Energy matrix\"/>
    </mc:Choice>
  </mc:AlternateContent>
  <bookViews>
    <workbookView xWindow="0" yWindow="0" windowWidth="24195" windowHeight="11430"/>
  </bookViews>
  <sheets>
    <sheet name="Start" sheetId="1" r:id="rId1"/>
    <sheet name="Rækker" sheetId="2" r:id="rId2"/>
    <sheet name="Søjler" sheetId="3" r:id="rId3"/>
    <sheet name="Resultat" sheetId="4" r:id="rId4"/>
  </sheets>
  <definedNames>
    <definedName name="Raggr1">Rækker!$A$4:$A$43</definedName>
    <definedName name="Raggr10">Rækker!#REF!</definedName>
    <definedName name="Raggr11">Rækker!#REF!</definedName>
    <definedName name="Raggr12">Rækker!#REF!</definedName>
    <definedName name="Raggr13">Rækker!#REF!</definedName>
    <definedName name="Raggr14">Rækker!#REF!</definedName>
    <definedName name="Raggr15">Rækker!#REF!</definedName>
    <definedName name="Raggr16">Rækker!#REF!</definedName>
    <definedName name="Raggr17">Rækker!#REF!</definedName>
    <definedName name="Raggr18">Rækker!#REF!</definedName>
    <definedName name="Raggr19">Rækker!#REF!</definedName>
    <definedName name="Raggr2">Rækker!$B$4:$B$43</definedName>
    <definedName name="Raggr20">Rækker!#REF!</definedName>
    <definedName name="Raggr21">Rækker!#REF!</definedName>
    <definedName name="Raggr22">Rækker!#REF!</definedName>
    <definedName name="Raggr23">Rækker!#REF!</definedName>
    <definedName name="Raggr24">Rækker!#REF!</definedName>
    <definedName name="Raggr25">Rækker!#REF!</definedName>
    <definedName name="Raggr3">Rækker!$C$4:$C$43</definedName>
    <definedName name="Raggr4">Rækker!$D$4:$D$43</definedName>
    <definedName name="Raggr5">Rækker!$E$4:$E$43</definedName>
    <definedName name="Raggr6">Rækker!$F$4:$F$43</definedName>
    <definedName name="Raggr7">Rækker!$G$4:$G$43</definedName>
    <definedName name="Raggr8">Rækker!$H$4:$H$43</definedName>
    <definedName name="Raggr9">Rækker!#REF!</definedName>
    <definedName name="Saggr1">Søjler!$A$4:$A$9</definedName>
    <definedName name="Saggr10">Søjler!$J$4:$J$9</definedName>
    <definedName name="Saggr11">Søjler!$K$4:$K$9</definedName>
    <definedName name="Saggr12">Søjler!#REF!</definedName>
    <definedName name="Saggr13">Søjler!#REF!</definedName>
    <definedName name="Saggr14">Søjler!#REF!</definedName>
    <definedName name="Saggr15">Søjler!#REF!</definedName>
    <definedName name="Saggr16">Søjler!#REF!</definedName>
    <definedName name="Saggr17">Søjler!#REF!</definedName>
    <definedName name="Saggr18">Søjler!#REF!</definedName>
    <definedName name="Saggr19">Søjler!#REF!</definedName>
    <definedName name="Saggr2">Søjler!$B$4:$B$9</definedName>
    <definedName name="Saggr20">Søjler!#REF!</definedName>
    <definedName name="Saggr21">Søjler!#REF!</definedName>
    <definedName name="Saggr22">Søjler!#REF!</definedName>
    <definedName name="Saggr23">Søjler!#REF!</definedName>
    <definedName name="Saggr24">Søjler!#REF!</definedName>
    <definedName name="Saggr25">Søjler!#REF!</definedName>
    <definedName name="Saggr3">Søjler!$C$4:$C$9</definedName>
    <definedName name="Saggr4">Søjler!$D$4:$D$9</definedName>
    <definedName name="Saggr5">Søjler!$E$4:$E$9</definedName>
    <definedName name="Saggr6">Søjler!$F$4:$F$9</definedName>
    <definedName name="Saggr7">Søjler!$G$4:$G$9</definedName>
    <definedName name="Saggr8">Søjler!$H$4:$H$9</definedName>
    <definedName name="Saggr9">Søjler!$I$4:$I$9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F2" i="3"/>
  <c r="E2" i="3"/>
  <c r="D2" i="3"/>
  <c r="C2" i="3"/>
  <c r="B2" i="3"/>
  <c r="A2" i="3"/>
  <c r="H2" i="2"/>
  <c r="G2" i="2"/>
  <c r="F2" i="2"/>
  <c r="E2" i="2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<sst xmlns="http://schemas.openxmlformats.org/spreadsheetml/2006/main" count="365" uniqueCount="186">
  <si>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</si>
  <si>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</si>
  <si>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</si>
  <si>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</si>
  <si>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</si>
  <si>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</si>
  <si>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</si>
  <si>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</si>
  <si>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</si>
  <si>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</si>
  <si>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</si>
  <si>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</si>
  <si>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</si>
  <si>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</si>
  <si>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</si>
  <si>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</si>
  <si>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</si>
  <si>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</si>
  <si>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</si>
  <si>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Food</t>
  </si>
  <si>
    <t xml:space="preserve">Kommentarer :  </t>
  </si>
  <si>
    <t>Eventuelle kommentarer vedrørende aggregatet.</t>
  </si>
  <si>
    <t xml:space="preserve">Mappe med data :  </t>
  </si>
  <si>
    <t>C:\TIMES-DK_git\DOCUMENTATION\3_Industry\References\Energy matrix\E Data 66-12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</si>
  <si>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</si>
  <si>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</si>
  <si>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</si>
  <si>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</si>
  <si>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</si>
  <si>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</si>
  <si>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Glass &amp; Concrete</t>
  </si>
  <si>
    <t>Coal</t>
  </si>
  <si>
    <t>Fuel Oil</t>
  </si>
  <si>
    <t>Diesel</t>
  </si>
  <si>
    <t>Gasoline</t>
  </si>
  <si>
    <t>LPG</t>
  </si>
  <si>
    <t>Natural gas</t>
  </si>
  <si>
    <t>Biogas</t>
  </si>
  <si>
    <t>Biomass</t>
  </si>
  <si>
    <t>Waste</t>
  </si>
  <si>
    <t>Electricity</t>
  </si>
  <si>
    <t>District Heating</t>
  </si>
  <si>
    <t>Metal industry</t>
  </si>
  <si>
    <t>Other comm</t>
  </si>
  <si>
    <t>Motor vehicles</t>
  </si>
  <si>
    <t>Wholesale and retail</t>
  </si>
  <si>
    <t>Private service</t>
  </si>
  <si>
    <t>Public service</t>
  </si>
  <si>
    <t>Not used</t>
  </si>
  <si>
    <t>Rækkeaggregeringer</t>
  </si>
  <si>
    <t>230010 025 Manufacture of glass etc.</t>
  </si>
  <si>
    <t>240000 027 Manufacture of basic metals</t>
  </si>
  <si>
    <t>130000 014 Manufacture of textiles</t>
  </si>
  <si>
    <t>450010 052 Sale of motor vehicles</t>
  </si>
  <si>
    <t>460000 054 Wholesale</t>
  </si>
  <si>
    <t>550000 063 Hotels, similar accommodation</t>
  </si>
  <si>
    <t>720002 085 Research and dev. (non-market)</t>
  </si>
  <si>
    <t>060000 004 Extraction of oil and gas</t>
  </si>
  <si>
    <t>230020 026 Manufacture of concrete etc.</t>
  </si>
  <si>
    <t>250000 028 Manufact. of fabricated metal</t>
  </si>
  <si>
    <t>140000 015 Manufacture of wearing apparel</t>
  </si>
  <si>
    <t>450020 053 Repair etc. of motor veh. etc.</t>
  </si>
  <si>
    <t>470000 055 Retail sale</t>
  </si>
  <si>
    <t>560000 064 Restaurants</t>
  </si>
  <si>
    <t>840010 095 Public administration</t>
  </si>
  <si>
    <t>090000 006 Mining support service</t>
  </si>
  <si>
    <t>260010 029 Manufact. of computers, etc.</t>
  </si>
  <si>
    <t>150000 016 Manufacture of footwear etc.</t>
  </si>
  <si>
    <t>580010 065 Publishing</t>
  </si>
  <si>
    <t>840022 096 Defence,publ.order(non-market)</t>
  </si>
  <si>
    <t>190000 020 Oil refinery etc.</t>
  </si>
  <si>
    <t>260020 030 Manufact. of other electronics</t>
  </si>
  <si>
    <t>160000 017 Manufacture of wood etc.</t>
  </si>
  <si>
    <t>580020 066 Publishing,computer games etc.</t>
  </si>
  <si>
    <t>850010 098 Primary education</t>
  </si>
  <si>
    <t>200010 021 Manufacture of basic chemicals</t>
  </si>
  <si>
    <t>270010 031 Manufacture of motors, etc.</t>
  </si>
  <si>
    <t>170000 018 Manufacture of paper etc.</t>
  </si>
  <si>
    <t>590000 067 Motion picture, tv and sound</t>
  </si>
  <si>
    <t>850020 099 Secondary education</t>
  </si>
  <si>
    <t>350010 042 Prod., distrib. of electricity</t>
  </si>
  <si>
    <t>270020 032 Manufacture of wires, cables</t>
  </si>
  <si>
    <t>180000 019 Printing etc.</t>
  </si>
  <si>
    <t>600000 068 Radio, television broadcasting</t>
  </si>
  <si>
    <t>850030 100 Higher education</t>
  </si>
  <si>
    <t>350020 043 Manuf.and distribution of gas</t>
  </si>
  <si>
    <t>270030 033 Manuf.of household appl. etc.</t>
  </si>
  <si>
    <t>310000 038 Manufacture of furniture</t>
  </si>
  <si>
    <t>610000 069 Telecommunications</t>
  </si>
  <si>
    <t>850042 101 Adult-,other educ.(non-market)</t>
  </si>
  <si>
    <t>350030 044 Steam and hot water supply</t>
  </si>
  <si>
    <t>280010 034 Manufacture of engines etc.</t>
  </si>
  <si>
    <t>320010 039 Manufact. of med. instruments</t>
  </si>
  <si>
    <t>620000 070 Information technology service</t>
  </si>
  <si>
    <t>860010 103 Hospital activities</t>
  </si>
  <si>
    <t>360000 045 Water collect.purification etc</t>
  </si>
  <si>
    <t>280020 035 Manufacture of other machinery</t>
  </si>
  <si>
    <t>320020 040 Manufacture of toys, etc.</t>
  </si>
  <si>
    <t>630000 071 Information service activities</t>
  </si>
  <si>
    <t>860020 104 Medical and dental practice</t>
  </si>
  <si>
    <t>370000 046 Sewerage</t>
  </si>
  <si>
    <t>290000 036 Manuf. of motor vehicles etc.</t>
  </si>
  <si>
    <t>330000 041 Repair, inst. of machinery etc</t>
  </si>
  <si>
    <t>640010 072 Monetary intermediation</t>
  </si>
  <si>
    <t>870000 105 Residential care activities</t>
  </si>
  <si>
    <t>383900 047 Waste and materials</t>
  </si>
  <si>
    <t>300000 037 Mf. of ships, transport equip.</t>
  </si>
  <si>
    <t>640020 073 Mortgage credit institutes etc</t>
  </si>
  <si>
    <t>880000 106 Social work without accommod.</t>
  </si>
  <si>
    <t>410009 048 Construction of new buildings</t>
  </si>
  <si>
    <t>650000 074 Insurance and pension funding</t>
  </si>
  <si>
    <t>910002 109 Libraries, museums(non-market)</t>
  </si>
  <si>
    <t>420000 049 Civil engeneering</t>
  </si>
  <si>
    <t>660000 075 Other financial activities</t>
  </si>
  <si>
    <t>930012 112 Sports activities (non-market)</t>
  </si>
  <si>
    <t>430003 050 Professional repair and maint.</t>
  </si>
  <si>
    <t>680010 076 Buying, selling of real estate</t>
  </si>
  <si>
    <t>430004 051 Own-account repair and maint.</t>
  </si>
  <si>
    <t>680030 077 Renting, non-resid. Buildings</t>
  </si>
  <si>
    <t>490010 056 Passenger rail transport etc.</t>
  </si>
  <si>
    <t>690010 080 Legal activities</t>
  </si>
  <si>
    <t>490020 057 Transp.by suburban trains etc.</t>
  </si>
  <si>
    <t>690020 081 Accounting and bookkeeping</t>
  </si>
  <si>
    <t>490030 058 Road and pipeline transport</t>
  </si>
  <si>
    <t>700000 082 Business consultancy</t>
  </si>
  <si>
    <t>500000 059 Water transport</t>
  </si>
  <si>
    <t>710000 083 Architecture and engineering</t>
  </si>
  <si>
    <t>510000 060 Air transport</t>
  </si>
  <si>
    <t>720001 084 Research and developm.(market)</t>
  </si>
  <si>
    <t>520000 061 Support activities for transp.</t>
  </si>
  <si>
    <t>730000 086 Advertising, market research</t>
  </si>
  <si>
    <t>530000 062 Postal and courier activities</t>
  </si>
  <si>
    <t>740000 087 Other technical business serv.</t>
  </si>
  <si>
    <t>680023 078 Renting of resident. buildings</t>
  </si>
  <si>
    <t>750000 088 Veterinary activities</t>
  </si>
  <si>
    <t>680024 079 Owner-occupied dwellings</t>
  </si>
  <si>
    <t>770000 089 Rental and leasing activities</t>
  </si>
  <si>
    <t>004510 118 Electricity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</si>
  <si>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</si>
  <si>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</si>
  <si>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</si>
  <si>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</si>
  <si>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</si>
  <si>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840021 097 Rescue service ect. (market)</t>
  </si>
  <si>
    <t>850041 102 Adult-,other education(market)</t>
  </si>
  <si>
    <t>900000 107 Theatres, concerts, and arts</t>
  </si>
  <si>
    <t>910001 108 Libraries, museums (market)</t>
  </si>
  <si>
    <t>920000 110 Gambling and betting</t>
  </si>
  <si>
    <t>930011 111 Sports activities (market)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</si>
  <si>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</si>
  <si>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</si>
  <si>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</si>
  <si>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</si>
  <si>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</si>
  <si>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Søjleaggregeringer</t>
  </si>
  <si>
    <t>21 Petroleum coke</t>
  </si>
  <si>
    <t>01 Crude oil</t>
  </si>
  <si>
    <t>15 Gasoil</t>
  </si>
  <si>
    <t>07 Motor gasoline, colored</t>
  </si>
  <si>
    <t>04 LPG</t>
  </si>
  <si>
    <t>23 Natural gas 1, North Sea and imports</t>
  </si>
  <si>
    <t>41 Biogas</t>
  </si>
  <si>
    <t>36 Straw</t>
  </si>
  <si>
    <t>29 Waste, non renewable</t>
  </si>
  <si>
    <t>43 Heat pumps</t>
  </si>
  <si>
    <t>45 District heat</t>
  </si>
  <si>
    <t>26 Coal</t>
  </si>
  <si>
    <t>18 Fuel oil</t>
  </si>
  <si>
    <t>16 Diesel oil</t>
  </si>
  <si>
    <t>08 Motor gasoline, unleaded</t>
  </si>
  <si>
    <t>05 LPG for transport</t>
  </si>
  <si>
    <t>24 Natural gas 2, large-scale consumers and exports</t>
  </si>
  <si>
    <t>37 Firewood</t>
  </si>
  <si>
    <t>30 Waste, renewable</t>
  </si>
  <si>
    <t>44 Electricity</t>
  </si>
  <si>
    <t>27 Coke</t>
  </si>
  <si>
    <t>20 Waste oil</t>
  </si>
  <si>
    <t>09 Motor gasoline, leaded</t>
  </si>
  <si>
    <t>06 LVN</t>
  </si>
  <si>
    <t>25 Natural gas 3 to industries and households</t>
  </si>
  <si>
    <t>38 Wood chips</t>
  </si>
  <si>
    <t>28 Brown coal briquettes</t>
  </si>
  <si>
    <t>46 Gas works gas</t>
  </si>
  <si>
    <t>39 Wood pellets</t>
  </si>
  <si>
    <t>40 Wood waste</t>
  </si>
  <si>
    <t>42 Bio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</si>
</sst>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808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2" borderId="42" xfId="0" applyFont="1" applyFill="1" applyBorder="1"/>
    <xf numFmtId="0" fontId="5" fillId="2" borderId="43" xfId="0" applyFont="1" applyFill="1" applyBorder="1"/>
    <xf numFmtId="0" fontId="5" fillId="2" borderId="44" xfId="0" applyFont="1" applyFill="1" applyBorder="1"/>
    <xf numFmtId="0" fontId="5" fillId="2" borderId="45" xfId="0" applyFont="1" applyFill="1" applyBorder="1"/>
    <xf numFmtId="0" fontId="4" fillId="4" borderId="47" xfId="0" applyFont="1" applyFill="1" applyBorder="1" applyAlignment="1">
      <alignment horizontal="center" vertical="center"/>
    </xf>
    <xf numFmtId="3" fontId="5" fillId="2" borderId="48" xfId="0" applyNumberFormat="1" applyFont="1" applyFill="1" applyBorder="1"/>
    <xf numFmtId="3" fontId="5" fillId="2" borderId="49" xfId="0" applyNumberFormat="1" applyFont="1" applyFill="1" applyBorder="1"/>
    <xf numFmtId="0" fontId="6" fillId="0" borderId="50" xfId="0" applyFont="1" applyBorder="1" applyAlignment="1">
      <alignment vertical="center"/>
    </xf>
    <xf numFmtId="0" fontId="5" fillId="0" borderId="51" xfId="0" applyFont="1" applyBorder="1" applyAlignment="1" applyProtection="1">
      <alignment vertical="center"/>
    </xf>
    <xf numFmtId="0" fontId="5" fillId="4" borderId="52" xfId="1" applyFont="1" applyFill="1" applyBorder="1" applyAlignment="1" applyProtection="1">
      <alignment vertical="center"/>
    </xf>
    <xf numFmtId="0" fontId="5" fillId="4" borderId="53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4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41" xfId="0" applyFont="1" applyFill="1" applyBorder="1" applyProtection="1"/>
    <xf numFmtId="0" fontId="5" fillId="4" borderId="15" xfId="0" applyFont="1" applyFill="1" applyBorder="1" applyProtection="1"/>
    <xf numFmtId="0" fontId="5" fillId="6" borderId="15" xfId="0" applyFont="1" applyFill="1" applyBorder="1" applyProtection="1"/>
    <xf numFmtId="0" fontId="5" fillId="4" borderId="46" xfId="0" applyFont="1" applyFill="1" applyBorder="1" applyProtection="1"/>
    <xf numFmtId="0" fontId="5" fillId="4" borderId="55" xfId="0" applyFont="1" applyFill="1" applyBorder="1" applyProtection="1"/>
    <xf numFmtId="0" fontId="5" fillId="4" borderId="56" xfId="0" applyFont="1" applyFill="1" applyBorder="1" applyProtection="1"/>
    <xf numFmtId="0" fontId="5" fillId="0" borderId="57" xfId="0" applyFont="1" applyBorder="1" applyAlignment="1" applyProtection="1">
      <alignment vertical="center"/>
    </xf>
    <xf numFmtId="0" fontId="5" fillId="0" borderId="58" xfId="0" applyFont="1" applyFill="1" applyBorder="1" applyProtection="1"/>
    <xf numFmtId="0" fontId="8" fillId="5" borderId="59" xfId="0" applyFont="1" applyFill="1" applyBorder="1" applyProtection="1"/>
    <xf numFmtId="0" fontId="5" fillId="4" borderId="60" xfId="0" applyFont="1" applyFill="1" applyBorder="1" applyProtection="1"/>
    <xf numFmtId="0" fontId="5" fillId="4" borderId="61" xfId="0" applyFont="1" applyFill="1" applyBorder="1" applyProtection="1"/>
    <xf numFmtId="0" fontId="8" fillId="5" borderId="62" xfId="0" applyFont="1" applyFill="1" applyBorder="1" applyProtection="1"/>
  </cellXfs>
  <cellStyles count="2">
    <cellStyle name="Normal" xfId="0" builtinId="0"/>
    <cellStyle name="Normal 3" xfId="1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tabSelected="1" workbookViewId="0"/>
  </sheetViews>
  <sheetFormatPr defaultColWidth="0" defaultRowHeight="15" customHeight="1" zeroHeight="1" x14ac:dyDescent="0.2"/>
  <cols>
    <col min="1" max="1" width="26.28515625" style="56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2" customFormat="1" ht="15" customHeight="1" x14ac:dyDescent="0.2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/>
      <c r="G2" s="9" t="s">
        <v>5</v>
      </c>
      <c r="H2" s="9"/>
      <c r="I2" s="7" t="s">
        <v>6</v>
      </c>
      <c r="J2" s="10" t="s">
        <v>7</v>
      </c>
      <c r="K2" s="2"/>
      <c r="L2" s="11"/>
    </row>
    <row r="3" spans="1:12" s="12" customFormat="1" ht="15" customHeight="1" x14ac:dyDescent="0.2">
      <c r="A3" s="4"/>
      <c r="B3" s="13"/>
      <c r="C3" s="14"/>
      <c r="D3" s="14"/>
      <c r="E3" s="15" t="s">
        <v>8</v>
      </c>
      <c r="F3" s="16" t="s">
        <v>9</v>
      </c>
      <c r="G3" s="17" t="s">
        <v>8</v>
      </c>
      <c r="H3" s="17" t="s">
        <v>9</v>
      </c>
      <c r="I3" s="18"/>
      <c r="J3" s="19"/>
      <c r="K3" s="2"/>
      <c r="L3" s="11"/>
    </row>
    <row r="4" spans="1:12" s="12" customFormat="1" ht="16.5" hidden="1" customHeight="1" x14ac:dyDescent="0.2">
      <c r="A4" s="1" t="s">
        <v>10</v>
      </c>
      <c r="B4" s="20" t="str">
        <f>+B2</f>
        <v>Navn</v>
      </c>
      <c r="C4" s="21" t="s">
        <v>2</v>
      </c>
      <c r="D4" s="22" t="str">
        <f>+D2</f>
        <v>Enhed</v>
      </c>
      <c r="E4" s="23" t="str">
        <f>+E3</f>
        <v>Rækker</v>
      </c>
      <c r="F4" s="24" t="str">
        <f>+F3</f>
        <v>Søjler</v>
      </c>
      <c r="G4" s="22" t="str">
        <f>+G3</f>
        <v>Rækker</v>
      </c>
      <c r="H4" s="22" t="str">
        <f>+H3</f>
        <v>Søjler</v>
      </c>
      <c r="I4" s="23" t="str">
        <f>+I2</f>
        <v>Første år</v>
      </c>
      <c r="J4" s="25" t="str">
        <f>+J2</f>
        <v>Sidste år</v>
      </c>
      <c r="K4" s="2"/>
      <c r="L4" s="11"/>
    </row>
    <row r="5" spans="1:12" s="12" customFormat="1" ht="20.100000000000001" customHeight="1" thickBot="1" x14ac:dyDescent="0.25">
      <c r="A5" s="26"/>
      <c r="B5" s="27" t="s">
        <v>11</v>
      </c>
      <c r="C5" s="28" t="s">
        <v>12</v>
      </c>
      <c r="D5" s="29" t="s">
        <v>13</v>
      </c>
      <c r="E5" s="30">
        <v>125</v>
      </c>
      <c r="F5" s="31">
        <v>46</v>
      </c>
      <c r="G5" s="29" t="s">
        <v>14</v>
      </c>
      <c r="H5" s="29" t="s">
        <v>15</v>
      </c>
      <c r="I5" s="30">
        <v>2010</v>
      </c>
      <c r="J5" s="32">
        <v>2010</v>
      </c>
      <c r="K5" s="2" t="s">
        <v>16</v>
      </c>
      <c r="L5" s="11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33" t="s">
        <v>18</v>
      </c>
      <c r="B8" s="34" t="s">
        <v>19</v>
      </c>
      <c r="C8" s="35"/>
      <c r="D8" s="35"/>
      <c r="E8" s="36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37" t="s">
        <v>20</v>
      </c>
      <c r="B11" s="38" t="s">
        <v>21</v>
      </c>
      <c r="C11" s="39"/>
      <c r="D11" s="39"/>
      <c r="E11" s="39"/>
      <c r="F11" s="39"/>
      <c r="G11" s="39"/>
      <c r="H11" s="39"/>
      <c r="I11" s="39"/>
      <c r="J11" s="40"/>
      <c r="K11" s="2"/>
      <c r="L11" s="2"/>
    </row>
    <row r="12" spans="1:12" ht="15" customHeight="1" x14ac:dyDescent="0.2">
      <c r="A12" s="1"/>
      <c r="B12" s="41"/>
      <c r="C12" s="42"/>
      <c r="D12" s="42"/>
      <c r="E12" s="42"/>
      <c r="F12" s="42"/>
      <c r="G12" s="42"/>
      <c r="H12" s="42"/>
      <c r="I12" s="42"/>
      <c r="J12" s="43"/>
      <c r="K12" s="2"/>
      <c r="L12" s="2"/>
    </row>
    <row r="13" spans="1:12" ht="15" customHeight="1" x14ac:dyDescent="0.2">
      <c r="A13" s="1"/>
      <c r="B13" s="41"/>
      <c r="C13" s="42"/>
      <c r="D13" s="42"/>
      <c r="E13" s="42"/>
      <c r="F13" s="42"/>
      <c r="G13" s="42"/>
      <c r="H13" s="42"/>
      <c r="I13" s="42"/>
      <c r="J13" s="43"/>
      <c r="K13" s="2"/>
      <c r="L13" s="2"/>
    </row>
    <row r="14" spans="1:12" ht="15" customHeight="1" x14ac:dyDescent="0.2">
      <c r="A14" s="1"/>
      <c r="B14" s="41"/>
      <c r="C14" s="42"/>
      <c r="D14" s="42"/>
      <c r="E14" s="42"/>
      <c r="F14" s="42"/>
      <c r="G14" s="42"/>
      <c r="H14" s="42"/>
      <c r="I14" s="42"/>
      <c r="J14" s="43"/>
      <c r="K14" s="2"/>
      <c r="L14" s="2"/>
    </row>
    <row r="15" spans="1:12" ht="15" customHeight="1" x14ac:dyDescent="0.2">
      <c r="A15" s="1"/>
      <c r="B15" s="41"/>
      <c r="C15" s="42"/>
      <c r="D15" s="42"/>
      <c r="E15" s="42"/>
      <c r="F15" s="42"/>
      <c r="G15" s="42"/>
      <c r="H15" s="42"/>
      <c r="I15" s="42"/>
      <c r="J15" s="43"/>
      <c r="K15" s="2"/>
      <c r="L15" s="2"/>
    </row>
    <row r="16" spans="1:12" ht="15" customHeight="1" x14ac:dyDescent="0.2">
      <c r="A16" s="1"/>
      <c r="B16" s="41"/>
      <c r="C16" s="42"/>
      <c r="D16" s="42"/>
      <c r="E16" s="42"/>
      <c r="F16" s="42"/>
      <c r="G16" s="42"/>
      <c r="H16" s="42"/>
      <c r="I16" s="42"/>
      <c r="J16" s="43"/>
      <c r="K16" s="2"/>
      <c r="L16" s="2"/>
    </row>
    <row r="17" spans="1:12" ht="15" customHeight="1" x14ac:dyDescent="0.2">
      <c r="A17" s="1"/>
      <c r="B17" s="41"/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12" ht="15" customHeight="1" thickBot="1" x14ac:dyDescent="0.25">
      <c r="A18" s="1"/>
      <c r="B18" s="44"/>
      <c r="C18" s="45"/>
      <c r="D18" s="45"/>
      <c r="E18" s="45"/>
      <c r="F18" s="45"/>
      <c r="G18" s="45"/>
      <c r="H18" s="45"/>
      <c r="I18" s="45"/>
      <c r="J18" s="46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33" t="s">
        <v>22</v>
      </c>
      <c r="B21" s="34" t="s">
        <v>23</v>
      </c>
      <c r="C21" s="35"/>
      <c r="D21" s="35"/>
      <c r="E21" s="36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47" t="s">
        <v>24</v>
      </c>
      <c r="I31" s="48"/>
      <c r="J31" s="49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50" t="s">
        <v>25</v>
      </c>
      <c r="I32" s="51"/>
      <c r="J32" s="52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50" t="s">
        <v>26</v>
      </c>
      <c r="I33" s="51"/>
      <c r="J33" s="52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53" t="s">
        <v>27</v>
      </c>
      <c r="I34" s="54"/>
      <c r="J34" s="55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14:J14"/>
    <mergeCell ref="B15:J15"/>
    <mergeCell ref="B16:J16"/>
    <mergeCell ref="B17:J17"/>
    <mergeCell ref="B18:J18"/>
    <mergeCell ref="B21:E21"/>
    <mergeCell ref="I2:I3"/>
    <mergeCell ref="J2:J3"/>
    <mergeCell ref="B8:E8"/>
    <mergeCell ref="B11:J11"/>
    <mergeCell ref="B12:J12"/>
    <mergeCell ref="B13:J13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5" width="25.7109375" style="71" customWidth="1"/>
    <col min="6" max="6" width="38.7109375" style="71" customWidth="1"/>
    <col min="7" max="8" width="25.7109375" style="71" customWidth="1"/>
    <col min="9" max="26" width="0" style="71" hidden="1"/>
    <col min="27" max="16384" width="9.140625" style="71" hidden="1"/>
  </cols>
  <sheetData>
    <row r="1" spans="1:8" ht="20.100000000000001" customHeight="1" thickTop="1" x14ac:dyDescent="0.25">
      <c r="A1" s="67" t="s">
        <v>49</v>
      </c>
      <c r="B1" s="68"/>
      <c r="C1" s="68"/>
      <c r="D1" s="69"/>
      <c r="E1" s="70"/>
      <c r="F1" s="68"/>
      <c r="G1" s="68"/>
      <c r="H1" s="81"/>
    </row>
    <row r="2" spans="1:8" ht="15.75" thickBot="1" x14ac:dyDescent="0.3">
      <c r="A2" s="72">
        <f>+COUNTA(Raggr1)</f>
        <v>2</v>
      </c>
      <c r="B2" s="73">
        <f>+COUNTA(Raggr2)</f>
        <v>11</v>
      </c>
      <c r="C2" s="74">
        <f>+COUNTA(Raggr3)</f>
        <v>10</v>
      </c>
      <c r="D2" s="74">
        <f>+COUNTA(Raggr4)</f>
        <v>2</v>
      </c>
      <c r="E2" s="74">
        <f>+COUNTA(Raggr5)</f>
        <v>2</v>
      </c>
      <c r="F2" s="74">
        <f>+COUNTA(Raggr6)</f>
        <v>40</v>
      </c>
      <c r="G2" s="74">
        <f>+COUNTA(Raggr7)</f>
        <v>13</v>
      </c>
      <c r="H2" s="82">
        <f>+COUNTA(Raggr8)</f>
        <v>24</v>
      </c>
    </row>
    <row r="3" spans="1:8" ht="16.5" thickTop="1" thickBot="1" x14ac:dyDescent="0.3">
      <c r="A3" s="75" t="s">
        <v>30</v>
      </c>
      <c r="B3" s="75" t="s">
        <v>42</v>
      </c>
      <c r="C3" s="75" t="s">
        <v>43</v>
      </c>
      <c r="D3" s="75" t="s">
        <v>44</v>
      </c>
      <c r="E3" s="75" t="s">
        <v>45</v>
      </c>
      <c r="F3" s="75" t="s">
        <v>46</v>
      </c>
      <c r="G3" s="75" t="s">
        <v>47</v>
      </c>
      <c r="H3" s="83" t="s">
        <v>48</v>
      </c>
    </row>
    <row r="4" spans="1:8" x14ac:dyDescent="0.25">
      <c r="A4" s="76" t="s">
        <v>50</v>
      </c>
      <c r="B4" s="76" t="s">
        <v>51</v>
      </c>
      <c r="C4" s="76" t="s">
        <v>52</v>
      </c>
      <c r="D4" s="76" t="s">
        <v>53</v>
      </c>
      <c r="E4" s="76" t="s">
        <v>54</v>
      </c>
      <c r="F4" s="76" t="s">
        <v>55</v>
      </c>
      <c r="G4" s="76" t="s">
        <v>56</v>
      </c>
      <c r="H4" s="84" t="s">
        <v>57</v>
      </c>
    </row>
    <row r="5" spans="1:8" x14ac:dyDescent="0.25">
      <c r="A5" s="76" t="s">
        <v>58</v>
      </c>
      <c r="B5" s="76" t="s">
        <v>59</v>
      </c>
      <c r="C5" s="76" t="s">
        <v>60</v>
      </c>
      <c r="D5" s="76" t="s">
        <v>61</v>
      </c>
      <c r="E5" s="76" t="s">
        <v>62</v>
      </c>
      <c r="F5" s="76" t="s">
        <v>63</v>
      </c>
      <c r="G5" s="76" t="s">
        <v>64</v>
      </c>
      <c r="H5" s="84" t="s">
        <v>65</v>
      </c>
    </row>
    <row r="6" spans="1:8" x14ac:dyDescent="0.25">
      <c r="A6" s="76"/>
      <c r="B6" s="76" t="s">
        <v>66</v>
      </c>
      <c r="C6" s="76" t="s">
        <v>67</v>
      </c>
      <c r="D6" s="76"/>
      <c r="E6" s="76"/>
      <c r="F6" s="76" t="s">
        <v>68</v>
      </c>
      <c r="G6" s="76" t="s">
        <v>69</v>
      </c>
      <c r="H6" s="84" t="s">
        <v>70</v>
      </c>
    </row>
    <row r="7" spans="1:8" x14ac:dyDescent="0.25">
      <c r="A7" s="77"/>
      <c r="B7" s="76" t="s">
        <v>71</v>
      </c>
      <c r="C7" s="76" t="s">
        <v>72</v>
      </c>
      <c r="D7" s="76"/>
      <c r="E7" s="76"/>
      <c r="F7" s="76" t="s">
        <v>73</v>
      </c>
      <c r="G7" s="76" t="s">
        <v>74</v>
      </c>
      <c r="H7" s="84" t="s">
        <v>75</v>
      </c>
    </row>
    <row r="8" spans="1:8" x14ac:dyDescent="0.25">
      <c r="A8" s="76"/>
      <c r="B8" s="76" t="s">
        <v>76</v>
      </c>
      <c r="C8" s="76" t="s">
        <v>77</v>
      </c>
      <c r="D8" s="76"/>
      <c r="E8" s="76"/>
      <c r="F8" s="76" t="s">
        <v>78</v>
      </c>
      <c r="G8" s="76" t="s">
        <v>79</v>
      </c>
      <c r="H8" s="84" t="s">
        <v>80</v>
      </c>
    </row>
    <row r="9" spans="1:8" x14ac:dyDescent="0.25">
      <c r="A9" s="76"/>
      <c r="B9" s="76" t="s">
        <v>81</v>
      </c>
      <c r="C9" s="76" t="s">
        <v>82</v>
      </c>
      <c r="D9" s="76"/>
      <c r="E9" s="76"/>
      <c r="F9" s="76" t="s">
        <v>83</v>
      </c>
      <c r="G9" s="76" t="s">
        <v>84</v>
      </c>
      <c r="H9" s="84" t="s">
        <v>85</v>
      </c>
    </row>
    <row r="10" spans="1:8" x14ac:dyDescent="0.25">
      <c r="A10" s="76"/>
      <c r="B10" s="76" t="s">
        <v>86</v>
      </c>
      <c r="C10" s="76" t="s">
        <v>87</v>
      </c>
      <c r="D10" s="76"/>
      <c r="E10" s="76"/>
      <c r="F10" s="76" t="s">
        <v>88</v>
      </c>
      <c r="G10" s="76" t="s">
        <v>89</v>
      </c>
      <c r="H10" s="84" t="s">
        <v>90</v>
      </c>
    </row>
    <row r="11" spans="1:8" x14ac:dyDescent="0.25">
      <c r="A11" s="76"/>
      <c r="B11" s="76" t="s">
        <v>91</v>
      </c>
      <c r="C11" s="76" t="s">
        <v>92</v>
      </c>
      <c r="D11" s="76"/>
      <c r="E11" s="76"/>
      <c r="F11" s="76" t="s">
        <v>93</v>
      </c>
      <c r="G11" s="76" t="s">
        <v>94</v>
      </c>
      <c r="H11" s="84" t="s">
        <v>95</v>
      </c>
    </row>
    <row r="12" spans="1:8" x14ac:dyDescent="0.25">
      <c r="A12" s="76"/>
      <c r="B12" s="76" t="s">
        <v>96</v>
      </c>
      <c r="C12" s="76" t="s">
        <v>97</v>
      </c>
      <c r="D12" s="76"/>
      <c r="E12" s="76"/>
      <c r="F12" s="76" t="s">
        <v>98</v>
      </c>
      <c r="G12" s="76" t="s">
        <v>99</v>
      </c>
      <c r="H12" s="84" t="s">
        <v>100</v>
      </c>
    </row>
    <row r="13" spans="1:8" x14ac:dyDescent="0.25">
      <c r="A13" s="76"/>
      <c r="B13" s="76" t="s">
        <v>101</v>
      </c>
      <c r="C13" s="76" t="s">
        <v>102</v>
      </c>
      <c r="D13" s="76"/>
      <c r="E13" s="76"/>
      <c r="F13" s="76" t="s">
        <v>103</v>
      </c>
      <c r="G13" s="76" t="s">
        <v>104</v>
      </c>
      <c r="H13" s="84" t="s">
        <v>105</v>
      </c>
    </row>
    <row r="14" spans="1:8" x14ac:dyDescent="0.25">
      <c r="A14" s="76"/>
      <c r="B14" s="76" t="s">
        <v>106</v>
      </c>
      <c r="C14" s="76"/>
      <c r="D14" s="76"/>
      <c r="E14" s="76"/>
      <c r="F14" s="76" t="s">
        <v>107</v>
      </c>
      <c r="G14" s="76" t="s">
        <v>108</v>
      </c>
      <c r="H14" s="84" t="s">
        <v>109</v>
      </c>
    </row>
    <row r="15" spans="1:8" x14ac:dyDescent="0.25">
      <c r="A15" s="76"/>
      <c r="B15" s="76"/>
      <c r="C15" s="76"/>
      <c r="D15" s="76"/>
      <c r="E15" s="76"/>
      <c r="F15" s="76" t="s">
        <v>110</v>
      </c>
      <c r="G15" s="76" t="s">
        <v>111</v>
      </c>
      <c r="H15" s="84" t="s">
        <v>112</v>
      </c>
    </row>
    <row r="16" spans="1:8" x14ac:dyDescent="0.25">
      <c r="A16" s="76"/>
      <c r="B16" s="76"/>
      <c r="C16" s="76"/>
      <c r="D16" s="76"/>
      <c r="E16" s="76"/>
      <c r="F16" s="76" t="s">
        <v>113</v>
      </c>
      <c r="G16" s="76" t="s">
        <v>114</v>
      </c>
      <c r="H16" s="84" t="s">
        <v>115</v>
      </c>
    </row>
    <row r="17" spans="1:8" x14ac:dyDescent="0.25">
      <c r="A17" s="76"/>
      <c r="B17" s="76"/>
      <c r="C17" s="76"/>
      <c r="D17" s="76"/>
      <c r="E17" s="76"/>
      <c r="F17" s="76" t="s">
        <v>116</v>
      </c>
      <c r="G17" s="76"/>
      <c r="H17" s="84" t="s">
        <v>117</v>
      </c>
    </row>
    <row r="18" spans="1:8" x14ac:dyDescent="0.25">
      <c r="A18" s="76"/>
      <c r="B18" s="76"/>
      <c r="C18" s="76"/>
      <c r="D18" s="76"/>
      <c r="E18" s="76"/>
      <c r="F18" s="76" t="s">
        <v>118</v>
      </c>
      <c r="G18" s="76"/>
      <c r="H18" s="84" t="s">
        <v>119</v>
      </c>
    </row>
    <row r="19" spans="1:8" x14ac:dyDescent="0.25">
      <c r="A19" s="76"/>
      <c r="B19" s="76"/>
      <c r="C19" s="76"/>
      <c r="D19" s="76"/>
      <c r="E19" s="76"/>
      <c r="F19" s="76" t="s">
        <v>120</v>
      </c>
      <c r="G19" s="76"/>
      <c r="H19" s="84" t="s">
        <v>121</v>
      </c>
    </row>
    <row r="20" spans="1:8" x14ac:dyDescent="0.25">
      <c r="A20" s="76"/>
      <c r="B20" s="76"/>
      <c r="C20" s="76"/>
      <c r="D20" s="76"/>
      <c r="E20" s="76"/>
      <c r="F20" s="76" t="s">
        <v>122</v>
      </c>
      <c r="G20" s="76"/>
      <c r="H20" s="84" t="s">
        <v>123</v>
      </c>
    </row>
    <row r="21" spans="1:8" x14ac:dyDescent="0.25">
      <c r="A21" s="76"/>
      <c r="B21" s="76"/>
      <c r="C21" s="76"/>
      <c r="D21" s="76"/>
      <c r="E21" s="76"/>
      <c r="F21" s="76" t="s">
        <v>124</v>
      </c>
      <c r="G21" s="76"/>
      <c r="H21" s="84" t="s">
        <v>125</v>
      </c>
    </row>
    <row r="22" spans="1:8" x14ac:dyDescent="0.25">
      <c r="A22" s="76"/>
      <c r="B22" s="76"/>
      <c r="C22" s="76"/>
      <c r="D22" s="76"/>
      <c r="E22" s="76"/>
      <c r="F22" s="76" t="s">
        <v>126</v>
      </c>
      <c r="G22" s="76"/>
      <c r="H22" s="84" t="s">
        <v>127</v>
      </c>
    </row>
    <row r="23" spans="1:8" x14ac:dyDescent="0.25">
      <c r="A23" s="76"/>
      <c r="B23" s="76"/>
      <c r="C23" s="76"/>
      <c r="D23" s="76"/>
      <c r="E23" s="76"/>
      <c r="F23" s="76" t="s">
        <v>128</v>
      </c>
      <c r="G23" s="76"/>
      <c r="H23" s="84" t="s">
        <v>129</v>
      </c>
    </row>
    <row r="24" spans="1:8" x14ac:dyDescent="0.25">
      <c r="A24" s="76"/>
      <c r="B24" s="76"/>
      <c r="C24" s="76"/>
      <c r="D24" s="76"/>
      <c r="E24" s="76"/>
      <c r="F24" s="76" t="s">
        <v>130</v>
      </c>
      <c r="G24" s="76"/>
      <c r="H24" s="84" t="s">
        <v>131</v>
      </c>
    </row>
    <row r="25" spans="1:8" x14ac:dyDescent="0.25">
      <c r="A25" s="76"/>
      <c r="B25" s="76"/>
      <c r="C25" s="76"/>
      <c r="D25" s="76"/>
      <c r="E25" s="76"/>
      <c r="F25" s="76" t="s">
        <v>132</v>
      </c>
      <c r="G25" s="76"/>
      <c r="H25" s="84" t="s">
        <v>133</v>
      </c>
    </row>
    <row r="26" spans="1:8" x14ac:dyDescent="0.25">
      <c r="A26" s="76"/>
      <c r="B26" s="76"/>
      <c r="C26" s="76"/>
      <c r="D26" s="76"/>
      <c r="E26" s="76"/>
      <c r="F26" s="76" t="s">
        <v>134</v>
      </c>
      <c r="G26" s="76"/>
      <c r="H26" s="84" t="s">
        <v>135</v>
      </c>
    </row>
    <row r="27" spans="1:8" x14ac:dyDescent="0.25">
      <c r="A27" s="76"/>
      <c r="B27" s="76"/>
      <c r="C27" s="76"/>
      <c r="D27" s="76"/>
      <c r="E27" s="76"/>
      <c r="F27" s="76" t="s">
        <v>136</v>
      </c>
      <c r="G27" s="76"/>
      <c r="H27" s="84" t="s">
        <v>137</v>
      </c>
    </row>
    <row r="28" spans="1:8" x14ac:dyDescent="0.25">
      <c r="A28" s="76"/>
      <c r="B28" s="76"/>
      <c r="C28" s="76"/>
      <c r="D28" s="76"/>
      <c r="E28" s="76"/>
      <c r="F28" s="76" t="s">
        <v>138</v>
      </c>
      <c r="G28" s="76"/>
      <c r="H28" s="84"/>
    </row>
    <row r="29" spans="1:8" x14ac:dyDescent="0.25">
      <c r="A29" s="76"/>
      <c r="B29" s="76"/>
      <c r="C29" s="76"/>
      <c r="D29" s="76"/>
      <c r="E29" s="76"/>
      <c r="F29" s="76" t="s">
        <v>139</v>
      </c>
      <c r="G29" s="76"/>
      <c r="H29" s="84"/>
    </row>
    <row r="30" spans="1:8" x14ac:dyDescent="0.25">
      <c r="A30" s="76"/>
      <c r="B30" s="76"/>
      <c r="C30" s="76"/>
      <c r="D30" s="76"/>
      <c r="E30" s="76"/>
      <c r="F30" s="76" t="s">
        <v>140</v>
      </c>
      <c r="G30" s="76"/>
      <c r="H30" s="84"/>
    </row>
    <row r="31" spans="1:8" x14ac:dyDescent="0.25">
      <c r="A31" s="76"/>
      <c r="B31" s="76"/>
      <c r="C31" s="76"/>
      <c r="D31" s="76"/>
      <c r="E31" s="76"/>
      <c r="F31" s="76" t="s">
        <v>141</v>
      </c>
      <c r="G31" s="76"/>
      <c r="H31" s="84"/>
    </row>
    <row r="32" spans="1:8" x14ac:dyDescent="0.25">
      <c r="A32" s="76"/>
      <c r="B32" s="76"/>
      <c r="C32" s="76"/>
      <c r="D32" s="76"/>
      <c r="E32" s="76"/>
      <c r="F32" s="76" t="s">
        <v>142</v>
      </c>
      <c r="G32" s="76"/>
      <c r="H32" s="84"/>
    </row>
    <row r="33" spans="1:8" x14ac:dyDescent="0.25">
      <c r="A33" s="76"/>
      <c r="B33" s="76"/>
      <c r="C33" s="76"/>
      <c r="D33" s="76"/>
      <c r="E33" s="76"/>
      <c r="F33" s="76" t="s">
        <v>143</v>
      </c>
      <c r="G33" s="76"/>
      <c r="H33" s="84"/>
    </row>
    <row r="34" spans="1:8" x14ac:dyDescent="0.25">
      <c r="A34" s="76"/>
      <c r="B34" s="76"/>
      <c r="C34" s="76"/>
      <c r="D34" s="76"/>
      <c r="E34" s="76"/>
      <c r="F34" s="76" t="s">
        <v>144</v>
      </c>
      <c r="G34" s="76"/>
      <c r="H34" s="84"/>
    </row>
    <row r="35" spans="1:8" x14ac:dyDescent="0.25">
      <c r="A35" s="76"/>
      <c r="B35" s="76"/>
      <c r="C35" s="76"/>
      <c r="D35" s="76"/>
      <c r="E35" s="76"/>
      <c r="F35" s="76" t="s">
        <v>145</v>
      </c>
      <c r="G35" s="76"/>
      <c r="H35" s="84"/>
    </row>
    <row r="36" spans="1:8" x14ac:dyDescent="0.25">
      <c r="A36" s="76"/>
      <c r="B36" s="76"/>
      <c r="C36" s="76"/>
      <c r="D36" s="76"/>
      <c r="E36" s="76"/>
      <c r="F36" s="76" t="s">
        <v>146</v>
      </c>
      <c r="G36" s="76"/>
      <c r="H36" s="84"/>
    </row>
    <row r="37" spans="1:8" x14ac:dyDescent="0.25">
      <c r="A37" s="76"/>
      <c r="B37" s="76"/>
      <c r="C37" s="76"/>
      <c r="D37" s="76"/>
      <c r="E37" s="76"/>
      <c r="F37" s="76" t="s">
        <v>147</v>
      </c>
      <c r="G37" s="76"/>
      <c r="H37" s="84"/>
    </row>
    <row r="38" spans="1:8" x14ac:dyDescent="0.25">
      <c r="A38" s="76"/>
      <c r="B38" s="76"/>
      <c r="C38" s="76"/>
      <c r="D38" s="76"/>
      <c r="E38" s="76"/>
      <c r="F38" s="76" t="s">
        <v>148</v>
      </c>
      <c r="G38" s="76"/>
      <c r="H38" s="84"/>
    </row>
    <row r="39" spans="1:8" x14ac:dyDescent="0.25">
      <c r="A39" s="76"/>
      <c r="B39" s="76"/>
      <c r="C39" s="76"/>
      <c r="D39" s="76"/>
      <c r="E39" s="76"/>
      <c r="F39" s="76" t="s">
        <v>149</v>
      </c>
      <c r="G39" s="76"/>
      <c r="H39" s="84"/>
    </row>
    <row r="40" spans="1:8" x14ac:dyDescent="0.25">
      <c r="A40" s="76"/>
      <c r="B40" s="76"/>
      <c r="C40" s="76"/>
      <c r="D40" s="76"/>
      <c r="E40" s="76"/>
      <c r="F40" s="76" t="s">
        <v>150</v>
      </c>
      <c r="G40" s="76"/>
      <c r="H40" s="84"/>
    </row>
    <row r="41" spans="1:8" x14ac:dyDescent="0.25">
      <c r="A41" s="76"/>
      <c r="B41" s="76"/>
      <c r="C41" s="76"/>
      <c r="D41" s="76"/>
      <c r="E41" s="76"/>
      <c r="F41" s="76" t="s">
        <v>151</v>
      </c>
      <c r="G41" s="76"/>
      <c r="H41" s="84"/>
    </row>
    <row r="42" spans="1:8" x14ac:dyDescent="0.25">
      <c r="A42" s="76"/>
      <c r="B42" s="76"/>
      <c r="C42" s="76"/>
      <c r="D42" s="76"/>
      <c r="E42" s="76"/>
      <c r="F42" s="76" t="s">
        <v>152</v>
      </c>
      <c r="G42" s="76"/>
      <c r="H42" s="84"/>
    </row>
    <row r="43" spans="1:8" ht="15.75" thickBot="1" x14ac:dyDescent="0.3">
      <c r="A43" s="78"/>
      <c r="B43" s="78"/>
      <c r="C43" s="78"/>
      <c r="D43" s="78"/>
      <c r="E43" s="78"/>
      <c r="F43" s="78" t="s">
        <v>153</v>
      </c>
      <c r="G43" s="78"/>
      <c r="H43" s="85"/>
    </row>
    <row r="44" spans="1:8" ht="15.75" thickTop="1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B5:B6">
    <cfRule type="containsBlanks" dxfId="3" priority="1">
      <formula>LEN(TRIM(B5))=0</formula>
    </cfRule>
  </conditionalFormatting>
  <conditionalFormatting sqref="A3:H4 A7:H43 C5:H6 A5:A6">
    <cfRule type="containsBlanks" dxfId="2" priority="2">
      <formula>LEN(TRIM(A3))=0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1" width="25.7109375" style="71" customWidth="1"/>
    <col min="12" max="26" width="0" style="71" hidden="1"/>
    <col min="27" max="16384" width="9.140625" style="71" hidden="1"/>
  </cols>
  <sheetData>
    <row r="1" spans="1:11" ht="20.100000000000001" customHeight="1" thickTop="1" x14ac:dyDescent="0.25">
      <c r="A1" s="67" t="s">
        <v>154</v>
      </c>
      <c r="B1" s="68"/>
      <c r="C1" s="68"/>
      <c r="D1" s="69"/>
      <c r="E1" s="70"/>
      <c r="F1" s="68"/>
      <c r="G1" s="68"/>
      <c r="H1" s="68"/>
      <c r="I1" s="68"/>
      <c r="J1" s="68"/>
      <c r="K1" s="81"/>
    </row>
    <row r="2" spans="1:11" ht="15.75" thickBot="1" x14ac:dyDescent="0.3">
      <c r="A2" s="72">
        <f>+COUNTA(Saggr1)</f>
        <v>4</v>
      </c>
      <c r="B2" s="73">
        <f>+COUNTA(Saggr2)</f>
        <v>3</v>
      </c>
      <c r="C2" s="74">
        <f>+COUNTA(Saggr3)</f>
        <v>2</v>
      </c>
      <c r="D2" s="74">
        <f>+COUNTA(Saggr4)</f>
        <v>3</v>
      </c>
      <c r="E2" s="74">
        <f>+COUNTA(Saggr5)</f>
        <v>3</v>
      </c>
      <c r="F2" s="74">
        <f>+COUNTA(Saggr6)</f>
        <v>4</v>
      </c>
      <c r="G2" s="74">
        <f>+COUNTA(Saggr7)</f>
        <v>1</v>
      </c>
      <c r="H2" s="74">
        <f>+COUNTA(Saggr8)</f>
        <v>6</v>
      </c>
      <c r="I2" s="74">
        <f>+COUNTA(Saggr9)</f>
        <v>2</v>
      </c>
      <c r="J2" s="74">
        <f>+COUNTA(Saggr10)</f>
        <v>2</v>
      </c>
      <c r="K2" s="82">
        <f>+COUNTA(Saggr11)</f>
        <v>1</v>
      </c>
    </row>
    <row r="3" spans="1:11" ht="16.5" thickTop="1" thickBot="1" x14ac:dyDescent="0.3">
      <c r="A3" s="86" t="s">
        <v>31</v>
      </c>
      <c r="B3" s="75" t="s">
        <v>32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83" t="s">
        <v>41</v>
      </c>
    </row>
    <row r="4" spans="1:11" x14ac:dyDescent="0.25">
      <c r="A4" s="79" t="s">
        <v>155</v>
      </c>
      <c r="B4" s="76" t="s">
        <v>156</v>
      </c>
      <c r="C4" s="76" t="s">
        <v>157</v>
      </c>
      <c r="D4" s="76" t="s">
        <v>158</v>
      </c>
      <c r="E4" s="76" t="s">
        <v>159</v>
      </c>
      <c r="F4" s="76" t="s">
        <v>160</v>
      </c>
      <c r="G4" s="76" t="s">
        <v>161</v>
      </c>
      <c r="H4" s="76" t="s">
        <v>162</v>
      </c>
      <c r="I4" s="76" t="s">
        <v>163</v>
      </c>
      <c r="J4" s="76" t="s">
        <v>164</v>
      </c>
      <c r="K4" s="84" t="s">
        <v>165</v>
      </c>
    </row>
    <row r="5" spans="1:11" x14ac:dyDescent="0.25">
      <c r="A5" s="79" t="s">
        <v>166</v>
      </c>
      <c r="B5" s="76" t="s">
        <v>167</v>
      </c>
      <c r="C5" s="76" t="s">
        <v>168</v>
      </c>
      <c r="D5" s="76" t="s">
        <v>169</v>
      </c>
      <c r="E5" s="76" t="s">
        <v>170</v>
      </c>
      <c r="F5" s="76" t="s">
        <v>171</v>
      </c>
      <c r="G5" s="76"/>
      <c r="H5" s="76" t="s">
        <v>172</v>
      </c>
      <c r="I5" s="76" t="s">
        <v>173</v>
      </c>
      <c r="J5" s="76" t="s">
        <v>174</v>
      </c>
      <c r="K5" s="84"/>
    </row>
    <row r="6" spans="1:11" x14ac:dyDescent="0.25">
      <c r="A6" s="79" t="s">
        <v>175</v>
      </c>
      <c r="B6" s="76" t="s">
        <v>176</v>
      </c>
      <c r="C6" s="76"/>
      <c r="D6" s="76" t="s">
        <v>177</v>
      </c>
      <c r="E6" s="76" t="s">
        <v>178</v>
      </c>
      <c r="F6" s="76" t="s">
        <v>179</v>
      </c>
      <c r="G6" s="76"/>
      <c r="H6" s="76" t="s">
        <v>180</v>
      </c>
      <c r="I6" s="76"/>
      <c r="J6" s="76"/>
      <c r="K6" s="84"/>
    </row>
    <row r="7" spans="1:11" x14ac:dyDescent="0.25">
      <c r="A7" s="79" t="s">
        <v>181</v>
      </c>
      <c r="B7" s="76"/>
      <c r="C7" s="76"/>
      <c r="D7" s="76"/>
      <c r="E7" s="76"/>
      <c r="F7" s="76" t="s">
        <v>182</v>
      </c>
      <c r="G7" s="76"/>
      <c r="H7" s="76" t="s">
        <v>183</v>
      </c>
      <c r="I7" s="76"/>
      <c r="J7" s="76"/>
      <c r="K7" s="84"/>
    </row>
    <row r="8" spans="1:11" x14ac:dyDescent="0.25">
      <c r="A8" s="79"/>
      <c r="B8" s="76"/>
      <c r="C8" s="76"/>
      <c r="D8" s="76"/>
      <c r="E8" s="76"/>
      <c r="F8" s="76"/>
      <c r="G8" s="76"/>
      <c r="H8" s="76" t="s">
        <v>184</v>
      </c>
      <c r="I8" s="76"/>
      <c r="J8" s="76"/>
      <c r="K8" s="84"/>
    </row>
    <row r="9" spans="1:11" ht="15.75" thickBot="1" x14ac:dyDescent="0.3">
      <c r="A9" s="80"/>
      <c r="B9" s="78"/>
      <c r="C9" s="78"/>
      <c r="D9" s="78"/>
      <c r="E9" s="78"/>
      <c r="F9" s="78"/>
      <c r="G9" s="78"/>
      <c r="H9" s="78" t="s">
        <v>185</v>
      </c>
      <c r="I9" s="78"/>
      <c r="J9" s="78"/>
      <c r="K9" s="85"/>
    </row>
    <row r="10" spans="1:11" ht="15.75" thickTop="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K4 A6:C7 A8:K9 D7:K7 D6 A5:D5 F5:K6">
    <cfRule type="containsBlanks" dxfId="1" priority="2">
      <formula>LEN(TRIM(A3))=0</formula>
    </cfRule>
  </conditionalFormatting>
  <conditionalFormatting sqref="E5:E6">
    <cfRule type="containsBlanks" dxfId="0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7"/>
  <sheetViews>
    <sheetView showGridLines="0" workbookViewId="0">
      <selection activeCell="C2" sqref="C2"/>
    </sheetView>
  </sheetViews>
  <sheetFormatPr defaultColWidth="9.140625" defaultRowHeight="15" zeroHeight="1" x14ac:dyDescent="0.25"/>
  <cols>
    <col min="1" max="1" width="19.5703125" customWidth="1"/>
    <col min="2" max="2" width="14.7109375" customWidth="1"/>
    <col min="3" max="3" width="11.140625" customWidth="1"/>
  </cols>
  <sheetData>
    <row r="1" spans="1:3" s="59" customFormat="1" ht="33" customHeight="1" thickTop="1" thickBot="1" x14ac:dyDescent="0.3">
      <c r="A1" s="57" t="s">
        <v>28</v>
      </c>
      <c r="B1" s="58" t="s">
        <v>29</v>
      </c>
      <c r="C1" s="64">
        <v>2010</v>
      </c>
    </row>
    <row r="2" spans="1:3" x14ac:dyDescent="0.25">
      <c r="A2" s="60" t="s">
        <v>30</v>
      </c>
      <c r="B2" s="61" t="s">
        <v>31</v>
      </c>
      <c r="C2" s="65">
        <v>7597597</v>
      </c>
    </row>
    <row r="3" spans="1:3" x14ac:dyDescent="0.25">
      <c r="A3" s="60" t="s">
        <v>30</v>
      </c>
      <c r="B3" s="61" t="s">
        <v>32</v>
      </c>
      <c r="C3" s="65">
        <v>389022</v>
      </c>
    </row>
    <row r="4" spans="1:3" x14ac:dyDescent="0.25">
      <c r="A4" s="60" t="s">
        <v>30</v>
      </c>
      <c r="B4" s="61" t="s">
        <v>33</v>
      </c>
      <c r="C4" s="65">
        <v>1120668</v>
      </c>
    </row>
    <row r="5" spans="1:3" x14ac:dyDescent="0.25">
      <c r="A5" s="60" t="s">
        <v>30</v>
      </c>
      <c r="B5" s="61" t="s">
        <v>34</v>
      </c>
      <c r="C5" s="65">
        <v>33070</v>
      </c>
    </row>
    <row r="6" spans="1:3" x14ac:dyDescent="0.25">
      <c r="A6" s="60" t="s">
        <v>30</v>
      </c>
      <c r="B6" s="61" t="s">
        <v>35</v>
      </c>
      <c r="C6" s="65">
        <v>178555</v>
      </c>
    </row>
    <row r="7" spans="1:3" x14ac:dyDescent="0.25">
      <c r="A7" s="60" t="s">
        <v>30</v>
      </c>
      <c r="B7" s="61" t="s">
        <v>36</v>
      </c>
      <c r="C7" s="65">
        <v>3850508</v>
      </c>
    </row>
    <row r="8" spans="1:3" x14ac:dyDescent="0.25">
      <c r="A8" s="60" t="s">
        <v>30</v>
      </c>
      <c r="B8" s="61" t="s">
        <v>37</v>
      </c>
      <c r="C8" s="65">
        <v>0</v>
      </c>
    </row>
    <row r="9" spans="1:3" x14ac:dyDescent="0.25">
      <c r="A9" s="60" t="s">
        <v>30</v>
      </c>
      <c r="B9" s="61" t="s">
        <v>38</v>
      </c>
      <c r="C9" s="65">
        <v>3968</v>
      </c>
    </row>
    <row r="10" spans="1:3" x14ac:dyDescent="0.25">
      <c r="A10" s="60" t="s">
        <v>30</v>
      </c>
      <c r="B10" s="61" t="s">
        <v>39</v>
      </c>
      <c r="C10" s="65">
        <v>1278760</v>
      </c>
    </row>
    <row r="11" spans="1:3" x14ac:dyDescent="0.25">
      <c r="A11" s="60" t="s">
        <v>30</v>
      </c>
      <c r="B11" s="61" t="s">
        <v>40</v>
      </c>
      <c r="C11" s="65">
        <v>2410659</v>
      </c>
    </row>
    <row r="12" spans="1:3" x14ac:dyDescent="0.25">
      <c r="A12" s="60" t="s">
        <v>30</v>
      </c>
      <c r="B12" s="61" t="s">
        <v>41</v>
      </c>
      <c r="C12" s="65">
        <v>92541</v>
      </c>
    </row>
    <row r="13" spans="1:3" x14ac:dyDescent="0.25">
      <c r="A13" s="60" t="s">
        <v>42</v>
      </c>
      <c r="B13" s="61" t="s">
        <v>31</v>
      </c>
      <c r="C13" s="65">
        <v>2886</v>
      </c>
    </row>
    <row r="14" spans="1:3" x14ac:dyDescent="0.25">
      <c r="A14" s="60" t="s">
        <v>42</v>
      </c>
      <c r="B14" s="61" t="s">
        <v>32</v>
      </c>
      <c r="C14" s="65">
        <v>246542</v>
      </c>
    </row>
    <row r="15" spans="1:3" x14ac:dyDescent="0.25">
      <c r="A15" s="60" t="s">
        <v>42</v>
      </c>
      <c r="B15" s="61" t="s">
        <v>33</v>
      </c>
      <c r="C15" s="65">
        <v>3895645</v>
      </c>
    </row>
    <row r="16" spans="1:3" x14ac:dyDescent="0.25">
      <c r="A16" s="60" t="s">
        <v>42</v>
      </c>
      <c r="B16" s="61" t="s">
        <v>34</v>
      </c>
      <c r="C16" s="65">
        <v>362089</v>
      </c>
    </row>
    <row r="17" spans="1:3" x14ac:dyDescent="0.25">
      <c r="A17" s="60" t="s">
        <v>42</v>
      </c>
      <c r="B17" s="61" t="s">
        <v>35</v>
      </c>
      <c r="C17" s="65">
        <v>446280</v>
      </c>
    </row>
    <row r="18" spans="1:3" x14ac:dyDescent="0.25">
      <c r="A18" s="60" t="s">
        <v>42</v>
      </c>
      <c r="B18" s="61" t="s">
        <v>36</v>
      </c>
      <c r="C18" s="65">
        <v>5149831</v>
      </c>
    </row>
    <row r="19" spans="1:3" x14ac:dyDescent="0.25">
      <c r="A19" s="60" t="s">
        <v>42</v>
      </c>
      <c r="B19" s="61" t="s">
        <v>37</v>
      </c>
      <c r="C19" s="65">
        <v>12851</v>
      </c>
    </row>
    <row r="20" spans="1:3" x14ac:dyDescent="0.25">
      <c r="A20" s="60" t="s">
        <v>42</v>
      </c>
      <c r="B20" s="61" t="s">
        <v>38</v>
      </c>
      <c r="C20" s="65">
        <v>759200</v>
      </c>
    </row>
    <row r="21" spans="1:3" x14ac:dyDescent="0.25">
      <c r="A21" s="60" t="s">
        <v>42</v>
      </c>
      <c r="B21" s="61" t="s">
        <v>39</v>
      </c>
      <c r="C21" s="65">
        <v>48389</v>
      </c>
    </row>
    <row r="22" spans="1:3" x14ac:dyDescent="0.25">
      <c r="A22" s="60" t="s">
        <v>42</v>
      </c>
      <c r="B22" s="61" t="s">
        <v>40</v>
      </c>
      <c r="C22" s="65">
        <v>7605029</v>
      </c>
    </row>
    <row r="23" spans="1:3" x14ac:dyDescent="0.25">
      <c r="A23" s="60" t="s">
        <v>42</v>
      </c>
      <c r="B23" s="61" t="s">
        <v>41</v>
      </c>
      <c r="C23" s="65">
        <v>1788606</v>
      </c>
    </row>
    <row r="24" spans="1:3" x14ac:dyDescent="0.25">
      <c r="A24" s="60" t="s">
        <v>43</v>
      </c>
      <c r="B24" s="61" t="s">
        <v>31</v>
      </c>
      <c r="C24" s="65">
        <v>283</v>
      </c>
    </row>
    <row r="25" spans="1:3" x14ac:dyDescent="0.25">
      <c r="A25" s="60" t="s">
        <v>43</v>
      </c>
      <c r="B25" s="61" t="s">
        <v>32</v>
      </c>
      <c r="C25" s="65">
        <v>210043</v>
      </c>
    </row>
    <row r="26" spans="1:3" x14ac:dyDescent="0.25">
      <c r="A26" s="60" t="s">
        <v>43</v>
      </c>
      <c r="B26" s="61" t="s">
        <v>33</v>
      </c>
      <c r="C26" s="65">
        <v>1773801</v>
      </c>
    </row>
    <row r="27" spans="1:3" x14ac:dyDescent="0.25">
      <c r="A27" s="60" t="s">
        <v>43</v>
      </c>
      <c r="B27" s="61" t="s">
        <v>34</v>
      </c>
      <c r="C27" s="65">
        <v>237232</v>
      </c>
    </row>
    <row r="28" spans="1:3" x14ac:dyDescent="0.25">
      <c r="A28" s="60" t="s">
        <v>43</v>
      </c>
      <c r="B28" s="61" t="s">
        <v>35</v>
      </c>
      <c r="C28" s="65">
        <v>210072</v>
      </c>
    </row>
    <row r="29" spans="1:3" x14ac:dyDescent="0.25">
      <c r="A29" s="60" t="s">
        <v>43</v>
      </c>
      <c r="B29" s="61" t="s">
        <v>36</v>
      </c>
      <c r="C29" s="65">
        <v>2817261</v>
      </c>
    </row>
    <row r="30" spans="1:3" x14ac:dyDescent="0.25">
      <c r="A30" s="60" t="s">
        <v>43</v>
      </c>
      <c r="B30" s="61" t="s">
        <v>37</v>
      </c>
      <c r="C30" s="65">
        <v>0</v>
      </c>
    </row>
    <row r="31" spans="1:3" x14ac:dyDescent="0.25">
      <c r="A31" s="60" t="s">
        <v>43</v>
      </c>
      <c r="B31" s="61" t="s">
        <v>38</v>
      </c>
      <c r="C31" s="65">
        <v>4914014</v>
      </c>
    </row>
    <row r="32" spans="1:3" x14ac:dyDescent="0.25">
      <c r="A32" s="60" t="s">
        <v>43</v>
      </c>
      <c r="B32" s="61" t="s">
        <v>39</v>
      </c>
      <c r="C32" s="65">
        <v>18941</v>
      </c>
    </row>
    <row r="33" spans="1:3" x14ac:dyDescent="0.25">
      <c r="A33" s="60" t="s">
        <v>43</v>
      </c>
      <c r="B33" s="61" t="s">
        <v>40</v>
      </c>
      <c r="C33" s="65">
        <v>4922195</v>
      </c>
    </row>
    <row r="34" spans="1:3" x14ac:dyDescent="0.25">
      <c r="A34" s="60" t="s">
        <v>43</v>
      </c>
      <c r="B34" s="61" t="s">
        <v>41</v>
      </c>
      <c r="C34" s="65">
        <v>1009997</v>
      </c>
    </row>
    <row r="35" spans="1:3" x14ac:dyDescent="0.25">
      <c r="A35" s="60" t="s">
        <v>44</v>
      </c>
      <c r="B35" s="61" t="s">
        <v>31</v>
      </c>
      <c r="C35" s="65">
        <v>0</v>
      </c>
    </row>
    <row r="36" spans="1:3" x14ac:dyDescent="0.25">
      <c r="A36" s="60" t="s">
        <v>44</v>
      </c>
      <c r="B36" s="61" t="s">
        <v>32</v>
      </c>
      <c r="C36" s="65">
        <v>496</v>
      </c>
    </row>
    <row r="37" spans="1:3" x14ac:dyDescent="0.25">
      <c r="A37" s="60" t="s">
        <v>44</v>
      </c>
      <c r="B37" s="61" t="s">
        <v>33</v>
      </c>
      <c r="C37" s="65">
        <v>2407600</v>
      </c>
    </row>
    <row r="38" spans="1:3" x14ac:dyDescent="0.25">
      <c r="A38" s="60" t="s">
        <v>44</v>
      </c>
      <c r="B38" s="61" t="s">
        <v>34</v>
      </c>
      <c r="C38" s="65">
        <v>666134</v>
      </c>
    </row>
    <row r="39" spans="1:3" x14ac:dyDescent="0.25">
      <c r="A39" s="60" t="s">
        <v>44</v>
      </c>
      <c r="B39" s="61" t="s">
        <v>35</v>
      </c>
      <c r="C39" s="65">
        <v>11792</v>
      </c>
    </row>
    <row r="40" spans="1:3" x14ac:dyDescent="0.25">
      <c r="A40" s="60" t="s">
        <v>44</v>
      </c>
      <c r="B40" s="61" t="s">
        <v>36</v>
      </c>
      <c r="C40" s="65">
        <v>284790</v>
      </c>
    </row>
    <row r="41" spans="1:3" x14ac:dyDescent="0.25">
      <c r="A41" s="60" t="s">
        <v>44</v>
      </c>
      <c r="B41" s="61" t="s">
        <v>37</v>
      </c>
      <c r="C41" s="65">
        <v>0</v>
      </c>
    </row>
    <row r="42" spans="1:3" x14ac:dyDescent="0.25">
      <c r="A42" s="60" t="s">
        <v>44</v>
      </c>
      <c r="B42" s="61" t="s">
        <v>38</v>
      </c>
      <c r="C42" s="65">
        <v>13946</v>
      </c>
    </row>
    <row r="43" spans="1:3" x14ac:dyDescent="0.25">
      <c r="A43" s="60" t="s">
        <v>44</v>
      </c>
      <c r="B43" s="61" t="s">
        <v>39</v>
      </c>
      <c r="C43" s="65">
        <v>0</v>
      </c>
    </row>
    <row r="44" spans="1:3" x14ac:dyDescent="0.25">
      <c r="A44" s="60" t="s">
        <v>44</v>
      </c>
      <c r="B44" s="61" t="s">
        <v>40</v>
      </c>
      <c r="C44" s="65">
        <v>956274</v>
      </c>
    </row>
    <row r="45" spans="1:3" x14ac:dyDescent="0.25">
      <c r="A45" s="60" t="s">
        <v>44</v>
      </c>
      <c r="B45" s="61" t="s">
        <v>41</v>
      </c>
      <c r="C45" s="65">
        <v>945158</v>
      </c>
    </row>
    <row r="46" spans="1:3" x14ac:dyDescent="0.25">
      <c r="A46" s="60" t="s">
        <v>45</v>
      </c>
      <c r="B46" s="61" t="s">
        <v>31</v>
      </c>
      <c r="C46" s="65">
        <v>76</v>
      </c>
    </row>
    <row r="47" spans="1:3" x14ac:dyDescent="0.25">
      <c r="A47" s="60" t="s">
        <v>45</v>
      </c>
      <c r="B47" s="61" t="s">
        <v>32</v>
      </c>
      <c r="C47" s="65">
        <v>75</v>
      </c>
    </row>
    <row r="48" spans="1:3" x14ac:dyDescent="0.25">
      <c r="A48" s="60" t="s">
        <v>45</v>
      </c>
      <c r="B48" s="61" t="s">
        <v>33</v>
      </c>
      <c r="C48" s="65">
        <v>7234465</v>
      </c>
    </row>
    <row r="49" spans="1:3" x14ac:dyDescent="0.25">
      <c r="A49" s="60" t="s">
        <v>45</v>
      </c>
      <c r="B49" s="61" t="s">
        <v>34</v>
      </c>
      <c r="C49" s="65">
        <v>1143740</v>
      </c>
    </row>
    <row r="50" spans="1:3" x14ac:dyDescent="0.25">
      <c r="A50" s="60" t="s">
        <v>45</v>
      </c>
      <c r="B50" s="61" t="s">
        <v>35</v>
      </c>
      <c r="C50" s="65">
        <v>41166</v>
      </c>
    </row>
    <row r="51" spans="1:3" x14ac:dyDescent="0.25">
      <c r="A51" s="60" t="s">
        <v>45</v>
      </c>
      <c r="B51" s="61" t="s">
        <v>36</v>
      </c>
      <c r="C51" s="65">
        <v>2443452</v>
      </c>
    </row>
    <row r="52" spans="1:3" x14ac:dyDescent="0.25">
      <c r="A52" s="60" t="s">
        <v>45</v>
      </c>
      <c r="B52" s="61" t="s">
        <v>37</v>
      </c>
      <c r="C52" s="65">
        <v>0</v>
      </c>
    </row>
    <row r="53" spans="1:3" x14ac:dyDescent="0.25">
      <c r="A53" s="60" t="s">
        <v>45</v>
      </c>
      <c r="B53" s="61" t="s">
        <v>38</v>
      </c>
      <c r="C53" s="65">
        <v>37440</v>
      </c>
    </row>
    <row r="54" spans="1:3" x14ac:dyDescent="0.25">
      <c r="A54" s="60" t="s">
        <v>45</v>
      </c>
      <c r="B54" s="61" t="s">
        <v>39</v>
      </c>
      <c r="C54" s="65">
        <v>0</v>
      </c>
    </row>
    <row r="55" spans="1:3" x14ac:dyDescent="0.25">
      <c r="A55" s="60" t="s">
        <v>45</v>
      </c>
      <c r="B55" s="61" t="s">
        <v>40</v>
      </c>
      <c r="C55" s="65">
        <v>11710868</v>
      </c>
    </row>
    <row r="56" spans="1:3" x14ac:dyDescent="0.25">
      <c r="A56" s="60" t="s">
        <v>45</v>
      </c>
      <c r="B56" s="61" t="s">
        <v>41</v>
      </c>
      <c r="C56" s="65">
        <v>8005171</v>
      </c>
    </row>
    <row r="57" spans="1:3" x14ac:dyDescent="0.25">
      <c r="A57" s="60" t="s">
        <v>46</v>
      </c>
      <c r="B57" s="61" t="s">
        <v>31</v>
      </c>
      <c r="C57" s="65">
        <v>0</v>
      </c>
    </row>
    <row r="58" spans="1:3" x14ac:dyDescent="0.25">
      <c r="A58" s="60" t="s">
        <v>46</v>
      </c>
      <c r="B58" s="61" t="s">
        <v>32</v>
      </c>
      <c r="C58" s="65">
        <v>25528</v>
      </c>
    </row>
    <row r="59" spans="1:3" x14ac:dyDescent="0.25">
      <c r="A59" s="60" t="s">
        <v>46</v>
      </c>
      <c r="B59" s="61" t="s">
        <v>33</v>
      </c>
      <c r="C59" s="65">
        <v>8455529</v>
      </c>
    </row>
    <row r="60" spans="1:3" x14ac:dyDescent="0.25">
      <c r="A60" s="60" t="s">
        <v>46</v>
      </c>
      <c r="B60" s="61" t="s">
        <v>34</v>
      </c>
      <c r="C60" s="65">
        <v>1465611</v>
      </c>
    </row>
    <row r="61" spans="1:3" x14ac:dyDescent="0.25">
      <c r="A61" s="60" t="s">
        <v>46</v>
      </c>
      <c r="B61" s="61" t="s">
        <v>35</v>
      </c>
      <c r="C61" s="65">
        <v>163230</v>
      </c>
    </row>
    <row r="62" spans="1:3" x14ac:dyDescent="0.25">
      <c r="A62" s="60" t="s">
        <v>46</v>
      </c>
      <c r="B62" s="61" t="s">
        <v>36</v>
      </c>
      <c r="C62" s="65">
        <v>3432094</v>
      </c>
    </row>
    <row r="63" spans="1:3" x14ac:dyDescent="0.25">
      <c r="A63" s="60" t="s">
        <v>46</v>
      </c>
      <c r="B63" s="61" t="s">
        <v>37</v>
      </c>
      <c r="C63" s="65">
        <v>0</v>
      </c>
    </row>
    <row r="64" spans="1:3" x14ac:dyDescent="0.25">
      <c r="A64" s="60" t="s">
        <v>46</v>
      </c>
      <c r="B64" s="61" t="s">
        <v>38</v>
      </c>
      <c r="C64" s="65">
        <v>44129</v>
      </c>
    </row>
    <row r="65" spans="1:3" x14ac:dyDescent="0.25">
      <c r="A65" s="60" t="s">
        <v>46</v>
      </c>
      <c r="B65" s="61" t="s">
        <v>39</v>
      </c>
      <c r="C65" s="65">
        <v>0</v>
      </c>
    </row>
    <row r="66" spans="1:3" x14ac:dyDescent="0.25">
      <c r="A66" s="60" t="s">
        <v>46</v>
      </c>
      <c r="B66" s="61" t="s">
        <v>40</v>
      </c>
      <c r="C66" s="65">
        <v>10584109</v>
      </c>
    </row>
    <row r="67" spans="1:3" x14ac:dyDescent="0.25">
      <c r="A67" s="60" t="s">
        <v>46</v>
      </c>
      <c r="B67" s="61" t="s">
        <v>41</v>
      </c>
      <c r="C67" s="65">
        <v>11341445</v>
      </c>
    </row>
    <row r="68" spans="1:3" x14ac:dyDescent="0.25">
      <c r="A68" s="60" t="s">
        <v>47</v>
      </c>
      <c r="B68" s="61" t="s">
        <v>31</v>
      </c>
      <c r="C68" s="65">
        <v>0</v>
      </c>
    </row>
    <row r="69" spans="1:3" x14ac:dyDescent="0.25">
      <c r="A69" s="60" t="s">
        <v>47</v>
      </c>
      <c r="B69" s="61" t="s">
        <v>32</v>
      </c>
      <c r="C69" s="65">
        <v>7480</v>
      </c>
    </row>
    <row r="70" spans="1:3" x14ac:dyDescent="0.25">
      <c r="A70" s="60" t="s">
        <v>47</v>
      </c>
      <c r="B70" s="61" t="s">
        <v>33</v>
      </c>
      <c r="C70" s="65">
        <v>5594056</v>
      </c>
    </row>
    <row r="71" spans="1:3" x14ac:dyDescent="0.25">
      <c r="A71" s="60" t="s">
        <v>47</v>
      </c>
      <c r="B71" s="61" t="s">
        <v>34</v>
      </c>
      <c r="C71" s="65">
        <v>589955</v>
      </c>
    </row>
    <row r="72" spans="1:3" x14ac:dyDescent="0.25">
      <c r="A72" s="60" t="s">
        <v>47</v>
      </c>
      <c r="B72" s="61" t="s">
        <v>35</v>
      </c>
      <c r="C72" s="65">
        <v>54595</v>
      </c>
    </row>
    <row r="73" spans="1:3" x14ac:dyDescent="0.25">
      <c r="A73" s="60" t="s">
        <v>47</v>
      </c>
      <c r="B73" s="61" t="s">
        <v>36</v>
      </c>
      <c r="C73" s="65">
        <v>3302814</v>
      </c>
    </row>
    <row r="74" spans="1:3" x14ac:dyDescent="0.25">
      <c r="A74" s="60" t="s">
        <v>47</v>
      </c>
      <c r="B74" s="61" t="s">
        <v>37</v>
      </c>
      <c r="C74" s="65">
        <v>0</v>
      </c>
    </row>
    <row r="75" spans="1:3" x14ac:dyDescent="0.25">
      <c r="A75" s="60" t="s">
        <v>47</v>
      </c>
      <c r="B75" s="61" t="s">
        <v>38</v>
      </c>
      <c r="C75" s="65">
        <v>979234</v>
      </c>
    </row>
    <row r="76" spans="1:3" x14ac:dyDescent="0.25">
      <c r="A76" s="60" t="s">
        <v>47</v>
      </c>
      <c r="B76" s="61" t="s">
        <v>39</v>
      </c>
      <c r="C76" s="65">
        <v>0</v>
      </c>
    </row>
    <row r="77" spans="1:3" x14ac:dyDescent="0.25">
      <c r="A77" s="60" t="s">
        <v>47</v>
      </c>
      <c r="B77" s="61" t="s">
        <v>40</v>
      </c>
      <c r="C77" s="65">
        <v>10052353</v>
      </c>
    </row>
    <row r="78" spans="1:3" x14ac:dyDescent="0.25">
      <c r="A78" s="60" t="s">
        <v>47</v>
      </c>
      <c r="B78" s="61" t="s">
        <v>41</v>
      </c>
      <c r="C78" s="65">
        <v>11957306</v>
      </c>
    </row>
    <row r="79" spans="1:3" x14ac:dyDescent="0.25">
      <c r="A79" s="60" t="s">
        <v>48</v>
      </c>
      <c r="B79" s="61" t="s">
        <v>31</v>
      </c>
      <c r="C79" s="65">
        <v>157512688</v>
      </c>
    </row>
    <row r="80" spans="1:3" x14ac:dyDescent="0.25">
      <c r="A80" s="60" t="s">
        <v>48</v>
      </c>
      <c r="B80" s="61" t="s">
        <v>32</v>
      </c>
      <c r="C80" s="65">
        <v>324919730</v>
      </c>
    </row>
    <row r="81" spans="1:3" x14ac:dyDescent="0.25">
      <c r="A81" s="60" t="s">
        <v>48</v>
      </c>
      <c r="B81" s="61" t="s">
        <v>33</v>
      </c>
      <c r="C81" s="65">
        <v>64254507</v>
      </c>
    </row>
    <row r="82" spans="1:3" x14ac:dyDescent="0.25">
      <c r="A82" s="60" t="s">
        <v>48</v>
      </c>
      <c r="B82" s="61" t="s">
        <v>34</v>
      </c>
      <c r="C82" s="65">
        <v>1840773</v>
      </c>
    </row>
    <row r="83" spans="1:3" x14ac:dyDescent="0.25">
      <c r="A83" s="60" t="s">
        <v>48</v>
      </c>
      <c r="B83" s="61" t="s">
        <v>35</v>
      </c>
      <c r="C83" s="65">
        <v>9370019</v>
      </c>
    </row>
    <row r="84" spans="1:3" x14ac:dyDescent="0.25">
      <c r="A84" s="60" t="s">
        <v>48</v>
      </c>
      <c r="B84" s="61" t="s">
        <v>36</v>
      </c>
      <c r="C84" s="65">
        <v>402125273</v>
      </c>
    </row>
    <row r="85" spans="1:3" x14ac:dyDescent="0.25">
      <c r="A85" s="60" t="s">
        <v>48</v>
      </c>
      <c r="B85" s="61" t="s">
        <v>37</v>
      </c>
      <c r="C85" s="65">
        <v>3881784</v>
      </c>
    </row>
    <row r="86" spans="1:3" x14ac:dyDescent="0.25">
      <c r="A86" s="60" t="s">
        <v>48</v>
      </c>
      <c r="B86" s="61" t="s">
        <v>38</v>
      </c>
      <c r="C86" s="65">
        <v>57435065</v>
      </c>
    </row>
    <row r="87" spans="1:3" x14ac:dyDescent="0.25">
      <c r="A87" s="60" t="s">
        <v>48</v>
      </c>
      <c r="B87" s="61" t="s">
        <v>39</v>
      </c>
      <c r="C87" s="65">
        <v>36445604</v>
      </c>
    </row>
    <row r="88" spans="1:3" x14ac:dyDescent="0.25">
      <c r="A88" s="60" t="s">
        <v>48</v>
      </c>
      <c r="B88" s="61" t="s">
        <v>40</v>
      </c>
      <c r="C88" s="65">
        <v>51082758</v>
      </c>
    </row>
    <row r="89" spans="1:3" ht="15.75" thickBot="1" x14ac:dyDescent="0.3">
      <c r="A89" s="62" t="s">
        <v>48</v>
      </c>
      <c r="B89" s="63" t="s">
        <v>41</v>
      </c>
      <c r="C89" s="66">
        <v>3657919</v>
      </c>
    </row>
    <row r="90" spans="1:3" ht="15.75" thickTop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Start</vt:lpstr>
      <vt:lpstr>Rækker</vt:lpstr>
      <vt:lpstr>Søjler</vt:lpstr>
      <vt:lpstr>Resultat</vt:lpstr>
      <vt:lpstr>Raggr1</vt:lpstr>
      <vt:lpstr>Raggr2</vt:lpstr>
      <vt:lpstr>Raggr3</vt:lpstr>
      <vt:lpstr>Raggr4</vt:lpstr>
      <vt:lpstr>Raggr5</vt:lpstr>
      <vt:lpstr>Raggr6</vt:lpstr>
      <vt:lpstr>Raggr7</vt:lpstr>
      <vt:lpstr>Raggr8</vt:lpstr>
      <vt:lpstr>Saggr1</vt:lpstr>
      <vt:lpstr>Saggr10</vt:lpstr>
      <vt:lpstr>Saggr11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Bernard Karlsson</dc:creator>
  <cp:lastModifiedBy>Kenneth Bernard Karlsson</cp:lastModifiedBy>
  <dcterms:created xsi:type="dcterms:W3CDTF">2015-11-04T09:28:58Z</dcterms:created>
  <dcterms:modified xsi:type="dcterms:W3CDTF">2015-11-04T09:29:23Z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611503243446350</vt:r8>
  </property>
</Properties>
</file>