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9740" windowHeight="7170"/>
  </bookViews>
  <sheets>
    <sheet name="tech limits" sheetId="2" r:id="rId1"/>
    <sheet name="Calculating from V% to E%" sheetId="1" r:id="rId2"/>
    <sheet name="Text from Lisa" sheetId="3" r:id="rId3"/>
  </sheets>
  <calcPr calcId="145621"/>
</workbook>
</file>

<file path=xl/calcChain.xml><?xml version="1.0" encoding="utf-8"?>
<calcChain xmlns="http://schemas.openxmlformats.org/spreadsheetml/2006/main">
  <c r="C5" i="1" l="1"/>
  <c r="D5" i="1"/>
  <c r="J17" i="1" l="1"/>
  <c r="I17" i="1"/>
  <c r="J16" i="1"/>
  <c r="I16" i="1"/>
  <c r="K16" i="1" s="1"/>
  <c r="M16" i="1" s="1"/>
  <c r="J15" i="1"/>
  <c r="I15" i="1"/>
  <c r="J14" i="1"/>
  <c r="I14" i="1"/>
  <c r="K14" i="1" s="1"/>
  <c r="M14" i="1" s="1"/>
  <c r="K15" i="1" l="1"/>
  <c r="M15" i="1" s="1"/>
  <c r="K17" i="1"/>
  <c r="M17" i="1" s="1"/>
  <c r="N17" i="1" s="1"/>
  <c r="O17" i="1" s="1"/>
  <c r="I20" i="1"/>
  <c r="J20" i="1"/>
  <c r="I21" i="1"/>
  <c r="K21" i="1" s="1"/>
  <c r="M21" i="1" s="1"/>
  <c r="N21" i="1" s="1"/>
  <c r="O21" i="1" s="1"/>
  <c r="J21" i="1"/>
  <c r="I22" i="1"/>
  <c r="J22" i="1"/>
  <c r="I23" i="1"/>
  <c r="J23" i="1"/>
  <c r="K23" i="1"/>
  <c r="M23" i="1" s="1"/>
  <c r="N23" i="1" s="1"/>
  <c r="O23" i="1" s="1"/>
  <c r="I19" i="1"/>
  <c r="J19" i="1"/>
  <c r="I12" i="1"/>
  <c r="K12" i="1" s="1"/>
  <c r="M12" i="1" s="1"/>
  <c r="N12" i="1" s="1"/>
  <c r="O12" i="1" s="1"/>
  <c r="J12" i="1"/>
  <c r="I13" i="1"/>
  <c r="J13" i="1"/>
  <c r="K13" i="1"/>
  <c r="M13" i="1" s="1"/>
  <c r="N13" i="1" s="1"/>
  <c r="O13" i="1" s="1"/>
  <c r="N16" i="1"/>
  <c r="O16" i="1" s="1"/>
  <c r="I11" i="1"/>
  <c r="J11" i="1"/>
  <c r="K22" i="1" l="1"/>
  <c r="M22" i="1" s="1"/>
  <c r="N22" i="1" s="1"/>
  <c r="O22" i="1" s="1"/>
  <c r="K20" i="1"/>
  <c r="M20" i="1" s="1"/>
  <c r="N20" i="1" s="1"/>
  <c r="O20" i="1" s="1"/>
  <c r="K11" i="1" l="1"/>
  <c r="M11" i="1" s="1"/>
  <c r="N11" i="1" s="1"/>
  <c r="O11" i="1" s="1"/>
  <c r="K19" i="1"/>
  <c r="M19" i="1" s="1"/>
  <c r="N19" i="1" s="1"/>
  <c r="O19" i="1" s="1"/>
  <c r="N14" i="1" l="1"/>
  <c r="O14" i="1" s="1"/>
  <c r="N15" i="1"/>
  <c r="O15" i="1" s="1"/>
</calcChain>
</file>

<file path=xl/comments1.xml><?xml version="1.0" encoding="utf-8"?>
<comments xmlns="http://schemas.openxmlformats.org/spreadsheetml/2006/main">
  <authors>
    <author>Rikke Næraa</author>
  </authors>
  <commentList>
    <comment ref="C5" authorId="0">
      <text>
        <r>
          <rPr>
            <b/>
            <sz val="9"/>
            <color indexed="81"/>
            <rFont val="Tahoma"/>
            <family val="2"/>
          </rPr>
          <t>Rikke Næraa:</t>
        </r>
        <r>
          <rPr>
            <sz val="9"/>
            <color indexed="81"/>
            <rFont val="Tahoma"/>
            <family val="2"/>
          </rPr>
          <t xml:space="preserve">
What about the "new cars in 2025 and 2025… do we interpolate and how  or?</t>
        </r>
      </text>
    </comment>
    <comment ref="C9" authorId="0">
      <text>
        <r>
          <rPr>
            <b/>
            <sz val="9"/>
            <color indexed="81"/>
            <rFont val="Tahoma"/>
            <family val="2"/>
          </rPr>
          <t>Rikke Næraa:</t>
        </r>
        <r>
          <rPr>
            <sz val="9"/>
            <color indexed="81"/>
            <rFont val="Tahoma"/>
            <family val="2"/>
          </rPr>
          <t xml:space="preserve">
DSLHVO - All dieselcars can rum 100% on DSB made vith a HVO proces already today  - should we inslude this special fuel - today it is used to " fill up to reach the tagret "  - see more in the text </t>
        </r>
      </text>
    </comment>
    <comment ref="F11" authorId="0">
      <text>
        <r>
          <rPr>
            <b/>
            <sz val="9"/>
            <color indexed="81"/>
            <rFont val="Tahoma"/>
            <family val="2"/>
          </rPr>
          <t>Rikke Næraa:</t>
        </r>
        <r>
          <rPr>
            <sz val="9"/>
            <color indexed="81"/>
            <rFont val="Tahoma"/>
            <family val="2"/>
          </rPr>
          <t xml:space="preserve">
I am surpriced that the technical limits is lower expecially for gasolin
 than the thresholds in the EU directives ??  
Wonder if it just is the manufactures crying ?</t>
        </r>
      </text>
    </comment>
    <comment ref="E32" authorId="0">
      <text>
        <r>
          <rPr>
            <b/>
            <sz val="9"/>
            <color indexed="81"/>
            <rFont val="Tahoma"/>
            <family val="2"/>
          </rPr>
          <t>Rikke Næraa:</t>
        </r>
        <r>
          <rPr>
            <sz val="9"/>
            <color indexed="81"/>
            <rFont val="Tahoma"/>
            <family val="2"/>
          </rPr>
          <t xml:space="preserve">
It has to be a flexi- fuel car</t>
        </r>
      </text>
    </comment>
  </commentList>
</comments>
</file>

<file path=xl/comments2.xml><?xml version="1.0" encoding="utf-8"?>
<comments xmlns="http://schemas.openxmlformats.org/spreadsheetml/2006/main">
  <authors>
    <author>Rikke Næraa</author>
  </authors>
  <commentList>
    <comment ref="M9" authorId="0">
      <text>
        <r>
          <rPr>
            <b/>
            <sz val="9"/>
            <color indexed="81"/>
            <rFont val="Tahoma"/>
            <family val="2"/>
          </rPr>
          <t>Rikke Næraa:</t>
        </r>
        <r>
          <rPr>
            <sz val="9"/>
            <color indexed="81"/>
            <rFont val="Tahoma"/>
            <family val="2"/>
          </rPr>
          <t xml:space="preserve">
hvor mange liter der skal til at dække samme energibehov</t>
        </r>
      </text>
    </comment>
  </commentList>
</comments>
</file>

<file path=xl/sharedStrings.xml><?xml version="1.0" encoding="utf-8"?>
<sst xmlns="http://schemas.openxmlformats.org/spreadsheetml/2006/main" count="81" uniqueCount="66">
  <si>
    <t>Bioethanol</t>
  </si>
  <si>
    <t>GJ</t>
  </si>
  <si>
    <t>Benzin</t>
  </si>
  <si>
    <t>Diesel</t>
  </si>
  <si>
    <t>Brændværdier</t>
  </si>
  <si>
    <t>PJ</t>
  </si>
  <si>
    <t>GJ/l</t>
  </si>
  <si>
    <t>mio. l</t>
  </si>
  <si>
    <t>Biodiesel</t>
  </si>
  <si>
    <t>ethanol pct.</t>
  </si>
  <si>
    <t>ethanol</t>
  </si>
  <si>
    <t>benzin</t>
  </si>
  <si>
    <t>i alt</t>
  </si>
  <si>
    <t>Iblandingsprocent</t>
  </si>
  <si>
    <t>E5</t>
  </si>
  <si>
    <t>E10</t>
  </si>
  <si>
    <t>E15</t>
  </si>
  <si>
    <t>E70</t>
  </si>
  <si>
    <t>E75</t>
  </si>
  <si>
    <t>E85</t>
  </si>
  <si>
    <t>E?</t>
  </si>
  <si>
    <t>B7</t>
  </si>
  <si>
    <t>B10</t>
  </si>
  <si>
    <t>B15</t>
  </si>
  <si>
    <t>B30</t>
  </si>
  <si>
    <t>B?</t>
  </si>
  <si>
    <t>Volumen %</t>
  </si>
  <si>
    <t>% energi</t>
  </si>
  <si>
    <t>mio l</t>
  </si>
  <si>
    <t>antal liter blanding af benzin og ethanol</t>
  </si>
  <si>
    <t xml:space="preserve">PJ </t>
  </si>
  <si>
    <t>Ethanol s energiindhold i hele blandingen</t>
  </si>
  <si>
    <t xml:space="preserve">Example of calculation of the bio share from volume to energy %  ( from Lisa Bjergbakke) </t>
  </si>
  <si>
    <t xml:space="preserve">Example : </t>
  </si>
  <si>
    <t xml:space="preserve">Expected Technical limitations for " normal " vechles" wich is running at that time </t>
  </si>
  <si>
    <t xml:space="preserve">Technical limitations </t>
  </si>
  <si>
    <t>low</t>
  </si>
  <si>
    <t>up</t>
  </si>
  <si>
    <t>Share related to energy content</t>
  </si>
  <si>
    <t>%</t>
  </si>
  <si>
    <t>DSL10</t>
  </si>
  <si>
    <t>DSL20</t>
  </si>
  <si>
    <t>DSL35</t>
  </si>
  <si>
    <t>DSL50</t>
  </si>
  <si>
    <t>GSL10</t>
  </si>
  <si>
    <t xml:space="preserve">Legislation </t>
  </si>
  <si>
    <t>GSL20</t>
  </si>
  <si>
    <t>Scenarie 1</t>
  </si>
  <si>
    <t>GSL35</t>
  </si>
  <si>
    <t>Scenarie 2</t>
  </si>
  <si>
    <t>GSL50</t>
  </si>
  <si>
    <t>Scenarie 3</t>
  </si>
  <si>
    <t>SNG10</t>
  </si>
  <si>
    <t>SNG20</t>
  </si>
  <si>
    <t>SNG35</t>
  </si>
  <si>
    <t>SNG50</t>
  </si>
  <si>
    <t>blending</t>
  </si>
  <si>
    <t>to day</t>
  </si>
  <si>
    <t>%energy</t>
  </si>
  <si>
    <t>%volumen</t>
  </si>
  <si>
    <t xml:space="preserve">Petrol </t>
  </si>
  <si>
    <t>Ethanol</t>
  </si>
  <si>
    <t>gammel</t>
  </si>
  <si>
    <t>ny</t>
  </si>
  <si>
    <t xml:space="preserve">DSBHVO </t>
  </si>
  <si>
    <t xml:space="preserve">all years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</si>
</sst>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9" formatCode="0.0000"/>
  </numFmts>
  <fonts count="6" x14ac:knownFonts="1">
    <font>
      <sz val="11"/>
      <color theme="1"/>
      <name val="Calibri"/>
      <family val="2"/>
      <scheme val="minor"/>
    </font>
    <font>
      <sz val="12"/>
      <name val="Times New Roman"/>
      <family val="1"/>
    </font>
    <font>
      <sz val="12"/>
      <name val="Times New Roman"/>
      <family val="1"/>
    </font>
    <font>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rgb="FF000000"/>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0" fontId="2" fillId="0" borderId="0" xfId="0" applyFont="1" applyFill="1" applyBorder="1"/>
    <xf numFmtId="164" fontId="2" fillId="0" borderId="0" xfId="0" applyNumberFormat="1" applyFont="1" applyFill="1" applyBorder="1"/>
    <xf numFmtId="0" fontId="2" fillId="0" borderId="1" xfId="0" applyFont="1" applyFill="1" applyBorder="1"/>
    <xf numFmtId="0" fontId="2" fillId="0" borderId="2" xfId="0" applyFont="1" applyFill="1" applyBorder="1"/>
    <xf numFmtId="2" fontId="2" fillId="0" borderId="0" xfId="0" applyNumberFormat="1" applyFont="1" applyFill="1" applyBorder="1"/>
    <xf numFmtId="0" fontId="2" fillId="0" borderId="3" xfId="0" applyFont="1" applyFill="1" applyBorder="1"/>
    <xf numFmtId="0" fontId="1" fillId="0" borderId="4"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xf numFmtId="0" fontId="2" fillId="0" borderId="7" xfId="0" applyFont="1" applyFill="1" applyBorder="1"/>
    <xf numFmtId="0" fontId="2" fillId="2" borderId="0" xfId="0" applyFont="1" applyFill="1" applyBorder="1"/>
    <xf numFmtId="0" fontId="2" fillId="2" borderId="8" xfId="0" applyFont="1" applyFill="1" applyBorder="1"/>
    <xf numFmtId="0" fontId="1" fillId="0" borderId="0" xfId="0" applyFont="1" applyFill="1" applyBorder="1"/>
    <xf numFmtId="0" fontId="1" fillId="0" borderId="7" xfId="0" applyFont="1" applyFill="1" applyBorder="1" applyAlignment="1">
      <alignment wrapText="1"/>
    </xf>
    <xf numFmtId="169" fontId="2" fillId="0" borderId="0" xfId="0" applyNumberFormat="1" applyFont="1" applyFill="1" applyBorder="1"/>
    <xf numFmtId="1" fontId="2" fillId="0" borderId="0" xfId="0" applyNumberFormat="1" applyFont="1" applyFill="1" applyBorder="1"/>
    <xf numFmtId="9" fontId="2" fillId="0" borderId="0" xfId="1" applyFont="1" applyFill="1" applyBorder="1"/>
    <xf numFmtId="0" fontId="2" fillId="0" borderId="4" xfId="0" applyFont="1" applyFill="1" applyBorder="1" applyAlignment="1">
      <alignment horizontal="left"/>
    </xf>
    <xf numFmtId="0" fontId="2" fillId="0" borderId="6" xfId="0" applyFont="1" applyFill="1" applyBorder="1" applyAlignment="1">
      <alignment horizontal="left"/>
    </xf>
    <xf numFmtId="0" fontId="0" fillId="0" borderId="0" xfId="0"/>
    <xf numFmtId="164" fontId="0" fillId="0" borderId="0" xfId="0" applyNumberFormat="1"/>
    <xf numFmtId="0" fontId="0" fillId="0" borderId="9" xfId="0" applyBorder="1"/>
    <xf numFmtId="164" fontId="0" fillId="0" borderId="9" xfId="0" applyNumberFormat="1" applyBorder="1"/>
    <xf numFmtId="0" fontId="0" fillId="0" borderId="9" xfId="0" applyBorder="1" applyAlignment="1">
      <alignment horizontal="center"/>
    </xf>
    <xf numFmtId="0" fontId="0" fillId="0" borderId="0" xfId="0"/>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123825</xdr:rowOff>
    </xdr:from>
    <xdr:to>
      <xdr:col>13</xdr:col>
      <xdr:colOff>161925</xdr:colOff>
      <xdr:row>43</xdr:row>
      <xdr:rowOff>171450</xdr:rowOff>
    </xdr:to>
    <xdr:sp macro="" textlink="">
      <xdr:nvSpPr>
        <xdr:cNvPr id="2" name="TextBox 1"/>
        <xdr:cNvSpPr txBox="1"/>
      </xdr:nvSpPr>
      <xdr:spPr>
        <a:xfrm>
          <a:off x="304800" y="123825"/>
          <a:ext cx="7781925" cy="823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Estimates of what limits we will put into blending of biofuels. Here is a suggestion (from Lisa Bjerbakke and (Andreas Moltesen) DEA January and February 2015):</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Biodiesel for use instead of diesel.</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Applicable standard B7 – 7% blending in by volume. This is equivalent to 6.53 % energy and per liter dieselækvivalent (or for the entire diesel sales).</a:t>
          </a:r>
        </a:p>
        <a:p>
          <a:r>
            <a:rPr lang="en-US" sz="1100">
              <a:solidFill>
                <a:schemeClr val="dk1"/>
              </a:solidFill>
              <a:effectLst/>
              <a:latin typeface="+mn-lt"/>
              <a:ea typeface="+mn-ea"/>
              <a:cs typeface="+mn-cs"/>
            </a:rPr>
            <a:t>• We anticipate that a B10 standard will be introduced - but only after 2020.</a:t>
          </a:r>
        </a:p>
        <a:p>
          <a:r>
            <a:rPr lang="en-US" sz="1100">
              <a:solidFill>
                <a:schemeClr val="dk1"/>
              </a:solidFill>
              <a:effectLst/>
              <a:latin typeface="+mn-lt"/>
              <a:ea typeface="+mn-ea"/>
              <a:cs typeface="+mn-cs"/>
            </a:rPr>
            <a:t>• The standard specifies a limit of blending in - it is possible to have a lower blending in in periods.</a:t>
          </a:r>
        </a:p>
        <a:p>
          <a:r>
            <a:rPr lang="en-US" sz="1100">
              <a:solidFill>
                <a:schemeClr val="dk1"/>
              </a:solidFill>
              <a:effectLst/>
              <a:latin typeface="+mn-lt"/>
              <a:ea typeface="+mn-ea"/>
              <a:cs typeface="+mn-cs"/>
            </a:rPr>
            <a:t>• HVO can be blended in a % above the standard - in principle up to 100 %. HVO is primarily 1g but can also be made from used cooking oil(then it is 2g). HVO is relatively expensive (more expensive than traditional biodiesel and even more expensive than 2.g biodiesel DAKA).</a:t>
          </a:r>
        </a:p>
        <a:p>
          <a:r>
            <a:rPr lang="en-US" sz="1100">
              <a:solidFill>
                <a:schemeClr val="dk1"/>
              </a:solidFill>
              <a:effectLst/>
              <a:latin typeface="+mn-lt"/>
              <a:ea typeface="+mn-ea"/>
              <a:cs typeface="+mn-cs"/>
            </a:rPr>
            <a:t>• HVO used today as a "buffer" in order to meet the requirement blending in. This means that a lot of HVO is blended in in December when the oil companies have an overview of what they are missing.</a:t>
          </a:r>
        </a:p>
        <a:p>
          <a:r>
            <a:rPr lang="en-US" sz="1100">
              <a:solidFill>
                <a:schemeClr val="dk1"/>
              </a:solidFill>
              <a:effectLst/>
              <a:latin typeface="+mn-lt"/>
              <a:ea typeface="+mn-ea"/>
              <a:cs typeface="+mn-cs"/>
            </a:rPr>
            <a:t>• Pt. there is rules that say you must not call it diesel, if more than 30 per cent. biodiesel.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Assumed “technical” restrictions (share is related to the energy content):</a:t>
          </a:r>
        </a:p>
        <a:p>
          <a:r>
            <a:rPr lang="en-US" sz="1100">
              <a:solidFill>
                <a:schemeClr val="dk1"/>
              </a:solidFill>
              <a:effectLst/>
              <a:latin typeface="+mn-lt"/>
              <a:ea typeface="+mn-ea"/>
              <a:cs typeface="+mn-cs"/>
            </a:rPr>
            <a:t>DIESEL:</a:t>
          </a:r>
        </a:p>
        <a:p>
          <a:r>
            <a:rPr lang="en-US" sz="1100">
              <a:solidFill>
                <a:schemeClr val="dk1"/>
              </a:solidFill>
              <a:effectLst/>
              <a:latin typeface="+mn-lt"/>
              <a:ea typeface="+mn-ea"/>
              <a:cs typeface="+mn-cs"/>
            </a:rPr>
            <a:t>Today: 6.5 %.</a:t>
          </a:r>
        </a:p>
        <a:p>
          <a:r>
            <a:rPr lang="en-US" sz="1100">
              <a:solidFill>
                <a:schemeClr val="dk1"/>
              </a:solidFill>
              <a:effectLst/>
              <a:latin typeface="+mn-lt"/>
              <a:ea typeface="+mn-ea"/>
              <a:cs typeface="+mn-cs"/>
            </a:rPr>
            <a:t>2020: 9.3 %</a:t>
          </a:r>
        </a:p>
        <a:p>
          <a:r>
            <a:rPr lang="en-US" sz="1100">
              <a:solidFill>
                <a:schemeClr val="dk1"/>
              </a:solidFill>
              <a:effectLst/>
              <a:latin typeface="+mn-lt"/>
              <a:ea typeface="+mn-ea"/>
              <a:cs typeface="+mn-cs"/>
            </a:rPr>
            <a:t>2035: 28.0 %.</a:t>
          </a:r>
        </a:p>
        <a:p>
          <a:r>
            <a:rPr lang="en-US" sz="1100">
              <a:solidFill>
                <a:schemeClr val="dk1"/>
              </a:solidFill>
              <a:effectLst/>
              <a:latin typeface="+mn-lt"/>
              <a:ea typeface="+mn-ea"/>
              <a:cs typeface="+mn-cs"/>
            </a:rPr>
            <a:t>2050: 100 %.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Another option could be to put a price differentiation into the model(if possible). Example for 2020: Blending in up to 6.5 % to "low" price - blending in above this share at a higher price - it will in fact be possible to go up to 100 per cent. We will try to obtain prices for this to be the model.</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Bioethanol</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Blending of bioethanol must follow a standard since blending affects gasoline properties (octane, steam pressure etc.).</a:t>
          </a:r>
        </a:p>
        <a:p>
          <a:r>
            <a:rPr lang="en-US" sz="1100">
              <a:solidFill>
                <a:schemeClr val="dk1"/>
              </a:solidFill>
              <a:effectLst/>
              <a:latin typeface="+mn-lt"/>
              <a:ea typeface="+mn-ea"/>
              <a:cs typeface="+mn-cs"/>
            </a:rPr>
            <a:t>• Ethanol is corrosive and therefore requires that the car's tank and pipes etc. is made of a material that can withstand this. The today's cars can tolerate low share blendings it (pt. up to E5 - but well on the way to E10). </a:t>
          </a:r>
        </a:p>
        <a:p>
          <a:pPr lvl="0"/>
          <a:r>
            <a:rPr lang="en-US" sz="1100">
              <a:solidFill>
                <a:schemeClr val="dk1"/>
              </a:solidFill>
              <a:effectLst/>
              <a:latin typeface="+mn-lt"/>
              <a:ea typeface="+mn-ea"/>
              <a:cs typeface="+mn-cs"/>
            </a:rPr>
            <a:t>In practice it is not expensive to design cars, that can tolerate low blending - if done from the start.</a:t>
          </a:r>
        </a:p>
        <a:p>
          <a:r>
            <a:rPr lang="en-US" sz="1100">
              <a:solidFill>
                <a:schemeClr val="dk1"/>
              </a:solidFill>
              <a:effectLst/>
              <a:latin typeface="+mn-lt"/>
              <a:ea typeface="+mn-ea"/>
              <a:cs typeface="+mn-cs"/>
            </a:rPr>
            <a:t>• We are right now clarifying which cars cannot “tolerate” 10 percent. blending.</a:t>
          </a:r>
        </a:p>
        <a:p>
          <a:r>
            <a:rPr lang="en-US" sz="1100">
              <a:solidFill>
                <a:schemeClr val="dk1"/>
              </a:solidFill>
              <a:effectLst/>
              <a:latin typeface="+mn-lt"/>
              <a:ea typeface="+mn-ea"/>
              <a:cs typeface="+mn-cs"/>
            </a:rPr>
            <a:t>• The definition of "tolerate" is whether the carmaker will continue to guarantee for the engine, if E10 is used.</a:t>
          </a:r>
        </a:p>
        <a:p>
          <a:r>
            <a:rPr lang="en-US" sz="1100">
              <a:solidFill>
                <a:schemeClr val="dk1"/>
              </a:solidFill>
              <a:effectLst/>
              <a:latin typeface="+mn-lt"/>
              <a:ea typeface="+mn-ea"/>
              <a:cs typeface="+mn-cs"/>
            </a:rPr>
            <a:t>• Flexi fuel cars can run on blends of up to 85 % slightly lower when the weather is cold. (78 % is related to energy content). Flexi fuel cars can also run on pure fossil gasoline. The cars are presently a bit more expensive than conventional cars - but this difference will probably vanish within a very short time.</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E85 standard is an open standard that allows for large variations in the share of bioethanol. 78 % is the upper limit, but it goes down to around 40%(energy). The quality with high share (78% (energy) cannot normally be used in the winter months, when the share of bioethanol is reduced. So maybe the average over the year upper limit should be set to for example. 65 % instead of the 78%.</a:t>
          </a:r>
        </a:p>
        <a:p>
          <a:r>
            <a:rPr lang="en-US" sz="1100">
              <a:solidFill>
                <a:schemeClr val="dk1"/>
              </a:solidFill>
              <a:effectLst/>
              <a:latin typeface="+mn-lt"/>
              <a:ea typeface="+mn-ea"/>
              <a:cs typeface="+mn-cs"/>
            </a:rPr>
            <a:t>• It is possible to run on 100% ethanol (this happens in Brazil). However, there are probably some challenges related to use when it is cold. Furthermore, it is required that the car is adapted for this.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There is not an immediate drop-in fuel (as HVO for diesel) available to replace petrol - but probably there will be in the future.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Assumed “technical” restrictions (share is related to the energy content):</a:t>
          </a:r>
        </a:p>
        <a:p>
          <a:r>
            <a:rPr lang="en-US" sz="1100">
              <a:solidFill>
                <a:schemeClr val="dk1"/>
              </a:solidFill>
              <a:effectLst/>
              <a:latin typeface="+mn-lt"/>
              <a:ea typeface="+mn-ea"/>
              <a:cs typeface="+mn-cs"/>
            </a:rPr>
            <a:t>to</a:t>
          </a:r>
          <a:r>
            <a:rPr lang="da-DK" sz="1100">
              <a:solidFill>
                <a:schemeClr val="dk1"/>
              </a:solidFill>
              <a:effectLst/>
              <a:latin typeface="+mn-lt"/>
              <a:ea typeface="+mn-ea"/>
              <a:cs typeface="+mn-cs"/>
            </a:rPr>
            <a:t>day: 3,2 %.</a:t>
          </a:r>
          <a:endParaRPr lang="en-US" sz="1100">
            <a:solidFill>
              <a:schemeClr val="dk1"/>
            </a:solidFill>
            <a:effectLst/>
            <a:latin typeface="+mn-lt"/>
            <a:ea typeface="+mn-ea"/>
            <a:cs typeface="+mn-cs"/>
          </a:endParaRPr>
        </a:p>
        <a:p>
          <a:r>
            <a:rPr lang="da-DK" sz="1100">
              <a:solidFill>
                <a:schemeClr val="dk1"/>
              </a:solidFill>
              <a:effectLst/>
              <a:latin typeface="+mn-lt"/>
              <a:ea typeface="+mn-ea"/>
              <a:cs typeface="+mn-cs"/>
            </a:rPr>
            <a:t>2020: 6,4 %.</a:t>
          </a:r>
          <a:endParaRPr lang="en-US" sz="1100">
            <a:solidFill>
              <a:schemeClr val="dk1"/>
            </a:solidFill>
            <a:effectLst/>
            <a:latin typeface="+mn-lt"/>
            <a:ea typeface="+mn-ea"/>
            <a:cs typeface="+mn-cs"/>
          </a:endParaRPr>
        </a:p>
        <a:p>
          <a:r>
            <a:rPr lang="da-DK" sz="1100">
              <a:solidFill>
                <a:schemeClr val="dk1"/>
              </a:solidFill>
              <a:effectLst/>
              <a:latin typeface="+mn-lt"/>
              <a:ea typeface="+mn-ea"/>
              <a:cs typeface="+mn-cs"/>
            </a:rPr>
            <a:t>2035: 78 %(65%).</a:t>
          </a:r>
          <a:endParaRPr lang="en-US" sz="1100">
            <a:solidFill>
              <a:schemeClr val="dk1"/>
            </a:solidFill>
            <a:effectLst/>
            <a:latin typeface="+mn-lt"/>
            <a:ea typeface="+mn-ea"/>
            <a:cs typeface="+mn-cs"/>
          </a:endParaRPr>
        </a:p>
        <a:p>
          <a:r>
            <a:rPr lang="da-DK" sz="1100">
              <a:solidFill>
                <a:schemeClr val="dk1"/>
              </a:solidFill>
              <a:effectLst/>
              <a:latin typeface="+mn-lt"/>
              <a:ea typeface="+mn-ea"/>
              <a:cs typeface="+mn-cs"/>
            </a:rPr>
            <a:t>2050: 100 %.</a:t>
          </a:r>
          <a:endParaRPr lang="en-US" sz="1100">
            <a:solidFill>
              <a:schemeClr val="dk1"/>
            </a:solidFill>
            <a:effectLst/>
            <a:latin typeface="+mn-lt"/>
            <a:ea typeface="+mn-ea"/>
            <a:cs typeface="+mn-cs"/>
          </a:endParaRPr>
        </a:p>
        <a:p>
          <a:r>
            <a:rPr lang="da-DK"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da-DK"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78 % is the defined limit in 2035, and it is determined by several things which should be fulfilled:</a:t>
          </a:r>
        </a:p>
        <a:p>
          <a:pPr lvl="0"/>
          <a:r>
            <a:rPr lang="en-US" sz="1100">
              <a:solidFill>
                <a:schemeClr val="dk1"/>
              </a:solidFill>
              <a:effectLst/>
              <a:latin typeface="+mn-lt"/>
              <a:ea typeface="+mn-ea"/>
              <a:cs typeface="+mn-cs"/>
            </a:rPr>
            <a:t>Technology shift is needed- i.e. that the share can only be reached by phase in of flexi fuel cars - or other technologies that can tolerate the high share of bioethanol. </a:t>
          </a:r>
        </a:p>
        <a:p>
          <a:pPr lvl="0"/>
          <a:r>
            <a:rPr lang="en-US" sz="1100">
              <a:solidFill>
                <a:schemeClr val="dk1"/>
              </a:solidFill>
              <a:effectLst/>
              <a:latin typeface="+mn-lt"/>
              <a:ea typeface="+mn-ea"/>
              <a:cs typeface="+mn-cs"/>
            </a:rPr>
            <a:t>For passenger cars, phasing thus should start before 2020 - in order to achieve the goal in the 2035.</a:t>
          </a:r>
        </a:p>
        <a:p>
          <a:pPr lvl="0"/>
          <a:r>
            <a:rPr lang="en-US" sz="1100">
              <a:solidFill>
                <a:schemeClr val="dk1"/>
              </a:solidFill>
              <a:effectLst/>
              <a:latin typeface="+mn-lt"/>
              <a:ea typeface="+mn-ea"/>
              <a:cs typeface="+mn-cs"/>
            </a:rPr>
            <a:t>It typically runs at a slightly lower ethanol percentage in winter (E70 or E75), therefore the threshold has been lowered to 65%( energy) in the 2035th</a:t>
          </a:r>
        </a:p>
        <a:p>
          <a:pPr lvl="0"/>
          <a:r>
            <a:rPr lang="en-US" sz="1100">
              <a:solidFill>
                <a:schemeClr val="dk1"/>
              </a:solidFill>
              <a:effectLst/>
              <a:latin typeface="+mn-lt"/>
              <a:ea typeface="+mn-ea"/>
              <a:cs typeface="+mn-cs"/>
            </a:rPr>
            <a:t>If the bioethanol is not subsidized continuously and if access to the fuel is limited, the share will be lower, since a low share of bioethanol and pure fossil petrol is tolerated by these vehicles.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It is expected for conventional vehicles and so-called low blending, expects to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E10 can be used very soon - ie widely used from 2020 (could actually be introduced today - and so have special solutions for the few cars that cannot tolerate it - estimated 5-10 pct.af cars).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E15 can be applied from 2025 - perhaps 2030.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At higher share of bioethanol requires changes in technology. The reason is that the ethanol is more corrosive than gasoline and therefore have different demands on pipes and coating, etc.</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It is possible to adapt existing technology, so you can run with higher shares of ethanol</a:t>
          </a:r>
        </a:p>
        <a:p>
          <a:r>
            <a:rPr lang="en-US" sz="1100">
              <a:solidFill>
                <a:schemeClr val="dk1"/>
              </a:solidFill>
              <a:effectLst/>
              <a:latin typeface="+mn-lt"/>
              <a:ea typeface="+mn-ea"/>
              <a:cs typeface="+mn-cs"/>
            </a:rPr>
            <a:t>  - But the energy efficiency will be better if technology shift is preformed, when the entire engine will be designed for higher ethanol share.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 shift to flexifuel cars could take place today - the cars are mature technology and are not significantly more expensive than conventional cars. A phase in could occur as the old cars are replaced – ie. over a period of up to 20 years.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Flexifuel cars is not a technical problem - but economic. In addition the selection of flexifuel cars are still limited (just as for other new technologies). And the fuel is considerably more expensive than gasoline.</a:t>
          </a:r>
        </a:p>
        <a:p>
          <a:r>
            <a:rPr lang="en-US" sz="1100">
              <a:solidFill>
                <a:schemeClr val="dk1"/>
              </a:solidFill>
              <a:effectLst/>
              <a:latin typeface="+mn-lt"/>
              <a:ea typeface="+mn-ea"/>
              <a:cs typeface="+mn-cs"/>
            </a:rPr>
            <a:t> </a:t>
          </a:r>
        </a:p>
        <a:p>
          <a:r>
            <a:rPr lang="da-DK" sz="1100" b="1">
              <a:solidFill>
                <a:schemeClr val="dk1"/>
              </a:solidFill>
              <a:effectLst/>
              <a:latin typeface="+mn-lt"/>
              <a:ea typeface="+mn-ea"/>
              <a:cs typeface="+mn-cs"/>
            </a:rPr>
            <a:t>Biogas / syntetisk naturel gas (SNG)</a:t>
          </a:r>
          <a:endParaRPr lang="en-US" sz="1100">
            <a:solidFill>
              <a:schemeClr val="dk1"/>
            </a:solidFill>
            <a:effectLst/>
            <a:latin typeface="+mn-lt"/>
            <a:ea typeface="+mn-ea"/>
            <a:cs typeface="+mn-cs"/>
          </a:endParaRPr>
        </a:p>
        <a:p>
          <a:r>
            <a:rPr lang="da-DK"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SNG and Biogas (if it is upgraded) can be used on an equal footing with natural gas.Therefore, there is no restriction on blending  - once you have a vehicle that is designed for gas operation.</a:t>
          </a:r>
        </a:p>
        <a:p>
          <a:r>
            <a:rPr lang="en-US" sz="1100">
              <a:solidFill>
                <a:schemeClr val="dk1"/>
              </a:solidFill>
              <a:effectLst/>
              <a:latin typeface="+mn-lt"/>
              <a:ea typeface="+mn-ea"/>
              <a:cs typeface="+mn-cs"/>
            </a:rPr>
            <a:t>Therefore, the limitation here 100 percent. in all years.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3"/>
  <sheetViews>
    <sheetView tabSelected="1" workbookViewId="0">
      <selection activeCell="O10" sqref="O10"/>
    </sheetView>
  </sheetViews>
  <sheetFormatPr defaultRowHeight="15" x14ac:dyDescent="0.25"/>
  <cols>
    <col min="9" max="9" width="11" bestFit="1" customWidth="1"/>
  </cols>
  <sheetData>
    <row r="1" spans="1:13" x14ac:dyDescent="0.25">
      <c r="A1" s="21" t="s">
        <v>34</v>
      </c>
      <c r="B1" s="21"/>
      <c r="C1" s="21"/>
      <c r="D1" s="21"/>
      <c r="E1" s="21"/>
      <c r="F1" s="21"/>
      <c r="G1" s="21"/>
      <c r="H1" s="21"/>
      <c r="I1" s="21"/>
      <c r="J1" s="21"/>
      <c r="K1" s="21"/>
      <c r="L1" s="21"/>
      <c r="M1" s="21"/>
    </row>
    <row r="3" spans="1:13" x14ac:dyDescent="0.25">
      <c r="A3" s="21"/>
      <c r="B3" s="21" t="s">
        <v>35</v>
      </c>
      <c r="C3" s="21"/>
      <c r="D3" s="21"/>
      <c r="E3" s="21" t="s">
        <v>36</v>
      </c>
      <c r="F3" s="21" t="s">
        <v>37</v>
      </c>
      <c r="G3" s="21"/>
      <c r="H3" s="21"/>
      <c r="I3" s="21"/>
      <c r="J3" s="21"/>
      <c r="K3" s="21"/>
      <c r="L3" s="21"/>
      <c r="M3" s="21"/>
    </row>
    <row r="4" spans="1:13" x14ac:dyDescent="0.25">
      <c r="A4" s="21"/>
      <c r="B4" s="21" t="s">
        <v>38</v>
      </c>
      <c r="C4" s="21"/>
      <c r="D4" s="21"/>
      <c r="E4" s="21" t="s">
        <v>39</v>
      </c>
      <c r="F4" s="21" t="s">
        <v>39</v>
      </c>
      <c r="G4" s="21"/>
      <c r="H4" s="21"/>
      <c r="I4" s="21"/>
      <c r="J4" s="21"/>
      <c r="K4" s="21"/>
      <c r="L4" s="21"/>
      <c r="M4" s="21"/>
    </row>
    <row r="5" spans="1:13" x14ac:dyDescent="0.25">
      <c r="A5" s="21"/>
      <c r="B5" s="21"/>
      <c r="C5" s="21" t="s">
        <v>40</v>
      </c>
      <c r="D5" s="21"/>
      <c r="E5" s="21"/>
      <c r="F5" s="21">
        <v>6.5</v>
      </c>
      <c r="G5" s="21"/>
      <c r="H5" s="22"/>
      <c r="I5" s="22"/>
      <c r="J5" s="22"/>
      <c r="K5" s="21"/>
      <c r="L5" s="21"/>
      <c r="M5" s="21"/>
    </row>
    <row r="6" spans="1:13" x14ac:dyDescent="0.25">
      <c r="A6" s="21"/>
      <c r="B6" s="21"/>
      <c r="C6" s="21" t="s">
        <v>41</v>
      </c>
      <c r="D6" s="21"/>
      <c r="E6" s="21">
        <v>5.75</v>
      </c>
      <c r="F6" s="21">
        <v>9.3000000000000007</v>
      </c>
      <c r="G6" s="21"/>
      <c r="H6" s="21"/>
      <c r="I6" s="21"/>
      <c r="J6" s="21"/>
      <c r="K6" s="21"/>
      <c r="L6" s="21"/>
      <c r="M6" s="21"/>
    </row>
    <row r="7" spans="1:13" x14ac:dyDescent="0.25">
      <c r="A7" s="21"/>
      <c r="B7" s="21"/>
      <c r="C7" s="21" t="s">
        <v>42</v>
      </c>
      <c r="D7" s="21"/>
      <c r="E7" s="21">
        <v>15</v>
      </c>
      <c r="F7" s="21">
        <v>28</v>
      </c>
      <c r="G7" s="21"/>
      <c r="H7" s="21"/>
      <c r="I7" s="21"/>
      <c r="J7" s="21"/>
      <c r="K7" s="21"/>
      <c r="L7" s="21"/>
      <c r="M7" s="21"/>
    </row>
    <row r="8" spans="1:13" x14ac:dyDescent="0.25">
      <c r="A8" s="21"/>
      <c r="B8" s="21"/>
      <c r="C8" s="21" t="s">
        <v>43</v>
      </c>
      <c r="D8" s="21"/>
      <c r="E8" s="21">
        <v>30</v>
      </c>
      <c r="F8" s="21">
        <v>100</v>
      </c>
      <c r="G8" s="21"/>
      <c r="H8" s="21"/>
      <c r="I8" s="21"/>
      <c r="J8" s="21"/>
      <c r="K8" s="21"/>
      <c r="L8" s="21"/>
      <c r="M8" s="21"/>
    </row>
    <row r="9" spans="1:13" x14ac:dyDescent="0.25">
      <c r="C9" s="26" t="s">
        <v>64</v>
      </c>
      <c r="D9" s="26"/>
      <c r="E9" s="26"/>
      <c r="F9" s="26">
        <v>100</v>
      </c>
      <c r="G9" s="26" t="s">
        <v>65</v>
      </c>
    </row>
    <row r="10" spans="1:13" s="26" customFormat="1" x14ac:dyDescent="0.25"/>
    <row r="11" spans="1:13" x14ac:dyDescent="0.25">
      <c r="A11" s="21"/>
      <c r="B11" s="21"/>
      <c r="C11" s="21" t="s">
        <v>44</v>
      </c>
      <c r="D11" s="21"/>
      <c r="E11" s="21"/>
      <c r="F11" s="21">
        <v>3.2</v>
      </c>
      <c r="G11" s="21"/>
      <c r="H11" s="21"/>
      <c r="I11" s="23" t="s">
        <v>45</v>
      </c>
      <c r="J11" s="23">
        <v>2010</v>
      </c>
      <c r="K11" s="23">
        <v>2020</v>
      </c>
      <c r="L11" s="23">
        <v>2035</v>
      </c>
      <c r="M11" s="23">
        <v>2050</v>
      </c>
    </row>
    <row r="12" spans="1:13" x14ac:dyDescent="0.25">
      <c r="A12" s="21"/>
      <c r="B12" s="21"/>
      <c r="C12" s="21" t="s">
        <v>46</v>
      </c>
      <c r="D12" s="21"/>
      <c r="E12" s="21">
        <v>3.2</v>
      </c>
      <c r="F12" s="21">
        <v>6.4</v>
      </c>
      <c r="G12" s="21"/>
      <c r="H12" s="21"/>
      <c r="I12" s="23" t="s">
        <v>47</v>
      </c>
      <c r="J12" s="23">
        <v>5.75</v>
      </c>
      <c r="K12" s="23">
        <v>10</v>
      </c>
      <c r="L12" s="23"/>
      <c r="M12" s="23"/>
    </row>
    <row r="13" spans="1:13" x14ac:dyDescent="0.25">
      <c r="A13" s="21"/>
      <c r="B13" s="21"/>
      <c r="C13" s="21" t="s">
        <v>48</v>
      </c>
      <c r="D13" s="21"/>
      <c r="E13" s="21">
        <v>15</v>
      </c>
      <c r="F13" s="21">
        <v>65</v>
      </c>
      <c r="G13" s="21"/>
      <c r="H13" s="21"/>
      <c r="I13" s="23" t="s">
        <v>49</v>
      </c>
      <c r="J13" s="23">
        <v>5.75</v>
      </c>
      <c r="K13" s="23">
        <v>10</v>
      </c>
      <c r="L13" s="23"/>
      <c r="M13" s="23"/>
    </row>
    <row r="14" spans="1:13" x14ac:dyDescent="0.25">
      <c r="A14" s="21"/>
      <c r="B14" s="21"/>
      <c r="C14" s="21" t="s">
        <v>50</v>
      </c>
      <c r="D14" s="21"/>
      <c r="E14" s="21">
        <v>30</v>
      </c>
      <c r="F14" s="21">
        <v>100</v>
      </c>
      <c r="G14" s="21"/>
      <c r="H14" s="21"/>
      <c r="I14" s="23" t="s">
        <v>51</v>
      </c>
      <c r="J14" s="23">
        <v>5.75</v>
      </c>
      <c r="K14" s="23">
        <v>10</v>
      </c>
      <c r="L14" s="23"/>
      <c r="M14" s="23"/>
    </row>
    <row r="16" spans="1:13" x14ac:dyDescent="0.25">
      <c r="A16" s="21"/>
      <c r="B16" s="21"/>
      <c r="C16" s="21" t="s">
        <v>52</v>
      </c>
      <c r="D16" s="21"/>
      <c r="E16" s="21"/>
      <c r="F16" s="21">
        <v>100</v>
      </c>
      <c r="G16" s="21"/>
      <c r="H16" s="21"/>
      <c r="I16" s="21"/>
      <c r="J16" s="21"/>
      <c r="K16" s="21"/>
      <c r="L16" s="21"/>
      <c r="M16" s="21"/>
    </row>
    <row r="17" spans="1:13" x14ac:dyDescent="0.25">
      <c r="A17" s="21"/>
      <c r="B17" s="21"/>
      <c r="C17" s="21" t="s">
        <v>53</v>
      </c>
      <c r="D17" s="21"/>
      <c r="E17" s="21"/>
      <c r="F17" s="21">
        <v>100</v>
      </c>
      <c r="G17" s="21"/>
      <c r="H17" s="21"/>
      <c r="I17" s="21"/>
      <c r="J17" s="21"/>
      <c r="K17" s="21"/>
      <c r="L17" s="21"/>
      <c r="M17" s="21"/>
    </row>
    <row r="18" spans="1:13" x14ac:dyDescent="0.25">
      <c r="B18" s="21"/>
      <c r="C18" s="21" t="s">
        <v>54</v>
      </c>
      <c r="D18" s="21"/>
      <c r="E18" s="21"/>
      <c r="F18" s="21">
        <v>100</v>
      </c>
      <c r="G18" s="21"/>
      <c r="H18" s="21"/>
    </row>
    <row r="19" spans="1:13" x14ac:dyDescent="0.25">
      <c r="B19" s="21"/>
      <c r="C19" s="21" t="s">
        <v>55</v>
      </c>
      <c r="D19" s="21"/>
      <c r="E19" s="21"/>
      <c r="F19" s="21">
        <v>100</v>
      </c>
      <c r="G19" s="21"/>
      <c r="H19" s="21"/>
    </row>
    <row r="22" spans="1:13" x14ac:dyDescent="0.25">
      <c r="B22" s="23" t="s">
        <v>3</v>
      </c>
      <c r="C22" s="21" t="s">
        <v>8</v>
      </c>
      <c r="D22" s="23"/>
      <c r="E22" s="23"/>
      <c r="F22" s="21"/>
      <c r="G22" s="21"/>
      <c r="H22" s="21"/>
    </row>
    <row r="23" spans="1:13" x14ac:dyDescent="0.25">
      <c r="B23" s="23" t="s">
        <v>56</v>
      </c>
      <c r="C23" s="23" t="s">
        <v>57</v>
      </c>
      <c r="D23" s="23">
        <v>2020</v>
      </c>
      <c r="E23" s="23">
        <v>2035</v>
      </c>
      <c r="F23" s="21"/>
      <c r="G23" s="21"/>
      <c r="H23" s="21"/>
    </row>
    <row r="24" spans="1:13" x14ac:dyDescent="0.25">
      <c r="B24" s="21"/>
      <c r="C24" s="21"/>
      <c r="D24" s="21"/>
      <c r="E24" s="21"/>
      <c r="F24" s="22"/>
      <c r="G24" s="21"/>
      <c r="H24" s="21"/>
    </row>
    <row r="25" spans="1:13" x14ac:dyDescent="0.25">
      <c r="B25" s="23" t="s">
        <v>58</v>
      </c>
      <c r="C25" s="24">
        <v>6.53</v>
      </c>
      <c r="D25" s="24">
        <v>9.3000000000000007</v>
      </c>
      <c r="E25" s="24">
        <v>28</v>
      </c>
      <c r="F25" s="21"/>
      <c r="G25" s="21"/>
      <c r="H25" s="21"/>
    </row>
    <row r="26" spans="1:13" x14ac:dyDescent="0.25">
      <c r="B26" s="23" t="s">
        <v>59</v>
      </c>
      <c r="C26" s="23">
        <v>7</v>
      </c>
      <c r="D26" s="23">
        <v>10</v>
      </c>
      <c r="E26" s="23">
        <v>30</v>
      </c>
      <c r="F26" s="21"/>
      <c r="G26" s="21"/>
      <c r="H26" s="21"/>
    </row>
    <row r="29" spans="1:13" x14ac:dyDescent="0.25">
      <c r="B29" s="23" t="s">
        <v>60</v>
      </c>
      <c r="C29" s="23" t="s">
        <v>61</v>
      </c>
      <c r="D29" s="23"/>
      <c r="E29" s="23" t="s">
        <v>62</v>
      </c>
      <c r="F29" s="23" t="s">
        <v>63</v>
      </c>
      <c r="G29" s="21"/>
      <c r="H29" s="21"/>
    </row>
    <row r="30" spans="1:13" x14ac:dyDescent="0.25">
      <c r="B30" s="23" t="s">
        <v>56</v>
      </c>
      <c r="C30" s="23" t="s">
        <v>57</v>
      </c>
      <c r="D30" s="23">
        <v>2020</v>
      </c>
      <c r="E30" s="23">
        <v>2035</v>
      </c>
      <c r="F30" s="23">
        <v>2035</v>
      </c>
      <c r="G30" s="21"/>
      <c r="H30" s="21"/>
    </row>
    <row r="31" spans="1:13" x14ac:dyDescent="0.25">
      <c r="C31" s="25" t="s">
        <v>39</v>
      </c>
      <c r="D31" s="25" t="s">
        <v>39</v>
      </c>
      <c r="E31" s="25" t="s">
        <v>39</v>
      </c>
      <c r="F31" s="25" t="s">
        <v>39</v>
      </c>
    </row>
    <row r="32" spans="1:13" x14ac:dyDescent="0.25">
      <c r="B32" s="23" t="s">
        <v>58</v>
      </c>
      <c r="C32" s="24">
        <v>3.2</v>
      </c>
      <c r="D32" s="23">
        <v>6.4</v>
      </c>
      <c r="E32" s="23">
        <v>78</v>
      </c>
      <c r="F32" s="23">
        <v>65</v>
      </c>
      <c r="G32" s="21"/>
      <c r="H32" s="21"/>
    </row>
    <row r="33" spans="2:8" x14ac:dyDescent="0.25">
      <c r="B33" s="23" t="s">
        <v>59</v>
      </c>
      <c r="C33" s="23">
        <v>5</v>
      </c>
      <c r="D33" s="23">
        <v>10</v>
      </c>
      <c r="E33" s="23">
        <v>85</v>
      </c>
      <c r="F33" s="23">
        <v>74</v>
      </c>
      <c r="G33" s="21"/>
      <c r="H33" s="2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3"/>
  <sheetViews>
    <sheetView topLeftCell="A4" workbookViewId="0">
      <selection activeCell="H17" sqref="H17"/>
    </sheetView>
  </sheetViews>
  <sheetFormatPr defaultRowHeight="15" x14ac:dyDescent="0.25"/>
  <cols>
    <col min="1" max="1" width="20.140625" bestFit="1" customWidth="1"/>
    <col min="3" max="3" width="8.42578125" bestFit="1" customWidth="1"/>
    <col min="8" max="8" width="13.5703125" bestFit="1" customWidth="1"/>
    <col min="9" max="11" width="12.42578125" bestFit="1" customWidth="1"/>
    <col min="13" max="14" width="13.7109375" bestFit="1" customWidth="1"/>
    <col min="15" max="15" width="9.85546875" customWidth="1"/>
  </cols>
  <sheetData>
    <row r="1" spans="1:17" ht="16.5" thickBot="1" x14ac:dyDescent="0.3">
      <c r="A1" s="14" t="s">
        <v>32</v>
      </c>
      <c r="B1" s="1"/>
      <c r="C1" s="1"/>
      <c r="D1" s="1"/>
      <c r="E1" s="1"/>
      <c r="F1" s="1"/>
      <c r="G1" s="1"/>
      <c r="H1" s="1"/>
      <c r="I1" s="1"/>
      <c r="J1" s="1"/>
      <c r="K1" s="1"/>
      <c r="L1" s="1"/>
      <c r="M1" s="1"/>
      <c r="N1" s="1"/>
      <c r="O1" s="1"/>
      <c r="P1" s="1"/>
      <c r="Q1" s="1"/>
    </row>
    <row r="2" spans="1:17" ht="15.75" x14ac:dyDescent="0.25">
      <c r="E2" s="1"/>
      <c r="F2" s="1"/>
      <c r="G2" s="1"/>
      <c r="H2" s="3" t="s">
        <v>4</v>
      </c>
      <c r="I2" s="4"/>
      <c r="J2" s="1"/>
      <c r="K2" s="1"/>
      <c r="L2" s="1"/>
      <c r="M2" s="1"/>
      <c r="N2" s="1"/>
      <c r="O2" s="1"/>
      <c r="P2" s="1"/>
      <c r="Q2" s="1"/>
    </row>
    <row r="3" spans="1:17" ht="15.75" x14ac:dyDescent="0.25">
      <c r="A3" s="14" t="s">
        <v>33</v>
      </c>
      <c r="B3" s="1"/>
      <c r="C3" s="1" t="s">
        <v>2</v>
      </c>
      <c r="D3" s="1" t="s">
        <v>3</v>
      </c>
      <c r="E3" s="1"/>
      <c r="F3" s="1"/>
      <c r="G3" s="1"/>
      <c r="H3" s="6"/>
      <c r="I3" s="7" t="s">
        <v>6</v>
      </c>
      <c r="J3" s="1"/>
      <c r="K3" s="1"/>
      <c r="L3" s="1"/>
      <c r="M3" s="1"/>
      <c r="N3" s="1"/>
      <c r="O3" s="1"/>
      <c r="P3" s="1"/>
      <c r="Q3" s="1"/>
    </row>
    <row r="4" spans="1:17" ht="15.75" x14ac:dyDescent="0.25">
      <c r="A4" s="1"/>
      <c r="B4" s="1" t="s">
        <v>5</v>
      </c>
      <c r="C4" s="5">
        <v>1</v>
      </c>
      <c r="D4" s="5">
        <v>1</v>
      </c>
      <c r="E4" s="1"/>
      <c r="F4" s="1"/>
      <c r="G4" s="1"/>
      <c r="H4" s="6" t="s">
        <v>2</v>
      </c>
      <c r="I4" s="19">
        <v>3.2849999999999997E-2</v>
      </c>
      <c r="J4" s="1"/>
      <c r="K4" s="1"/>
      <c r="L4" s="1"/>
      <c r="M4" s="1"/>
      <c r="N4" s="1"/>
      <c r="O4" s="1"/>
      <c r="P4" s="1"/>
      <c r="Q4" s="1"/>
    </row>
    <row r="5" spans="1:17" ht="15.75" x14ac:dyDescent="0.25">
      <c r="A5" s="1"/>
      <c r="B5" s="1" t="s">
        <v>7</v>
      </c>
      <c r="C5" s="5">
        <f>C4/I4</f>
        <v>30.441400304414007</v>
      </c>
      <c r="D5" s="5">
        <f>D4/I6</f>
        <v>27.880004460800716</v>
      </c>
      <c r="E5" s="1"/>
      <c r="F5" s="1"/>
      <c r="G5" s="1"/>
      <c r="H5" s="6" t="s">
        <v>0</v>
      </c>
      <c r="I5" s="19">
        <v>2.1093000000000001E-2</v>
      </c>
      <c r="J5" s="1"/>
      <c r="K5" s="1"/>
      <c r="L5" s="1"/>
      <c r="M5" s="1"/>
      <c r="N5" s="1"/>
      <c r="O5" s="1"/>
      <c r="P5" s="1"/>
      <c r="Q5" s="1"/>
    </row>
    <row r="6" spans="1:17" ht="15.75" x14ac:dyDescent="0.25">
      <c r="A6" s="1"/>
      <c r="B6" s="1"/>
      <c r="C6" s="1"/>
      <c r="D6" s="1"/>
      <c r="E6" s="1"/>
      <c r="F6" s="1"/>
      <c r="G6" s="1"/>
      <c r="H6" s="6" t="s">
        <v>3</v>
      </c>
      <c r="I6" s="19">
        <v>3.5867999999999997E-2</v>
      </c>
      <c r="J6" s="1"/>
      <c r="K6" s="1"/>
      <c r="L6" s="1"/>
      <c r="M6" s="1"/>
      <c r="N6" s="1"/>
      <c r="O6" s="1"/>
      <c r="P6" s="1"/>
      <c r="Q6" s="1"/>
    </row>
    <row r="7" spans="1:17" ht="16.5" thickBot="1" x14ac:dyDescent="0.3">
      <c r="A7" s="1"/>
      <c r="B7" s="1"/>
      <c r="C7" s="1"/>
      <c r="D7" s="1"/>
      <c r="E7" s="1"/>
      <c r="F7" s="1"/>
      <c r="G7" s="1"/>
      <c r="H7" s="9" t="s">
        <v>8</v>
      </c>
      <c r="I7" s="20">
        <v>3.3464000000000001E-2</v>
      </c>
      <c r="J7" s="1"/>
      <c r="K7" s="1"/>
      <c r="L7" s="1"/>
      <c r="M7" s="1"/>
      <c r="N7" s="1"/>
      <c r="O7" s="1"/>
      <c r="P7" s="1"/>
      <c r="Q7" s="1"/>
    </row>
    <row r="8" spans="1:17" ht="16.5" thickBot="1" x14ac:dyDescent="0.3">
      <c r="A8" s="1"/>
      <c r="B8" s="1"/>
      <c r="C8" s="1"/>
      <c r="D8" s="1"/>
      <c r="E8" s="1"/>
      <c r="F8" s="1"/>
      <c r="G8" s="1"/>
      <c r="H8" s="1"/>
      <c r="I8" s="1"/>
      <c r="J8" s="1"/>
      <c r="K8" s="1"/>
      <c r="L8" s="1"/>
      <c r="M8" s="1"/>
      <c r="N8" s="1"/>
      <c r="O8" s="1"/>
      <c r="P8" s="1"/>
      <c r="Q8" s="1"/>
    </row>
    <row r="9" spans="1:17" ht="73.5" customHeight="1" x14ac:dyDescent="0.25">
      <c r="A9" s="1"/>
      <c r="B9" s="1"/>
      <c r="C9" s="1"/>
      <c r="D9" s="1"/>
      <c r="E9" s="1"/>
      <c r="F9" s="1"/>
      <c r="G9" s="3"/>
      <c r="H9" s="11" t="s">
        <v>9</v>
      </c>
      <c r="I9" s="11" t="s">
        <v>10</v>
      </c>
      <c r="J9" s="11" t="s">
        <v>11</v>
      </c>
      <c r="K9" s="11" t="s">
        <v>12</v>
      </c>
      <c r="L9" s="11"/>
      <c r="M9" s="15" t="s">
        <v>29</v>
      </c>
      <c r="N9" s="15" t="s">
        <v>31</v>
      </c>
      <c r="O9" s="15" t="s">
        <v>13</v>
      </c>
      <c r="P9" s="4"/>
      <c r="Q9" s="1"/>
    </row>
    <row r="10" spans="1:17" ht="15.75" x14ac:dyDescent="0.25">
      <c r="A10" s="1"/>
      <c r="B10" s="1"/>
      <c r="C10" s="1"/>
      <c r="D10" s="1"/>
      <c r="E10" s="1"/>
      <c r="F10" s="1"/>
      <c r="H10" s="14" t="s">
        <v>26</v>
      </c>
      <c r="I10" t="s">
        <v>1</v>
      </c>
      <c r="J10" t="s">
        <v>1</v>
      </c>
      <c r="K10" t="s">
        <v>6</v>
      </c>
      <c r="M10" t="s">
        <v>28</v>
      </c>
      <c r="N10" t="s">
        <v>30</v>
      </c>
      <c r="O10" t="s">
        <v>27</v>
      </c>
      <c r="Q10" s="1"/>
    </row>
    <row r="11" spans="1:17" ht="15.75" x14ac:dyDescent="0.25">
      <c r="A11" s="1"/>
      <c r="B11" s="1"/>
      <c r="C11" s="1"/>
      <c r="D11" s="1"/>
      <c r="E11" s="1"/>
      <c r="F11" s="1"/>
      <c r="G11" s="6" t="s">
        <v>14</v>
      </c>
      <c r="H11" s="1">
        <v>5</v>
      </c>
      <c r="I11" s="16">
        <f>H11*$I$5/100</f>
        <v>1.0546500000000001E-3</v>
      </c>
      <c r="J11" s="16">
        <f>(100-H11)*$I$4/100</f>
        <v>3.1207499999999996E-2</v>
      </c>
      <c r="K11" s="16">
        <f>SUM(I11:J11)</f>
        <v>3.2262149999999996E-2</v>
      </c>
      <c r="L11" s="1"/>
      <c r="M11" s="17">
        <f>$C$4/K11</f>
        <v>30.996074347183932</v>
      </c>
      <c r="N11" s="5">
        <f>M11*H11/100*$I$5</f>
        <v>3.2690009810257534E-2</v>
      </c>
      <c r="O11" s="18">
        <f>N11/$C$4</f>
        <v>3.2690009810257534E-2</v>
      </c>
      <c r="P11" s="8"/>
      <c r="Q11" s="1"/>
    </row>
    <row r="12" spans="1:17" ht="15.75" x14ac:dyDescent="0.25">
      <c r="A12" s="1"/>
      <c r="B12" s="1"/>
      <c r="C12" s="1"/>
      <c r="D12" s="1"/>
      <c r="E12" s="1"/>
      <c r="F12" s="1"/>
      <c r="G12" s="6" t="s">
        <v>15</v>
      </c>
      <c r="H12" s="1">
        <v>10</v>
      </c>
      <c r="I12" s="16">
        <f>H12*$I$5/100</f>
        <v>2.1093000000000002E-3</v>
      </c>
      <c r="J12" s="16">
        <f>(100-H12)*$I$4/100</f>
        <v>2.9564999999999998E-2</v>
      </c>
      <c r="K12" s="16">
        <f>SUM(I12:J12)</f>
        <v>3.1674299999999996E-2</v>
      </c>
      <c r="L12" s="1"/>
      <c r="M12" s="17">
        <f>$C$4/K12</f>
        <v>31.571337014551233</v>
      </c>
      <c r="N12" s="5">
        <f>M12*H12/100*$I$5</f>
        <v>6.6593421164792915E-2</v>
      </c>
      <c r="O12" s="18">
        <f>N12/$C$4</f>
        <v>6.6593421164792915E-2</v>
      </c>
      <c r="P12" s="8"/>
      <c r="Q12" s="1"/>
    </row>
    <row r="13" spans="1:17" ht="15.75" x14ac:dyDescent="0.25">
      <c r="A13" s="1"/>
      <c r="B13" s="1"/>
      <c r="C13" s="1"/>
      <c r="D13" s="1"/>
      <c r="E13" s="1"/>
      <c r="F13" s="1"/>
      <c r="G13" s="6" t="s">
        <v>16</v>
      </c>
      <c r="H13" s="1">
        <v>15</v>
      </c>
      <c r="I13" s="16">
        <f>H13*$I$5/100</f>
        <v>3.16395E-3</v>
      </c>
      <c r="J13" s="16">
        <f>(100-H13)*$I$4/100</f>
        <v>2.7922499999999996E-2</v>
      </c>
      <c r="K13" s="16">
        <f>SUM(I13:J13)</f>
        <v>3.1086449999999995E-2</v>
      </c>
      <c r="L13" s="1"/>
      <c r="M13" s="17">
        <f>$C$4/K13</f>
        <v>32.168356309581831</v>
      </c>
      <c r="N13" s="5">
        <f>M13*H13/100*$I$5</f>
        <v>0.10177907094570143</v>
      </c>
      <c r="O13" s="18">
        <f>N13/$C$4</f>
        <v>0.10177907094570143</v>
      </c>
      <c r="P13" s="8"/>
      <c r="Q13" s="1"/>
    </row>
    <row r="14" spans="1:17" ht="15.75" x14ac:dyDescent="0.25">
      <c r="A14" s="1"/>
      <c r="B14" s="1"/>
      <c r="C14" s="1"/>
      <c r="D14" s="1"/>
      <c r="E14" s="1"/>
      <c r="F14" s="1"/>
      <c r="G14" s="6" t="s">
        <v>17</v>
      </c>
      <c r="H14" s="1">
        <v>70</v>
      </c>
      <c r="I14" s="16">
        <f t="shared" ref="I14:I17" si="0">H14*$I$5/100</f>
        <v>1.47651E-2</v>
      </c>
      <c r="J14" s="16">
        <f t="shared" ref="J14:J17" si="1">(100-H14)*$I$4/100</f>
        <v>9.8549999999999992E-3</v>
      </c>
      <c r="K14" s="16">
        <f t="shared" ref="K14:K17" si="2">SUM(I14:J14)</f>
        <v>2.4620099999999999E-2</v>
      </c>
      <c r="L14" s="1"/>
      <c r="M14" s="17">
        <f>$C$4/K14</f>
        <v>40.617219263934757</v>
      </c>
      <c r="N14" s="5">
        <f>M14*H14/100*$I$5</f>
        <v>0.59971730415392299</v>
      </c>
      <c r="O14" s="18">
        <f>N14/$C$4</f>
        <v>0.59971730415392299</v>
      </c>
      <c r="P14" s="8"/>
      <c r="Q14" s="1"/>
    </row>
    <row r="15" spans="1:17" ht="15.75" x14ac:dyDescent="0.25">
      <c r="A15" s="1"/>
      <c r="B15" s="1"/>
      <c r="C15" s="1"/>
      <c r="D15" s="1"/>
      <c r="E15" s="1"/>
      <c r="F15" s="1"/>
      <c r="G15" s="6" t="s">
        <v>18</v>
      </c>
      <c r="H15" s="1">
        <v>75</v>
      </c>
      <c r="I15" s="16">
        <f t="shared" si="0"/>
        <v>1.581975E-2</v>
      </c>
      <c r="J15" s="16">
        <f t="shared" si="1"/>
        <v>8.2124999999999993E-3</v>
      </c>
      <c r="K15" s="16">
        <f t="shared" si="2"/>
        <v>2.4032249999999998E-2</v>
      </c>
      <c r="L15" s="1"/>
      <c r="M15" s="17">
        <f>$C$4/K15</f>
        <v>41.610752218373229</v>
      </c>
      <c r="N15" s="5">
        <f>M15*H15/100*$I$5</f>
        <v>0.65827169740660996</v>
      </c>
      <c r="O15" s="18">
        <f>N15/$C$4</f>
        <v>0.65827169740660996</v>
      </c>
      <c r="P15" s="8"/>
      <c r="Q15" s="1"/>
    </row>
    <row r="16" spans="1:17" ht="15.75" x14ac:dyDescent="0.25">
      <c r="A16" s="1"/>
      <c r="B16" s="1"/>
      <c r="C16" s="1"/>
      <c r="D16" s="1"/>
      <c r="E16" s="1"/>
      <c r="F16" s="1"/>
      <c r="G16" s="6" t="s">
        <v>19</v>
      </c>
      <c r="H16" s="1">
        <v>85</v>
      </c>
      <c r="I16" s="16">
        <f t="shared" si="0"/>
        <v>1.7929049999999998E-2</v>
      </c>
      <c r="J16" s="16">
        <f t="shared" si="1"/>
        <v>4.9274999999999996E-3</v>
      </c>
      <c r="K16" s="16">
        <f t="shared" si="2"/>
        <v>2.2856549999999996E-2</v>
      </c>
      <c r="L16" s="1"/>
      <c r="M16" s="17">
        <f>$C$4/K16</f>
        <v>43.751134795058753</v>
      </c>
      <c r="N16" s="5">
        <f>M16*H16/100*$I$5</f>
        <v>0.78441628329734814</v>
      </c>
      <c r="O16" s="18">
        <f>N16/$C$4</f>
        <v>0.78441628329734814</v>
      </c>
      <c r="P16" s="8"/>
      <c r="Q16" s="1"/>
    </row>
    <row r="17" spans="1:17" ht="15.75" x14ac:dyDescent="0.25">
      <c r="A17" s="1"/>
      <c r="B17" s="1"/>
      <c r="C17" s="1"/>
      <c r="D17" s="1"/>
      <c r="E17" s="1"/>
      <c r="F17" s="1"/>
      <c r="G17" s="6" t="s">
        <v>20</v>
      </c>
      <c r="H17" s="12">
        <v>74</v>
      </c>
      <c r="I17" s="16">
        <f t="shared" si="0"/>
        <v>1.5608820000000001E-2</v>
      </c>
      <c r="J17" s="16">
        <f t="shared" si="1"/>
        <v>8.541E-3</v>
      </c>
      <c r="K17" s="16">
        <f t="shared" si="2"/>
        <v>2.4149820000000002E-2</v>
      </c>
      <c r="L17" s="1"/>
      <c r="M17" s="17">
        <f>$C$4/K17</f>
        <v>41.408176127192661</v>
      </c>
      <c r="N17" s="1">
        <f>M17*H17/100*$I$5</f>
        <v>0.64633276769764736</v>
      </c>
      <c r="O17" s="18">
        <f>N17/$C$4</f>
        <v>0.64633276769764736</v>
      </c>
      <c r="P17" s="8"/>
      <c r="Q17" s="1"/>
    </row>
    <row r="18" spans="1:17" ht="15.75" x14ac:dyDescent="0.25">
      <c r="A18" s="1"/>
      <c r="B18" s="1"/>
      <c r="C18" s="1"/>
      <c r="D18" s="1"/>
      <c r="E18" s="1"/>
      <c r="F18" s="1"/>
      <c r="G18" s="6"/>
      <c r="H18" s="1"/>
      <c r="I18" s="1"/>
      <c r="J18" s="1"/>
      <c r="K18" s="1"/>
      <c r="L18" s="1"/>
      <c r="M18" s="1"/>
      <c r="N18" s="1"/>
      <c r="O18" s="18"/>
      <c r="P18" s="8"/>
      <c r="Q18" s="1"/>
    </row>
    <row r="19" spans="1:17" ht="15.75" x14ac:dyDescent="0.25">
      <c r="A19" s="1"/>
      <c r="B19" s="1"/>
      <c r="C19" s="1"/>
      <c r="D19" s="1"/>
      <c r="E19" s="1"/>
      <c r="F19" s="1"/>
      <c r="G19" s="6" t="s">
        <v>21</v>
      </c>
      <c r="H19" s="1">
        <v>7</v>
      </c>
      <c r="I19" s="16">
        <f>H19*$I$7/100</f>
        <v>2.3424800000000001E-3</v>
      </c>
      <c r="J19" s="16">
        <f>(100-H19)*$I$6/100</f>
        <v>3.3357239999999996E-2</v>
      </c>
      <c r="K19" s="16">
        <f>SUM(I19:J19)</f>
        <v>3.5699719999999997E-2</v>
      </c>
      <c r="L19" s="1"/>
      <c r="M19" s="17">
        <f>$D$4/K19</f>
        <v>28.011424179237263</v>
      </c>
      <c r="N19" s="2">
        <f>M19*H19/100*$I$7</f>
        <v>6.5616200911379707E-2</v>
      </c>
      <c r="O19" s="18">
        <f>N19/$C$4</f>
        <v>6.5616200911379707E-2</v>
      </c>
      <c r="P19" s="8"/>
      <c r="Q19" s="1"/>
    </row>
    <row r="20" spans="1:17" ht="15.75" x14ac:dyDescent="0.25">
      <c r="A20" s="1"/>
      <c r="B20" s="1"/>
      <c r="C20" s="1"/>
      <c r="D20" s="1"/>
      <c r="E20" s="1"/>
      <c r="F20" s="1"/>
      <c r="G20" s="6" t="s">
        <v>22</v>
      </c>
      <c r="H20" s="1">
        <v>10</v>
      </c>
      <c r="I20" s="16">
        <f t="shared" ref="I20:I23" si="3">H20*$I$7/100</f>
        <v>3.3463999999999998E-3</v>
      </c>
      <c r="J20" s="16">
        <f t="shared" ref="J20:J23" si="4">(100-H20)*$I$6/100</f>
        <v>3.2281199999999996E-2</v>
      </c>
      <c r="K20" s="16">
        <f t="shared" ref="K20:K23" si="5">SUM(I20:J20)</f>
        <v>3.5627599999999995E-2</v>
      </c>
      <c r="L20" s="1"/>
      <c r="M20" s="17">
        <f>$D$4/K20</f>
        <v>28.068126957751858</v>
      </c>
      <c r="N20" s="2">
        <f t="shared" ref="N20:N23" si="6">M20*H20/100*$I$7</f>
        <v>9.3927180051420839E-2</v>
      </c>
      <c r="O20" s="18">
        <f>N20/$C$4</f>
        <v>9.3927180051420839E-2</v>
      </c>
      <c r="P20" s="8"/>
      <c r="Q20" s="1"/>
    </row>
    <row r="21" spans="1:17" ht="15.75" x14ac:dyDescent="0.25">
      <c r="A21" s="1"/>
      <c r="B21" s="1"/>
      <c r="C21" s="1"/>
      <c r="D21" s="1"/>
      <c r="E21" s="1"/>
      <c r="F21" s="1"/>
      <c r="G21" s="6" t="s">
        <v>23</v>
      </c>
      <c r="H21" s="1">
        <v>15</v>
      </c>
      <c r="I21" s="16">
        <f t="shared" si="3"/>
        <v>5.0195999999999999E-3</v>
      </c>
      <c r="J21" s="16">
        <f t="shared" si="4"/>
        <v>3.0487799999999999E-2</v>
      </c>
      <c r="K21" s="16">
        <f t="shared" si="5"/>
        <v>3.5507400000000001E-2</v>
      </c>
      <c r="L21" s="1"/>
      <c r="M21" s="17">
        <f>$D$4/K21</f>
        <v>28.163143457420141</v>
      </c>
      <c r="N21" s="2">
        <f t="shared" si="6"/>
        <v>0.14136771489886615</v>
      </c>
      <c r="O21" s="18">
        <f>N21/$C$4</f>
        <v>0.14136771489886615</v>
      </c>
      <c r="P21" s="8"/>
      <c r="Q21" s="1"/>
    </row>
    <row r="22" spans="1:17" ht="15.75" x14ac:dyDescent="0.25">
      <c r="A22" s="1"/>
      <c r="B22" s="1"/>
      <c r="C22" s="1"/>
      <c r="D22" s="1"/>
      <c r="E22" s="1"/>
      <c r="F22" s="1"/>
      <c r="G22" s="6" t="s">
        <v>24</v>
      </c>
      <c r="H22" s="1">
        <v>30</v>
      </c>
      <c r="I22" s="16">
        <f t="shared" si="3"/>
        <v>1.00392E-2</v>
      </c>
      <c r="J22" s="16">
        <f t="shared" si="4"/>
        <v>2.5107599999999997E-2</v>
      </c>
      <c r="K22" s="16">
        <f t="shared" si="5"/>
        <v>3.5146799999999999E-2</v>
      </c>
      <c r="L22" s="1"/>
      <c r="M22" s="17">
        <f>$D$4/K22</f>
        <v>28.452092366872662</v>
      </c>
      <c r="N22" s="2">
        <f t="shared" si="6"/>
        <v>0.28563624568950807</v>
      </c>
      <c r="O22" s="18">
        <f>N22/$C$4</f>
        <v>0.28563624568950807</v>
      </c>
      <c r="P22" s="8"/>
      <c r="Q22" s="1"/>
    </row>
    <row r="23" spans="1:17" ht="16.5" thickBot="1" x14ac:dyDescent="0.3">
      <c r="A23" s="1"/>
      <c r="B23" s="1"/>
      <c r="C23" s="1"/>
      <c r="D23" s="1"/>
      <c r="E23" s="1"/>
      <c r="F23" s="1"/>
      <c r="G23" s="9" t="s">
        <v>25</v>
      </c>
      <c r="H23" s="13"/>
      <c r="I23" s="16">
        <f t="shared" si="3"/>
        <v>0</v>
      </c>
      <c r="J23" s="16">
        <f t="shared" si="4"/>
        <v>3.5867999999999997E-2</v>
      </c>
      <c r="K23" s="16">
        <f t="shared" si="5"/>
        <v>3.5867999999999997E-2</v>
      </c>
      <c r="L23" s="1"/>
      <c r="M23" s="17">
        <f>$D$4/K23</f>
        <v>27.880004460800716</v>
      </c>
      <c r="N23" s="2">
        <f t="shared" si="6"/>
        <v>0</v>
      </c>
      <c r="O23" s="18">
        <f>N23/$C$4</f>
        <v>0</v>
      </c>
      <c r="P23" s="10"/>
      <c r="Q23"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workbookViewId="0">
      <selection activeCell="Q9" sqref="Q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tech limits</vt:lpstr>
      <vt:lpstr>Calculating from V% to E%</vt:lpstr>
      <vt:lpstr>Text from Lisa</vt:lpstr>
    </vt:vector>
  </TitlesOfParts>
  <Company>Statens 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Bjergbakke</dc:creator>
  <cp:lastModifiedBy>Rikke Næraa</cp:lastModifiedBy>
  <dcterms:created xsi:type="dcterms:W3CDTF">2015-02-10T14:50:18Z</dcterms:created>
  <dcterms:modified xsi:type="dcterms:W3CDTF">2015-02-11T14:46:41Z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282783627510070</vt:r8>
  </property>
</Properties>
</file>